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585" yWindow="5970" windowWidth="9600" windowHeight="5985"/>
  </bookViews>
  <sheets>
    <sheet name="0501-0531菜單" sheetId="1" r:id="rId1"/>
    <sheet name="第一週明細" sheetId="3" r:id="rId2"/>
    <sheet name="第二週明細" sheetId="4" r:id="rId3"/>
    <sheet name="第三週明細" sheetId="5" r:id="rId4"/>
    <sheet name="第四週明細" sheetId="8" r:id="rId5"/>
    <sheet name="第五週明細" sheetId="9" r:id="rId6"/>
    <sheet name="Sheet1" sheetId="10" r:id="rId7"/>
  </sheets>
  <definedNames>
    <definedName name="_xlnm.Print_Area" localSheetId="0">'0501-0531菜單'!$A$1:$U$50</definedName>
  </definedNames>
  <calcPr calcId="144525"/>
</workbook>
</file>

<file path=xl/calcChain.xml><?xml version="1.0" encoding="utf-8"?>
<calcChain xmlns="http://schemas.openxmlformats.org/spreadsheetml/2006/main">
  <c r="Y41" i="9" l="1"/>
  <c r="U48" i="1"/>
  <c r="U47" i="1"/>
  <c r="S48" i="1"/>
  <c r="S47" i="1"/>
  <c r="S37" i="9"/>
  <c r="P37" i="9"/>
  <c r="P38" i="9" s="1"/>
  <c r="M37" i="9"/>
  <c r="J37" i="9"/>
  <c r="G37" i="9"/>
  <c r="D37" i="9"/>
  <c r="Y16" i="4" l="1"/>
  <c r="I47" i="1" l="1"/>
  <c r="E48" i="1"/>
  <c r="E47" i="1"/>
  <c r="C48" i="1"/>
  <c r="Q48" i="1" l="1"/>
  <c r="Q47" i="1" l="1"/>
  <c r="O48" i="1"/>
  <c r="O47" i="1"/>
  <c r="M48" i="1"/>
  <c r="M47" i="1"/>
  <c r="K48" i="1"/>
  <c r="K47" i="1"/>
  <c r="G47" i="1"/>
  <c r="U39" i="1"/>
  <c r="U38" i="1"/>
  <c r="S39" i="1"/>
  <c r="S38" i="1"/>
  <c r="Q39" i="1"/>
  <c r="Q38" i="1"/>
  <c r="O39" i="1"/>
  <c r="O38" i="1"/>
  <c r="M39" i="1"/>
  <c r="M38" i="1"/>
  <c r="K39" i="1"/>
  <c r="K38" i="1"/>
  <c r="I39" i="1"/>
  <c r="I38" i="1"/>
  <c r="G39" i="1"/>
  <c r="G38" i="1"/>
  <c r="E39" i="1"/>
  <c r="E38" i="1"/>
  <c r="C38" i="1"/>
  <c r="C39" i="1"/>
  <c r="U12" i="1"/>
  <c r="G20" i="1"/>
  <c r="M21" i="5"/>
  <c r="M29" i="4"/>
  <c r="S29" i="9"/>
  <c r="P29" i="9"/>
  <c r="P30" i="9" s="1"/>
  <c r="M29" i="9"/>
  <c r="J29" i="9"/>
  <c r="G29" i="9"/>
  <c r="D29" i="9"/>
  <c r="M13" i="5"/>
  <c r="S21" i="9"/>
  <c r="P21" i="9"/>
  <c r="P22" i="9" s="1"/>
  <c r="M21" i="9"/>
  <c r="J21" i="9"/>
  <c r="G21" i="9"/>
  <c r="D21" i="9"/>
  <c r="D13" i="3"/>
  <c r="D5" i="5"/>
  <c r="G5" i="5"/>
  <c r="J5" i="5"/>
  <c r="M5" i="5"/>
  <c r="P5" i="5"/>
  <c r="P6" i="5" s="1"/>
  <c r="S5" i="5"/>
  <c r="AC6" i="5"/>
  <c r="AE6" i="5"/>
  <c r="AC7" i="5"/>
  <c r="AD7" i="5"/>
  <c r="Y8" i="5"/>
  <c r="AC8" i="5"/>
  <c r="AF8" i="5" s="1"/>
  <c r="AE8" i="5"/>
  <c r="Y9" i="5"/>
  <c r="AD9" i="5"/>
  <c r="AE10" i="5"/>
  <c r="D13" i="5"/>
  <c r="G13" i="5"/>
  <c r="J13" i="5"/>
  <c r="P13" i="5"/>
  <c r="P14" i="5" s="1"/>
  <c r="S13" i="5"/>
  <c r="AC14" i="5"/>
  <c r="AF14" i="5" s="1"/>
  <c r="AE14" i="5"/>
  <c r="AC15" i="5"/>
  <c r="AD15" i="5"/>
  <c r="AD19" i="5" s="1"/>
  <c r="Y16" i="5"/>
  <c r="AC16" i="5"/>
  <c r="AE16" i="5"/>
  <c r="AE19" i="5" s="1"/>
  <c r="AD17" i="5"/>
  <c r="AF17" i="5" s="1"/>
  <c r="AE18" i="5"/>
  <c r="D21" i="5"/>
  <c r="G21" i="5"/>
  <c r="J21" i="5"/>
  <c r="P21" i="5"/>
  <c r="P22" i="5" s="1"/>
  <c r="S21" i="5"/>
  <c r="AC22" i="5"/>
  <c r="AE22" i="5"/>
  <c r="AC23" i="5"/>
  <c r="AD23" i="5"/>
  <c r="Y24" i="5"/>
  <c r="AC24" i="5"/>
  <c r="AE24" i="5"/>
  <c r="Y25" i="5"/>
  <c r="AD25" i="5"/>
  <c r="AE26" i="5"/>
  <c r="D29" i="5"/>
  <c r="G29" i="5"/>
  <c r="J29" i="5"/>
  <c r="M29" i="5"/>
  <c r="P29" i="5"/>
  <c r="P30" i="5" s="1"/>
  <c r="S29" i="5"/>
  <c r="AC30" i="5"/>
  <c r="AE30" i="5"/>
  <c r="AC31" i="5"/>
  <c r="AF31" i="5" s="1"/>
  <c r="AD31" i="5"/>
  <c r="Y32" i="5"/>
  <c r="AC32" i="5"/>
  <c r="AE32" i="5"/>
  <c r="AD33" i="5"/>
  <c r="AE34" i="5"/>
  <c r="D37" i="5"/>
  <c r="G37" i="5"/>
  <c r="J37" i="5"/>
  <c r="M37" i="5"/>
  <c r="P37" i="5"/>
  <c r="P38" i="5" s="1"/>
  <c r="S37" i="5"/>
  <c r="AC38" i="5"/>
  <c r="AE38" i="5"/>
  <c r="AC39" i="5"/>
  <c r="AD39" i="5"/>
  <c r="AD43" i="5" s="1"/>
  <c r="Y40" i="5"/>
  <c r="AC40" i="5"/>
  <c r="AE40" i="5"/>
  <c r="Y41" i="5"/>
  <c r="AD41" i="5"/>
  <c r="AE42" i="5"/>
  <c r="I48" i="1"/>
  <c r="G48" i="1"/>
  <c r="C47" i="1"/>
  <c r="S13" i="9"/>
  <c r="P13" i="9"/>
  <c r="P14" i="9" s="1"/>
  <c r="M13" i="9"/>
  <c r="J13" i="9"/>
  <c r="G13" i="9"/>
  <c r="D13" i="9"/>
  <c r="S4" i="9"/>
  <c r="P4" i="9"/>
  <c r="P5" i="9" s="1"/>
  <c r="M4" i="9"/>
  <c r="J4" i="9"/>
  <c r="G4" i="9"/>
  <c r="D4" i="9"/>
  <c r="AE18" i="9"/>
  <c r="AD17" i="9"/>
  <c r="AF17" i="9" s="1"/>
  <c r="AE16" i="9"/>
  <c r="AE19" i="9" s="1"/>
  <c r="AC16" i="9"/>
  <c r="AD15" i="9"/>
  <c r="AC15" i="9"/>
  <c r="AE14" i="9"/>
  <c r="AC14" i="9"/>
  <c r="AE10" i="9"/>
  <c r="AD9" i="9"/>
  <c r="AF9" i="9" s="1"/>
  <c r="Y9" i="9"/>
  <c r="AE8" i="9"/>
  <c r="AC8" i="9"/>
  <c r="AF8" i="9" s="1"/>
  <c r="Y8" i="9"/>
  <c r="AD7" i="9"/>
  <c r="AD11" i="9" s="1"/>
  <c r="AC7" i="9"/>
  <c r="AF7" i="9" s="1"/>
  <c r="AE6" i="9"/>
  <c r="AC6" i="9"/>
  <c r="AF6" i="9"/>
  <c r="S37" i="8"/>
  <c r="P37" i="8"/>
  <c r="P38" i="8" s="1"/>
  <c r="M37" i="8"/>
  <c r="J37" i="8"/>
  <c r="G37" i="8"/>
  <c r="D37" i="8"/>
  <c r="S29" i="8"/>
  <c r="P29" i="8"/>
  <c r="P30" i="8" s="1"/>
  <c r="M29" i="8"/>
  <c r="J29" i="8"/>
  <c r="G29" i="8"/>
  <c r="D29" i="8"/>
  <c r="S21" i="8"/>
  <c r="P21" i="8"/>
  <c r="P22" i="8" s="1"/>
  <c r="M21" i="8"/>
  <c r="J21" i="8"/>
  <c r="G21" i="8"/>
  <c r="D21" i="8"/>
  <c r="S13" i="8"/>
  <c r="P13" i="8"/>
  <c r="P14" i="8" s="1"/>
  <c r="M13" i="8"/>
  <c r="J13" i="8"/>
  <c r="G13" i="8"/>
  <c r="D13" i="8"/>
  <c r="S4" i="8"/>
  <c r="P4" i="8"/>
  <c r="P5" i="8" s="1"/>
  <c r="M4" i="8"/>
  <c r="J4" i="8"/>
  <c r="G4" i="8"/>
  <c r="D4" i="8"/>
  <c r="C29" i="1"/>
  <c r="E29" i="1"/>
  <c r="G29" i="1"/>
  <c r="I29" i="1"/>
  <c r="K29" i="1"/>
  <c r="M29" i="1"/>
  <c r="O29" i="1"/>
  <c r="Q29" i="1"/>
  <c r="S29" i="1"/>
  <c r="U29" i="1"/>
  <c r="C30" i="1"/>
  <c r="E30" i="1"/>
  <c r="G30" i="1"/>
  <c r="I30" i="1"/>
  <c r="K30" i="1"/>
  <c r="M30" i="1"/>
  <c r="O30" i="1"/>
  <c r="Q30" i="1"/>
  <c r="S30" i="1"/>
  <c r="U30" i="1"/>
  <c r="U21" i="1"/>
  <c r="U20" i="1"/>
  <c r="S21" i="1"/>
  <c r="S20" i="1"/>
  <c r="Q21" i="1"/>
  <c r="Q20" i="1"/>
  <c r="O21" i="1"/>
  <c r="O20" i="1"/>
  <c r="M21" i="1"/>
  <c r="M20" i="1"/>
  <c r="K21" i="1"/>
  <c r="K20" i="1"/>
  <c r="I21" i="1"/>
  <c r="I20" i="1"/>
  <c r="E21" i="1"/>
  <c r="E20" i="1"/>
  <c r="C21" i="1"/>
  <c r="C20" i="1"/>
  <c r="U11" i="1"/>
  <c r="S12" i="1"/>
  <c r="S11" i="1"/>
  <c r="Q12" i="1"/>
  <c r="Q11" i="1"/>
  <c r="O12" i="1"/>
  <c r="O11" i="1"/>
  <c r="M12" i="1"/>
  <c r="M11" i="1"/>
  <c r="K12" i="1"/>
  <c r="K11" i="1"/>
  <c r="I12" i="1"/>
  <c r="I11" i="1"/>
  <c r="G12" i="1"/>
  <c r="G11" i="1"/>
  <c r="D13" i="4"/>
  <c r="S5" i="4"/>
  <c r="P5" i="4"/>
  <c r="P6" i="4" s="1"/>
  <c r="M5" i="4"/>
  <c r="J5" i="4"/>
  <c r="G5" i="4"/>
  <c r="D5" i="4"/>
  <c r="S13" i="4"/>
  <c r="P13" i="4"/>
  <c r="P14" i="4" s="1"/>
  <c r="M13" i="4"/>
  <c r="J13" i="4"/>
  <c r="G13" i="4"/>
  <c r="S21" i="4"/>
  <c r="P21" i="4"/>
  <c r="P22" i="4" s="1"/>
  <c r="M21" i="4"/>
  <c r="J21" i="4"/>
  <c r="G21" i="4"/>
  <c r="D21" i="4"/>
  <c r="S29" i="4"/>
  <c r="P29" i="4"/>
  <c r="P30" i="4" s="1"/>
  <c r="J29" i="4"/>
  <c r="G29" i="4"/>
  <c r="D29" i="4"/>
  <c r="S37" i="4"/>
  <c r="P37" i="4"/>
  <c r="P38" i="4" s="1"/>
  <c r="M37" i="4"/>
  <c r="J37" i="4"/>
  <c r="G37" i="4"/>
  <c r="D37" i="4"/>
  <c r="Y40" i="3"/>
  <c r="S37" i="3"/>
  <c r="P37" i="3"/>
  <c r="P38" i="3" s="1"/>
  <c r="M37" i="3"/>
  <c r="J37" i="3"/>
  <c r="G37" i="3"/>
  <c r="D37" i="3"/>
  <c r="S29" i="3"/>
  <c r="P29" i="3"/>
  <c r="P30" i="3" s="1"/>
  <c r="M29" i="3"/>
  <c r="J29" i="3"/>
  <c r="G29" i="3"/>
  <c r="D29" i="3"/>
  <c r="S21" i="3"/>
  <c r="P21" i="3"/>
  <c r="P22" i="3" s="1"/>
  <c r="M21" i="3"/>
  <c r="J21" i="3"/>
  <c r="G21" i="3"/>
  <c r="D21" i="3"/>
  <c r="S13" i="3"/>
  <c r="P13" i="3"/>
  <c r="M13" i="3"/>
  <c r="J13" i="3"/>
  <c r="G13" i="3"/>
  <c r="S5" i="3"/>
  <c r="P5" i="3"/>
  <c r="M5" i="3"/>
  <c r="J5" i="3"/>
  <c r="G5" i="3"/>
  <c r="D5" i="3"/>
  <c r="G21" i="1"/>
  <c r="Y8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F8" i="8" s="1"/>
  <c r="AD7" i="8"/>
  <c r="AC7" i="8"/>
  <c r="AF7" i="8" s="1"/>
  <c r="AE6" i="8"/>
  <c r="AC6" i="8"/>
  <c r="AC6" i="3"/>
  <c r="AC11" i="3" s="1"/>
  <c r="AE6" i="3"/>
  <c r="AF6" i="3" s="1"/>
  <c r="AC7" i="3"/>
  <c r="AF7" i="3"/>
  <c r="AD7" i="3"/>
  <c r="AC8" i="3"/>
  <c r="AE8" i="3"/>
  <c r="AF8" i="3" s="1"/>
  <c r="Y9" i="3"/>
  <c r="AD9" i="3"/>
  <c r="AF9" i="3" s="1"/>
  <c r="AE10" i="3"/>
  <c r="AC14" i="3"/>
  <c r="AE14" i="3"/>
  <c r="AE19" i="3" s="1"/>
  <c r="AF14" i="3"/>
  <c r="AC15" i="3"/>
  <c r="AD15" i="3"/>
  <c r="AC16" i="3"/>
  <c r="AE16" i="3"/>
  <c r="AD17" i="3"/>
  <c r="AF17" i="3" s="1"/>
  <c r="AE18" i="3"/>
  <c r="AC22" i="3"/>
  <c r="AE22" i="3"/>
  <c r="AC23" i="3"/>
  <c r="AF23" i="3" s="1"/>
  <c r="AD23" i="3"/>
  <c r="Y24" i="3"/>
  <c r="AC24" i="3"/>
  <c r="AE24" i="3"/>
  <c r="Y25" i="3"/>
  <c r="AD25" i="3"/>
  <c r="AF25" i="3"/>
  <c r="AE26" i="3"/>
  <c r="AE27" i="3" s="1"/>
  <c r="AC30" i="3"/>
  <c r="AF30" i="3" s="1"/>
  <c r="AE30" i="3"/>
  <c r="AC31" i="3"/>
  <c r="AD31" i="3"/>
  <c r="AD35" i="3" s="1"/>
  <c r="Y32" i="3"/>
  <c r="AC32" i="3"/>
  <c r="AE32" i="3"/>
  <c r="AF32" i="3" s="1"/>
  <c r="AD33" i="3"/>
  <c r="AF33" i="3"/>
  <c r="AE34" i="3"/>
  <c r="AC38" i="3"/>
  <c r="AE38" i="3"/>
  <c r="AF38" i="3" s="1"/>
  <c r="AC39" i="3"/>
  <c r="AC43" i="3" s="1"/>
  <c r="AD39" i="3"/>
  <c r="AC40" i="3"/>
  <c r="AE40" i="3"/>
  <c r="AF40" i="3" s="1"/>
  <c r="AD41" i="3"/>
  <c r="AD43" i="3" s="1"/>
  <c r="AE42" i="3"/>
  <c r="AC6" i="4"/>
  <c r="AE6" i="4"/>
  <c r="AF6" i="4" s="1"/>
  <c r="AC7" i="4"/>
  <c r="AC11" i="4"/>
  <c r="AD7" i="4"/>
  <c r="Y8" i="4"/>
  <c r="AC8" i="4"/>
  <c r="AE8" i="4"/>
  <c r="Y9" i="4"/>
  <c r="AD9" i="4"/>
  <c r="AF9" i="4" s="1"/>
  <c r="AE10" i="4"/>
  <c r="AC14" i="4"/>
  <c r="AE14" i="4"/>
  <c r="AC15" i="4"/>
  <c r="AD15" i="4"/>
  <c r="AC16" i="4"/>
  <c r="AE16" i="4"/>
  <c r="AF16" i="4" s="1"/>
  <c r="AD17" i="4"/>
  <c r="AF17" i="4" s="1"/>
  <c r="AE18" i="4"/>
  <c r="AC22" i="4"/>
  <c r="AF22" i="4" s="1"/>
  <c r="AE22" i="4"/>
  <c r="AC23" i="4"/>
  <c r="AD23" i="4"/>
  <c r="AD27" i="4"/>
  <c r="Y24" i="4"/>
  <c r="AC24" i="4"/>
  <c r="AF24" i="4" s="1"/>
  <c r="AE24" i="4"/>
  <c r="Y25" i="4"/>
  <c r="AD25" i="4"/>
  <c r="AF25" i="4" s="1"/>
  <c r="AE26" i="4"/>
  <c r="AC30" i="4"/>
  <c r="AE30" i="4"/>
  <c r="AC31" i="4"/>
  <c r="AD31" i="4"/>
  <c r="AF31" i="4" s="1"/>
  <c r="AC32" i="4"/>
  <c r="AE32" i="4"/>
  <c r="AD33" i="4"/>
  <c r="AF33" i="4" s="1"/>
  <c r="AE34" i="4"/>
  <c r="AC38" i="4"/>
  <c r="AE38" i="4"/>
  <c r="AC39" i="4"/>
  <c r="AD39" i="4"/>
  <c r="Y40" i="4"/>
  <c r="AC40" i="4"/>
  <c r="AE40" i="4"/>
  <c r="AD41" i="4"/>
  <c r="AF41" i="4"/>
  <c r="AE42" i="4"/>
  <c r="AF24" i="5"/>
  <c r="AF7" i="4"/>
  <c r="AC11" i="5"/>
  <c r="AF9" i="5"/>
  <c r="AD11" i="3"/>
  <c r="AD19" i="9"/>
  <c r="AD11" i="4"/>
  <c r="AF41" i="5"/>
  <c r="AF7" i="5"/>
  <c r="AF30" i="5"/>
  <c r="AF22" i="3"/>
  <c r="AF38" i="4"/>
  <c r="AC43" i="5"/>
  <c r="AE43" i="4" l="1"/>
  <c r="AF15" i="4"/>
  <c r="AD27" i="3"/>
  <c r="AF16" i="3"/>
  <c r="AE11" i="8"/>
  <c r="AF15" i="9"/>
  <c r="AE27" i="5"/>
  <c r="AC35" i="3"/>
  <c r="AF35" i="3" s="1"/>
  <c r="AF39" i="4"/>
  <c r="AE11" i="4"/>
  <c r="AF11" i="4" s="1"/>
  <c r="AF30" i="4"/>
  <c r="AF14" i="4"/>
  <c r="AF39" i="3"/>
  <c r="AD19" i="3"/>
  <c r="AD35" i="5"/>
  <c r="AE35" i="5"/>
  <c r="AF32" i="5"/>
  <c r="AD11" i="5"/>
  <c r="AE11" i="5"/>
  <c r="AF11" i="5" s="1"/>
  <c r="AC11" i="8"/>
  <c r="AF33" i="5"/>
  <c r="AD43" i="4"/>
  <c r="AF32" i="4"/>
  <c r="AE27" i="4"/>
  <c r="AE19" i="4"/>
  <c r="AF41" i="3"/>
  <c r="AF31" i="3"/>
  <c r="AC19" i="3"/>
  <c r="AF19" i="3" s="1"/>
  <c r="AD19" i="8"/>
  <c r="AC11" i="9"/>
  <c r="AC19" i="9"/>
  <c r="AF19" i="9" s="1"/>
  <c r="AF6" i="5"/>
  <c r="AE11" i="9"/>
  <c r="AE12" i="9" s="1"/>
  <c r="AE43" i="5"/>
  <c r="AF43" i="5" s="1"/>
  <c r="AE43" i="3"/>
  <c r="AF43" i="3" s="1"/>
  <c r="AE35" i="3"/>
  <c r="AD11" i="8"/>
  <c r="AF16" i="8"/>
  <c r="AF38" i="5"/>
  <c r="AC35" i="5"/>
  <c r="AF35" i="5" s="1"/>
  <c r="AC36" i="5" s="1"/>
  <c r="AF22" i="5"/>
  <c r="AC35" i="4"/>
  <c r="AF23" i="4"/>
  <c r="AF8" i="4"/>
  <c r="AC19" i="8"/>
  <c r="AF40" i="5"/>
  <c r="AF16" i="5"/>
  <c r="AF39" i="5"/>
  <c r="AD19" i="4"/>
  <c r="AC43" i="4"/>
  <c r="AF43" i="4" s="1"/>
  <c r="AE44" i="4" s="1"/>
  <c r="AC19" i="4"/>
  <c r="AC27" i="3"/>
  <c r="AE11" i="3"/>
  <c r="AF11" i="3" s="1"/>
  <c r="AF6" i="8"/>
  <c r="AF16" i="9"/>
  <c r="AD27" i="5"/>
  <c r="AF23" i="5"/>
  <c r="AF11" i="9"/>
  <c r="AD12" i="9" s="1"/>
  <c r="AF40" i="4"/>
  <c r="AE19" i="8"/>
  <c r="AC19" i="5"/>
  <c r="AC27" i="4"/>
  <c r="AF15" i="5"/>
  <c r="AF24" i="3"/>
  <c r="AF14" i="8"/>
  <c r="AF15" i="3"/>
  <c r="AF25" i="5"/>
  <c r="AE35" i="4"/>
  <c r="AF15" i="8"/>
  <c r="AC27" i="5"/>
  <c r="AD35" i="4"/>
  <c r="AF14" i="9"/>
  <c r="AC44" i="5" l="1"/>
  <c r="AD44" i="5"/>
  <c r="AC36" i="3"/>
  <c r="AD36" i="3"/>
  <c r="AC12" i="4"/>
  <c r="AD12" i="4"/>
  <c r="AE36" i="3"/>
  <c r="AC12" i="9"/>
  <c r="AF11" i="8"/>
  <c r="AE12" i="8" s="1"/>
  <c r="AF19" i="4"/>
  <c r="AC20" i="4" s="1"/>
  <c r="AF27" i="3"/>
  <c r="AC12" i="5"/>
  <c r="AD12" i="5"/>
  <c r="AE20" i="3"/>
  <c r="AC20" i="3"/>
  <c r="AD44" i="4"/>
  <c r="AE12" i="3"/>
  <c r="AE44" i="5"/>
  <c r="AE12" i="4"/>
  <c r="AF19" i="5"/>
  <c r="AE20" i="9"/>
  <c r="AD20" i="9"/>
  <c r="AC44" i="3"/>
  <c r="AD44" i="3"/>
  <c r="AD36" i="5"/>
  <c r="AD12" i="3"/>
  <c r="AC12" i="3"/>
  <c r="AC44" i="4"/>
  <c r="AE36" i="5"/>
  <c r="AD28" i="3"/>
  <c r="AE28" i="3"/>
  <c r="AF35" i="4"/>
  <c r="AC36" i="4" s="1"/>
  <c r="AF27" i="5"/>
  <c r="AC28" i="5" s="1"/>
  <c r="AC28" i="3"/>
  <c r="AF19" i="8"/>
  <c r="AE12" i="5"/>
  <c r="AD20" i="3"/>
  <c r="AF27" i="4"/>
  <c r="AC28" i="4"/>
  <c r="AC20" i="9"/>
  <c r="AE44" i="3"/>
  <c r="AE20" i="4" l="1"/>
  <c r="AD12" i="8"/>
  <c r="AC12" i="8"/>
  <c r="AD20" i="4"/>
  <c r="AD36" i="4"/>
  <c r="AE36" i="4"/>
  <c r="AD28" i="4"/>
  <c r="AE28" i="4"/>
  <c r="AD20" i="8"/>
  <c r="AC20" i="8"/>
  <c r="AE20" i="8"/>
  <c r="AE20" i="5"/>
  <c r="AD20" i="5"/>
  <c r="AC20" i="5"/>
  <c r="AE28" i="5"/>
  <c r="AD28" i="5"/>
</calcChain>
</file>

<file path=xl/sharedStrings.xml><?xml version="1.0" encoding="utf-8"?>
<sst xmlns="http://schemas.openxmlformats.org/spreadsheetml/2006/main" count="1567" uniqueCount="529">
  <si>
    <t>日期</t>
  </si>
  <si>
    <t>星期</t>
  </si>
  <si>
    <t>主食</t>
  </si>
  <si>
    <t>主菜</t>
  </si>
  <si>
    <t>副菜</t>
  </si>
  <si>
    <t>湯</t>
  </si>
  <si>
    <t>水果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</si>
  <si>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</si>
  <si>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</si>
  <si>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</si>
  <si>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</si>
  <si>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</si>
  <si>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</si>
  <si>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</si>
  <si>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</si>
  <si>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</si>
  <si>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</si>
  <si>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</si>
  <si>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</si>
  <si>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</si>
  <si>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</si>
  <si>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</si>
  <si>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</si>
  <si>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</si>
  <si>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</si>
  <si>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</si>
  <si>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</si>
  <si>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</si>
  <si>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</si>
  <si>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</si>
  <si>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</si>
  <si>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</si>
  <si>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</si>
  <si>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</si>
  <si>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</si>
  <si>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</si>
  <si>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</si>
  <si>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</si>
  <si>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</si>
  <si>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</si>
  <si>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</si>
  <si>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</si>
  <si>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</si>
  <si>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</si>
  <si>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112g</t>
    <phoneticPr fontId="19" type="noConversion"/>
  </si>
  <si>
    <t>20g</t>
    <phoneticPr fontId="19" type="noConversion"/>
  </si>
  <si>
    <t>蛋白質：</t>
    <phoneticPr fontId="19" type="noConversion"/>
  </si>
  <si>
    <t>29g</t>
    <phoneticPr fontId="19" type="noConversion"/>
  </si>
  <si>
    <t>788kcal</t>
    <phoneticPr fontId="19" type="noConversion"/>
  </si>
  <si>
    <t>22g</t>
    <phoneticPr fontId="19" type="noConversion"/>
  </si>
  <si>
    <t>30g</t>
    <phoneticPr fontId="19" type="noConversion"/>
  </si>
  <si>
    <t>766kcal</t>
    <phoneticPr fontId="19" type="noConversion"/>
  </si>
  <si>
    <t>106g</t>
    <phoneticPr fontId="19" type="noConversion"/>
  </si>
  <si>
    <t>27g</t>
    <phoneticPr fontId="19" type="noConversion"/>
  </si>
  <si>
    <t>781kacl</t>
    <phoneticPr fontId="19" type="noConversion"/>
  </si>
  <si>
    <t>23g</t>
    <phoneticPr fontId="19" type="noConversion"/>
  </si>
  <si>
    <t>780kcal</t>
    <phoneticPr fontId="19" type="noConversion"/>
  </si>
  <si>
    <t>24g</t>
    <phoneticPr fontId="19" type="noConversion"/>
  </si>
  <si>
    <t>26g</t>
    <phoneticPr fontId="19" type="noConversion"/>
  </si>
  <si>
    <t>25g</t>
    <phoneticPr fontId="19" type="noConversion"/>
  </si>
  <si>
    <t>116g</t>
    <phoneticPr fontId="19" type="noConversion"/>
  </si>
  <si>
    <t>18g</t>
    <phoneticPr fontId="19" type="noConversion"/>
  </si>
  <si>
    <t>28g</t>
    <phoneticPr fontId="19" type="noConversion"/>
  </si>
  <si>
    <t>762kcal</t>
    <phoneticPr fontId="19" type="noConversion"/>
  </si>
  <si>
    <t>756kcal</t>
    <phoneticPr fontId="19" type="noConversion"/>
  </si>
  <si>
    <t>108g</t>
    <phoneticPr fontId="19" type="noConversion"/>
  </si>
  <si>
    <t>776kcal</t>
    <phoneticPr fontId="19" type="noConversion"/>
  </si>
  <si>
    <t>749kcal</t>
    <phoneticPr fontId="19" type="noConversion"/>
  </si>
  <si>
    <t>737kcal</t>
    <phoneticPr fontId="19" type="noConversion"/>
  </si>
  <si>
    <t>19g</t>
    <phoneticPr fontId="19" type="noConversion"/>
  </si>
  <si>
    <t>115 g</t>
    <phoneticPr fontId="19" type="noConversion"/>
  </si>
  <si>
    <t>107g</t>
    <phoneticPr fontId="19" type="noConversion"/>
  </si>
  <si>
    <t>752kcal</t>
    <phoneticPr fontId="19" type="noConversion"/>
  </si>
  <si>
    <t>118g</t>
    <phoneticPr fontId="19" type="noConversion"/>
  </si>
  <si>
    <t>17g</t>
    <phoneticPr fontId="19" type="noConversion"/>
  </si>
  <si>
    <t>734kcal</t>
    <phoneticPr fontId="19" type="noConversion"/>
  </si>
  <si>
    <t>768kcal</t>
    <phoneticPr fontId="19" type="noConversion"/>
  </si>
  <si>
    <t>116g</t>
    <phoneticPr fontId="19" type="noConversion"/>
  </si>
  <si>
    <t>772kcal</t>
    <phoneticPr fontId="19" type="noConversion"/>
  </si>
  <si>
    <t>112g</t>
    <phoneticPr fontId="19" type="noConversion"/>
  </si>
  <si>
    <t>熱量:</t>
  </si>
  <si>
    <t>個人量(克)</t>
    <phoneticPr fontId="19" type="noConversion"/>
  </si>
  <si>
    <t>川燙</t>
    <phoneticPr fontId="19" type="noConversion"/>
  </si>
  <si>
    <t>煮</t>
    <phoneticPr fontId="19" type="noConversion"/>
  </si>
  <si>
    <t>食物類別</t>
    <phoneticPr fontId="19" type="noConversion"/>
  </si>
  <si>
    <t>份數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</si>
  <si>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</si>
  <si>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</si>
  <si>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</si>
  <si>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</si>
  <si>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</si>
  <si>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115 g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</si>
  <si>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</si>
  <si>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</si>
  <si>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</si>
  <si>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</si>
  <si>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</si>
  <si>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18g</t>
    <phoneticPr fontId="19" type="noConversion"/>
  </si>
  <si>
    <t>油脂類</t>
    <phoneticPr fontId="19" type="noConversion"/>
  </si>
  <si>
    <t>菜</t>
    <phoneticPr fontId="19" type="noConversion"/>
  </si>
  <si>
    <t>星期一</t>
    <phoneticPr fontId="19" type="noConversion"/>
  </si>
  <si>
    <t>水果類</t>
    <phoneticPr fontId="19" type="noConversion"/>
  </si>
  <si>
    <t>油</t>
    <phoneticPr fontId="19" type="noConversion"/>
  </si>
  <si>
    <t>27g</t>
    <phoneticPr fontId="19" type="noConversion"/>
  </si>
  <si>
    <t>奶類</t>
    <phoneticPr fontId="19" type="noConversion"/>
  </si>
  <si>
    <t>水果</t>
    <phoneticPr fontId="19" type="noConversion"/>
  </si>
  <si>
    <t>餐數</t>
    <phoneticPr fontId="19" type="noConversion"/>
  </si>
  <si>
    <t>768kcal</t>
    <phoneticPr fontId="19" type="noConversion"/>
  </si>
  <si>
    <t>112g</t>
    <phoneticPr fontId="19" type="noConversion"/>
  </si>
  <si>
    <t>20g</t>
    <phoneticPr fontId="19" type="noConversion"/>
  </si>
  <si>
    <t>星期二</t>
    <phoneticPr fontId="19" type="noConversion"/>
  </si>
  <si>
    <t>29g</t>
    <phoneticPr fontId="19" type="noConversion"/>
  </si>
  <si>
    <t>788kcal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</si>
  <si>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</si>
  <si>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</si>
  <si>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</si>
  <si>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</si>
  <si>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</si>
  <si>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</si>
  <si>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</si>
  <si>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</si>
  <si>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</si>
  <si>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110g</t>
    <phoneticPr fontId="19" type="noConversion"/>
  </si>
  <si>
    <t>24g</t>
    <phoneticPr fontId="19" type="noConversion"/>
  </si>
  <si>
    <t>星期三</t>
    <phoneticPr fontId="19" type="noConversion"/>
  </si>
  <si>
    <t>26g</t>
    <phoneticPr fontId="19" type="noConversion"/>
  </si>
  <si>
    <t>餐數</t>
    <phoneticPr fontId="19" type="noConversion"/>
  </si>
  <si>
    <t>774kcal</t>
    <phoneticPr fontId="19" type="noConversion"/>
  </si>
  <si>
    <t>白米</t>
    <phoneticPr fontId="19" type="noConversion"/>
  </si>
  <si>
    <t>烤</t>
    <phoneticPr fontId="19" type="noConversion"/>
  </si>
  <si>
    <t>非基改豆腐</t>
    <phoneticPr fontId="19" type="noConversion"/>
  </si>
  <si>
    <t>豆</t>
    <phoneticPr fontId="19" type="noConversion"/>
  </si>
  <si>
    <t>味噌</t>
    <phoneticPr fontId="19" type="noConversion"/>
  </si>
  <si>
    <t>白米</t>
    <phoneticPr fontId="19" type="noConversion"/>
  </si>
  <si>
    <t>地瓜</t>
    <phoneticPr fontId="19" type="noConversion"/>
  </si>
  <si>
    <t>烤</t>
    <phoneticPr fontId="19" type="noConversion"/>
  </si>
  <si>
    <t>煮</t>
    <phoneticPr fontId="19" type="noConversion"/>
  </si>
  <si>
    <t>紅蘿蔔</t>
    <phoneticPr fontId="19" type="noConversion"/>
  </si>
  <si>
    <t>豆</t>
    <phoneticPr fontId="19" type="noConversion"/>
  </si>
  <si>
    <t>生鮮雞腿</t>
    <phoneticPr fontId="19" type="noConversion"/>
  </si>
  <si>
    <t>金針菇</t>
    <phoneticPr fontId="19" type="noConversion"/>
  </si>
  <si>
    <t>炒</t>
    <phoneticPr fontId="19" type="noConversion"/>
  </si>
  <si>
    <t>炒</t>
    <phoneticPr fontId="19" type="noConversion"/>
  </si>
  <si>
    <t>760kcal</t>
    <phoneticPr fontId="19" type="noConversion"/>
  </si>
  <si>
    <t>蝦仁</t>
    <phoneticPr fontId="19" type="noConversion"/>
  </si>
  <si>
    <t>星期四</t>
    <phoneticPr fontId="19" type="noConversion"/>
  </si>
  <si>
    <t>生鮮豬後腿肉</t>
    <phoneticPr fontId="19" type="noConversion"/>
  </si>
  <si>
    <t>大白菜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</si>
  <si>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</si>
  <si>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</si>
  <si>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</si>
  <si>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</si>
  <si>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</si>
  <si>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</si>
  <si>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蘿蔔湯</t>
    <phoneticPr fontId="19" type="noConversion"/>
  </si>
  <si>
    <t>熱量:</t>
    <phoneticPr fontId="19" type="noConversion"/>
  </si>
  <si>
    <t>青江菜</t>
    <phoneticPr fontId="19" type="noConversion"/>
  </si>
  <si>
    <t>高麗菜</t>
    <phoneticPr fontId="19" type="noConversion"/>
  </si>
  <si>
    <t>玉米濃湯(芡)</t>
    <phoneticPr fontId="19" type="noConversion"/>
  </si>
  <si>
    <t>五穀飯</t>
    <phoneticPr fontId="19" type="noConversion"/>
  </si>
  <si>
    <t>請張貼在班上佈告欄</t>
    <phoneticPr fontId="19" type="noConversion"/>
  </si>
  <si>
    <t>海鮮鍋(海豆)</t>
    <phoneticPr fontId="19" type="noConversion"/>
  </si>
  <si>
    <t>味噌豆腐湯(豆)</t>
    <phoneticPr fontId="19" type="noConversion"/>
  </si>
  <si>
    <t>熱量:</t>
    <phoneticPr fontId="19" type="noConversion"/>
  </si>
  <si>
    <t>QQ白飯</t>
    <phoneticPr fontId="19" type="noConversion"/>
  </si>
  <si>
    <t>廣式脆皮大烤鴨</t>
    <phoneticPr fontId="19" type="noConversion"/>
  </si>
  <si>
    <t>大黃瓜湯</t>
    <phoneticPr fontId="19" type="noConversion"/>
  </si>
  <si>
    <t>熱量:</t>
    <phoneticPr fontId="19" type="noConversion"/>
  </si>
  <si>
    <t>烤</t>
    <phoneticPr fontId="19" type="noConversion"/>
  </si>
  <si>
    <t>生鮮豬後腿肉</t>
    <phoneticPr fontId="19" type="noConversion"/>
  </si>
  <si>
    <t>紅蘿蔔</t>
    <phoneticPr fontId="19" type="noConversion"/>
  </si>
  <si>
    <t>白蘿蔔</t>
    <phoneticPr fontId="19" type="noConversion"/>
  </si>
  <si>
    <t>大白菜</t>
    <phoneticPr fontId="19" type="noConversion"/>
  </si>
  <si>
    <t>金針菇</t>
    <phoneticPr fontId="19" type="noConversion"/>
  </si>
  <si>
    <t>非基改豆皮</t>
    <phoneticPr fontId="19" type="noConversion"/>
  </si>
  <si>
    <t>豆</t>
    <phoneticPr fontId="19" type="noConversion"/>
  </si>
  <si>
    <t>蝦仁</t>
    <phoneticPr fontId="19" type="noConversion"/>
  </si>
  <si>
    <t>煮</t>
    <phoneticPr fontId="19" type="noConversion"/>
  </si>
  <si>
    <t>白米</t>
    <phoneticPr fontId="19" type="noConversion"/>
  </si>
  <si>
    <t>生鮮雞腿</t>
    <phoneticPr fontId="19" type="noConversion"/>
  </si>
  <si>
    <t>雞蛋</t>
    <phoneticPr fontId="19" type="noConversion"/>
  </si>
  <si>
    <t>海帶芽</t>
    <phoneticPr fontId="19" type="noConversion"/>
  </si>
  <si>
    <t>白米</t>
    <phoneticPr fontId="19" type="noConversion"/>
  </si>
  <si>
    <t>生鮮豬里肌肉</t>
    <phoneticPr fontId="19" type="noConversion"/>
  </si>
  <si>
    <t>非基改豆腐</t>
    <phoneticPr fontId="19" type="noConversion"/>
  </si>
  <si>
    <t>生鮮雞胸肉</t>
    <phoneticPr fontId="19" type="noConversion"/>
  </si>
  <si>
    <t>生鮮雞排</t>
    <phoneticPr fontId="19" type="noConversion"/>
  </si>
  <si>
    <t>大黃瓜</t>
    <phoneticPr fontId="19" type="noConversion"/>
  </si>
  <si>
    <t>蒸</t>
    <phoneticPr fontId="19" type="noConversion"/>
  </si>
  <si>
    <t>非基改玉米粒</t>
    <phoneticPr fontId="19" type="noConversion"/>
  </si>
  <si>
    <t>紅蘿蔔</t>
    <phoneticPr fontId="19" type="noConversion"/>
  </si>
  <si>
    <t>高麗菜</t>
    <phoneticPr fontId="19" type="noConversion"/>
  </si>
  <si>
    <t>生鮮竹筍</t>
    <phoneticPr fontId="19" type="noConversion"/>
  </si>
  <si>
    <t>炒</t>
    <phoneticPr fontId="19" type="noConversion"/>
  </si>
  <si>
    <t>洋蔥</t>
    <phoneticPr fontId="19" type="noConversion"/>
  </si>
  <si>
    <t>味噌</t>
    <phoneticPr fontId="19" type="noConversion"/>
  </si>
  <si>
    <t>蒸</t>
    <phoneticPr fontId="19" type="noConversion"/>
  </si>
  <si>
    <t>非基改豆干</t>
    <phoneticPr fontId="19" type="noConversion"/>
  </si>
  <si>
    <t>生鮮魷魚</t>
    <phoneticPr fontId="19" type="noConversion"/>
  </si>
  <si>
    <t>芹菜</t>
    <phoneticPr fontId="19" type="noConversion"/>
  </si>
  <si>
    <t>白蘿蔔</t>
    <phoneticPr fontId="19" type="noConversion"/>
  </si>
  <si>
    <t>主食類</t>
    <phoneticPr fontId="19" type="noConversion"/>
  </si>
  <si>
    <t>116g</t>
    <phoneticPr fontId="19" type="noConversion"/>
  </si>
  <si>
    <t>豆魚肉蛋類</t>
    <phoneticPr fontId="19" type="noConversion"/>
  </si>
  <si>
    <t>蔬菜類</t>
    <phoneticPr fontId="19" type="noConversion"/>
  </si>
  <si>
    <t>18g</t>
    <phoneticPr fontId="19" type="noConversion"/>
  </si>
  <si>
    <t>油脂類</t>
    <phoneticPr fontId="19" type="noConversion"/>
  </si>
  <si>
    <t>水果類</t>
    <phoneticPr fontId="19" type="noConversion"/>
  </si>
  <si>
    <t>27g</t>
    <phoneticPr fontId="19" type="noConversion"/>
  </si>
  <si>
    <t>奶類</t>
    <phoneticPr fontId="19" type="noConversion"/>
  </si>
  <si>
    <t>772kcal</t>
    <phoneticPr fontId="19" type="noConversion"/>
  </si>
  <si>
    <t>生鮮竹筍</t>
    <phoneticPr fontId="19" type="noConversion"/>
  </si>
  <si>
    <t>生鮮豬後腿肉</t>
    <phoneticPr fontId="19" type="noConversion"/>
  </si>
  <si>
    <t>非基改豆皮</t>
    <phoneticPr fontId="19" type="noConversion"/>
  </si>
  <si>
    <t>豆奶</t>
    <phoneticPr fontId="19" type="noConversion"/>
  </si>
  <si>
    <t>白米</t>
    <phoneticPr fontId="19" type="noConversion"/>
  </si>
  <si>
    <t>糙米</t>
    <phoneticPr fontId="19" type="noConversion"/>
  </si>
  <si>
    <t>綠豆</t>
    <phoneticPr fontId="19" type="noConversion"/>
  </si>
  <si>
    <t>小米</t>
    <phoneticPr fontId="19" type="noConversion"/>
  </si>
  <si>
    <t>燕麥</t>
    <phoneticPr fontId="19" type="noConversion"/>
  </si>
  <si>
    <t>黑秈糯米</t>
    <phoneticPr fontId="19" type="noConversion"/>
  </si>
  <si>
    <t>空心菜</t>
    <phoneticPr fontId="19" type="noConversion"/>
  </si>
  <si>
    <t>有機黑葉白菜</t>
    <phoneticPr fontId="19" type="noConversion"/>
  </si>
  <si>
    <t>有機荷葉白菜</t>
    <phoneticPr fontId="19" type="noConversion"/>
  </si>
  <si>
    <t>蒸</t>
    <phoneticPr fontId="19" type="noConversion"/>
  </si>
  <si>
    <t>紅蘿蔔</t>
    <phoneticPr fontId="19" type="noConversion"/>
  </si>
  <si>
    <t>豆</t>
    <phoneticPr fontId="19" type="noConversion"/>
  </si>
  <si>
    <t>味噌</t>
    <phoneticPr fontId="19" type="noConversion"/>
  </si>
  <si>
    <t>炒</t>
    <phoneticPr fontId="19" type="noConversion"/>
  </si>
  <si>
    <t>洋蔥</t>
    <phoneticPr fontId="19" type="noConversion"/>
  </si>
  <si>
    <t>非基改玉米粒</t>
    <phoneticPr fontId="19" type="noConversion"/>
  </si>
  <si>
    <t>雞蛋</t>
    <phoneticPr fontId="19" type="noConversion"/>
  </si>
  <si>
    <t>煮</t>
    <phoneticPr fontId="19" type="noConversion"/>
  </si>
  <si>
    <t>烤</t>
    <phoneticPr fontId="19" type="noConversion"/>
  </si>
  <si>
    <t>高麗菜</t>
    <phoneticPr fontId="19" type="noConversion"/>
  </si>
  <si>
    <t>生鮮豬後腿肉</t>
    <phoneticPr fontId="19" type="noConversion"/>
  </si>
  <si>
    <t>非基改玉米粒</t>
    <phoneticPr fontId="19" type="noConversion"/>
  </si>
  <si>
    <t>蜜汁醬燒烤大雞腿</t>
    <phoneticPr fontId="19" type="noConversion"/>
  </si>
  <si>
    <t>小白菜</t>
    <phoneticPr fontId="19" type="noConversion"/>
  </si>
  <si>
    <t>白米</t>
    <phoneticPr fontId="19" type="noConversion"/>
  </si>
  <si>
    <t>洋蔥</t>
    <phoneticPr fontId="19" type="noConversion"/>
  </si>
  <si>
    <t>加</t>
    <phoneticPr fontId="19" type="noConversion"/>
  </si>
  <si>
    <t>生鮮豬後腿肉</t>
    <phoneticPr fontId="19" type="noConversion"/>
  </si>
  <si>
    <t>雞蛋</t>
    <phoneticPr fontId="19" type="noConversion"/>
  </si>
  <si>
    <t>紅蘿蔔</t>
    <phoneticPr fontId="19" type="noConversion"/>
  </si>
  <si>
    <t>炸</t>
    <phoneticPr fontId="19" type="noConversion"/>
  </si>
  <si>
    <t>炒</t>
    <phoneticPr fontId="19" type="noConversion"/>
  </si>
  <si>
    <t>生鮮魷魚</t>
    <phoneticPr fontId="19" type="noConversion"/>
  </si>
  <si>
    <t>非基改百頁豆腐</t>
    <phoneticPr fontId="19" type="noConversion"/>
  </si>
  <si>
    <t>豆</t>
    <phoneticPr fontId="19" type="noConversion"/>
  </si>
  <si>
    <t>烤</t>
    <phoneticPr fontId="19" type="noConversion"/>
  </si>
  <si>
    <t>滷</t>
    <phoneticPr fontId="19" type="noConversion"/>
  </si>
  <si>
    <t>甜不辣</t>
    <phoneticPr fontId="19" type="noConversion"/>
  </si>
  <si>
    <t>生鮮竹筍</t>
    <phoneticPr fontId="19" type="noConversion"/>
  </si>
  <si>
    <t>生鮮豬後腿肉</t>
    <phoneticPr fontId="19" type="noConversion"/>
  </si>
  <si>
    <t>紅蘿蔔</t>
    <phoneticPr fontId="19" type="noConversion"/>
  </si>
  <si>
    <t>炒</t>
    <phoneticPr fontId="19" type="noConversion"/>
  </si>
  <si>
    <t>麵條</t>
    <phoneticPr fontId="19" type="noConversion"/>
  </si>
  <si>
    <t>生鮮雞胸肉</t>
    <phoneticPr fontId="19" type="noConversion"/>
  </si>
  <si>
    <t>洋芋</t>
    <phoneticPr fontId="19" type="noConversion"/>
  </si>
  <si>
    <t>蕃茄</t>
    <phoneticPr fontId="19" type="noConversion"/>
  </si>
  <si>
    <t>非基改豆皮</t>
    <phoneticPr fontId="19" type="noConversion"/>
  </si>
  <si>
    <t>豆</t>
    <phoneticPr fontId="19" type="noConversion"/>
  </si>
  <si>
    <t>煮</t>
    <phoneticPr fontId="19" type="noConversion"/>
  </si>
  <si>
    <t>加</t>
    <phoneticPr fontId="19" type="noConversion"/>
  </si>
  <si>
    <t>烤</t>
    <phoneticPr fontId="19" type="noConversion"/>
  </si>
  <si>
    <t>生鮮豬里肌肉</t>
    <phoneticPr fontId="19" type="noConversion"/>
  </si>
  <si>
    <t>冬瓜</t>
    <phoneticPr fontId="19" type="noConversion"/>
  </si>
  <si>
    <t>香菇</t>
    <phoneticPr fontId="19" type="noConversion"/>
  </si>
  <si>
    <t>雞塊</t>
    <phoneticPr fontId="19" type="noConversion"/>
  </si>
  <si>
    <t>地瓜</t>
    <phoneticPr fontId="19" type="noConversion"/>
  </si>
  <si>
    <t>生鮮油甘魚</t>
    <phoneticPr fontId="19" type="noConversion"/>
  </si>
  <si>
    <t>生鮮雞翅</t>
    <phoneticPr fontId="19" type="noConversion"/>
  </si>
  <si>
    <t>生鮮豬大排</t>
    <phoneticPr fontId="19" type="noConversion"/>
  </si>
  <si>
    <t>蒸</t>
    <phoneticPr fontId="19" type="noConversion"/>
  </si>
  <si>
    <t>高麗菜</t>
    <phoneticPr fontId="19" type="noConversion"/>
  </si>
  <si>
    <t>非基改豆腐</t>
    <phoneticPr fontId="19" type="noConversion"/>
  </si>
  <si>
    <t>生鮮豬後腿肉</t>
    <phoneticPr fontId="19" type="noConversion"/>
  </si>
  <si>
    <t>魷魚丸</t>
    <phoneticPr fontId="19" type="noConversion"/>
  </si>
  <si>
    <t>海苔</t>
    <phoneticPr fontId="19" type="noConversion"/>
  </si>
  <si>
    <t>四季豆</t>
    <phoneticPr fontId="19" type="noConversion"/>
  </si>
  <si>
    <t>青花菜</t>
    <phoneticPr fontId="19" type="noConversion"/>
  </si>
  <si>
    <t>白花菜</t>
    <phoneticPr fontId="19" type="noConversion"/>
  </si>
  <si>
    <t>奶粉</t>
    <phoneticPr fontId="19" type="noConversion"/>
  </si>
  <si>
    <t>燒</t>
    <phoneticPr fontId="19" type="noConversion"/>
  </si>
  <si>
    <t>炸</t>
    <phoneticPr fontId="19" type="noConversion"/>
  </si>
  <si>
    <t>生鮮翅小腿</t>
    <phoneticPr fontId="19" type="noConversion"/>
  </si>
  <si>
    <t>炒</t>
    <phoneticPr fontId="19" type="noConversion"/>
  </si>
  <si>
    <t>地瓜飯</t>
    <phoneticPr fontId="19" type="noConversion"/>
  </si>
  <si>
    <t>無敵卡啦炸大雞排(炸)</t>
    <phoneticPr fontId="19" type="noConversion"/>
  </si>
  <si>
    <t>霸氣黃金炸大雞腿(炸)</t>
    <phoneticPr fontId="19" type="noConversion"/>
  </si>
  <si>
    <t>川味涮涮醬蒜泥白肉</t>
    <phoneticPr fontId="19" type="noConversion"/>
  </si>
  <si>
    <t>勁爆炸鹽酥雞加梅粉薯條(炸)</t>
    <phoneticPr fontId="19" type="noConversion"/>
  </si>
  <si>
    <t>肉片炒豆干(豆)</t>
    <phoneticPr fontId="19" type="noConversion"/>
  </si>
  <si>
    <t>滑嫩蕃茄歐姆蛋</t>
    <phoneticPr fontId="19" type="noConversion"/>
  </si>
  <si>
    <t>花椰菜佐炒肉絲</t>
    <phoneticPr fontId="19" type="noConversion"/>
  </si>
  <si>
    <t>菲力無骨大雞排(加)</t>
    <phoneticPr fontId="19" type="noConversion"/>
  </si>
  <si>
    <t>蒲燒魚腹</t>
    <phoneticPr fontId="19" type="noConversion"/>
  </si>
  <si>
    <t>非基改豆干</t>
    <phoneticPr fontId="19" type="noConversion"/>
  </si>
  <si>
    <t>豆</t>
    <phoneticPr fontId="19" type="noConversion"/>
  </si>
  <si>
    <t>花椰菜</t>
    <phoneticPr fontId="19" type="noConversion"/>
  </si>
  <si>
    <t>生鮮豬後腿肉</t>
    <phoneticPr fontId="19" type="noConversion"/>
  </si>
  <si>
    <t>奶皇包</t>
    <phoneticPr fontId="19" type="noConversion"/>
  </si>
  <si>
    <t>冷</t>
    <phoneticPr fontId="19" type="noConversion"/>
  </si>
  <si>
    <t>白米</t>
    <phoneticPr fontId="19" type="noConversion"/>
  </si>
  <si>
    <t>生鮮全鴨</t>
    <phoneticPr fontId="19" type="noConversion"/>
  </si>
  <si>
    <t>生鮮魷魚</t>
    <phoneticPr fontId="19" type="noConversion"/>
  </si>
  <si>
    <t>糙米</t>
    <phoneticPr fontId="19" type="noConversion"/>
  </si>
  <si>
    <t>紅蘿蔔</t>
    <phoneticPr fontId="19" type="noConversion"/>
  </si>
  <si>
    <t>芹菜</t>
    <phoneticPr fontId="19" type="noConversion"/>
  </si>
  <si>
    <t>雞蛋</t>
    <phoneticPr fontId="19" type="noConversion"/>
  </si>
  <si>
    <t>綠豆</t>
    <phoneticPr fontId="19" type="noConversion"/>
  </si>
  <si>
    <t>生鮮雞胸肉</t>
    <phoneticPr fontId="19" type="noConversion"/>
  </si>
  <si>
    <t>洋蔥</t>
    <phoneticPr fontId="19" type="noConversion"/>
  </si>
  <si>
    <t>小米</t>
    <phoneticPr fontId="19" type="noConversion"/>
  </si>
  <si>
    <t>燕麥</t>
    <phoneticPr fontId="19" type="noConversion"/>
  </si>
  <si>
    <t>黑糯米</t>
    <phoneticPr fontId="19" type="noConversion"/>
  </si>
  <si>
    <t>炒</t>
    <phoneticPr fontId="19" type="noConversion"/>
  </si>
  <si>
    <t>主食類</t>
    <phoneticPr fontId="19" type="noConversion"/>
  </si>
  <si>
    <t>116g</t>
    <phoneticPr fontId="19" type="noConversion"/>
  </si>
  <si>
    <t>豆魚肉蛋類</t>
    <phoneticPr fontId="19" type="noConversion"/>
  </si>
  <si>
    <t>蔬菜類</t>
    <phoneticPr fontId="19" type="noConversion"/>
  </si>
  <si>
    <t>18g</t>
    <phoneticPr fontId="19" type="noConversion"/>
  </si>
  <si>
    <t>油脂類</t>
    <phoneticPr fontId="19" type="noConversion"/>
  </si>
  <si>
    <t>水果類</t>
    <phoneticPr fontId="19" type="noConversion"/>
  </si>
  <si>
    <t>29g</t>
    <phoneticPr fontId="19" type="noConversion"/>
  </si>
  <si>
    <t>奶類</t>
    <phoneticPr fontId="19" type="noConversion"/>
  </si>
  <si>
    <t>760kcal</t>
    <phoneticPr fontId="19" type="noConversion"/>
  </si>
  <si>
    <t>白米</t>
    <phoneticPr fontId="19" type="noConversion"/>
  </si>
  <si>
    <t>非基改玉米粒</t>
    <phoneticPr fontId="19" type="noConversion"/>
  </si>
  <si>
    <t>鳳梨罐頭</t>
    <phoneticPr fontId="19" type="noConversion"/>
  </si>
  <si>
    <t>紅蘿蔔</t>
    <phoneticPr fontId="19" type="noConversion"/>
  </si>
  <si>
    <t>饅頭</t>
    <phoneticPr fontId="19" type="noConversion"/>
  </si>
  <si>
    <t>玉米布丁酥</t>
    <phoneticPr fontId="19" type="noConversion"/>
  </si>
  <si>
    <t>加</t>
    <phoneticPr fontId="19" type="noConversion"/>
  </si>
  <si>
    <t>200ml</t>
    <phoneticPr fontId="19" type="noConversion"/>
  </si>
  <si>
    <t>甜椒</t>
    <phoneticPr fontId="19" type="noConversion"/>
  </si>
  <si>
    <t>杏鮑菇</t>
    <phoneticPr fontId="19" type="noConversion"/>
  </si>
  <si>
    <t>大白菜</t>
    <phoneticPr fontId="19" type="noConversion"/>
  </si>
  <si>
    <t>非基改豆皮</t>
    <phoneticPr fontId="19" type="noConversion"/>
  </si>
  <si>
    <t>豆</t>
    <phoneticPr fontId="19" type="noConversion"/>
  </si>
  <si>
    <t>鍋貼</t>
    <phoneticPr fontId="19" type="noConversion"/>
  </si>
  <si>
    <t>蒸</t>
    <phoneticPr fontId="19" type="noConversion"/>
  </si>
  <si>
    <t>爆餡濃郁奶皇包(冷)</t>
    <phoneticPr fontId="19" type="noConversion"/>
  </si>
  <si>
    <t>爆轟黃金炸魷魚拼百頁(炸海豆)</t>
    <phoneticPr fontId="19" type="noConversion"/>
  </si>
  <si>
    <t>QQ白飯</t>
    <phoneticPr fontId="19" type="noConversion"/>
  </si>
  <si>
    <t>五穀飯</t>
    <phoneticPr fontId="19" type="noConversion"/>
  </si>
  <si>
    <t>地瓜飯</t>
    <phoneticPr fontId="19" type="noConversion"/>
  </si>
  <si>
    <t>夏威夷菠蘿蛋炒飯</t>
    <phoneticPr fontId="19" type="noConversion"/>
  </si>
  <si>
    <t>五穀飯/豆奶</t>
    <phoneticPr fontId="19" type="noConversion"/>
  </si>
  <si>
    <t>義式拿坡里義大利麵</t>
    <phoneticPr fontId="19" type="noConversion"/>
  </si>
  <si>
    <t>墨西哥烤大雞腿</t>
    <phoneticPr fontId="19" type="noConversion"/>
  </si>
  <si>
    <t>元氣醬燒大豬里肌</t>
    <phoneticPr fontId="19" type="noConversion"/>
  </si>
  <si>
    <t>夜市轟炸鹹酥雞(炸)</t>
    <phoneticPr fontId="19" type="noConversion"/>
  </si>
  <si>
    <t>爆炒鹹豬肉</t>
    <phoneticPr fontId="19" type="noConversion"/>
  </si>
  <si>
    <t>檸檬燒烤雞翅</t>
    <phoneticPr fontId="19" type="noConversion"/>
  </si>
  <si>
    <t>部隊春川炒雞柳</t>
    <phoneticPr fontId="19" type="noConversion"/>
  </si>
  <si>
    <t>台南府城大王拌飯肉燥</t>
    <phoneticPr fontId="19" type="noConversion"/>
  </si>
  <si>
    <t>黃金甜心布丁酥(加)</t>
    <phoneticPr fontId="19" type="noConversion"/>
  </si>
  <si>
    <t>爆炒菇菇炒雞柳</t>
    <phoneticPr fontId="19" type="noConversion"/>
  </si>
  <si>
    <t>油菜</t>
    <phoneticPr fontId="19" type="noConversion"/>
  </si>
  <si>
    <t>高麗菜</t>
    <phoneticPr fontId="19" type="noConversion"/>
  </si>
  <si>
    <t>有機小松菜</t>
    <phoneticPr fontId="19" type="noConversion"/>
  </si>
  <si>
    <t>空心菜</t>
    <phoneticPr fontId="19" type="noConversion"/>
  </si>
  <si>
    <t>玉米濃湯(芡)</t>
    <phoneticPr fontId="19" type="noConversion"/>
  </si>
  <si>
    <t>鮮筍湯</t>
    <phoneticPr fontId="19" type="noConversion"/>
  </si>
  <si>
    <t>冬瓜湯</t>
    <phoneticPr fontId="19" type="noConversion"/>
  </si>
  <si>
    <t>海芽蛋花湯</t>
    <phoneticPr fontId="19" type="noConversion"/>
  </si>
  <si>
    <t>嚴選梅花豬大排骨</t>
    <phoneticPr fontId="19" type="noConversion"/>
  </si>
  <si>
    <t>椒鹽香煎大鍋貼(加)</t>
    <phoneticPr fontId="19" type="noConversion"/>
  </si>
  <si>
    <t>轟炸雞米花加梅粉薯條(炸)</t>
    <phoneticPr fontId="19" type="noConversion"/>
  </si>
  <si>
    <t>京醬蔥爆豬柳</t>
    <phoneticPr fontId="19" type="noConversion"/>
  </si>
  <si>
    <t>油菜</t>
    <phoneticPr fontId="19" type="noConversion"/>
  </si>
  <si>
    <t>高麗菜</t>
    <phoneticPr fontId="19" type="noConversion"/>
  </si>
  <si>
    <t>空心菜</t>
    <phoneticPr fontId="19" type="noConversion"/>
  </si>
  <si>
    <t>味噌豆腐湯(豆)</t>
    <phoneticPr fontId="19" type="noConversion"/>
  </si>
  <si>
    <t>蘿蔔湯</t>
    <phoneticPr fontId="19" type="noConversion"/>
  </si>
  <si>
    <t>炙燒嫩烤大雞排</t>
    <phoneticPr fontId="19" type="noConversion"/>
  </si>
  <si>
    <t>義式白醬奶香椰菜</t>
    <phoneticPr fontId="19" type="noConversion"/>
  </si>
  <si>
    <t>黃金穗香炒蛋蛋</t>
    <phoneticPr fontId="19" type="noConversion"/>
  </si>
  <si>
    <t>油菜</t>
    <phoneticPr fontId="19" type="noConversion"/>
  </si>
  <si>
    <t>青江菜</t>
    <phoneticPr fontId="19" type="noConversion"/>
  </si>
  <si>
    <t>高麗菜</t>
    <phoneticPr fontId="19" type="noConversion"/>
  </si>
  <si>
    <t>味噌豆腐湯(豆)</t>
    <phoneticPr fontId="19" type="noConversion"/>
  </si>
  <si>
    <t>菜頭湯</t>
    <phoneticPr fontId="19" type="noConversion"/>
  </si>
  <si>
    <t>大俠綠豆莎莎芋圓(加)</t>
    <phoneticPr fontId="19" type="noConversion"/>
  </si>
  <si>
    <t>綠豆</t>
    <phoneticPr fontId="19" type="noConversion"/>
  </si>
  <si>
    <t>芋圓</t>
    <phoneticPr fontId="19" type="noConversion"/>
  </si>
  <si>
    <t>加</t>
    <phoneticPr fontId="19" type="noConversion"/>
  </si>
  <si>
    <t>二砂糖</t>
    <phoneticPr fontId="19" type="noConversion"/>
  </si>
  <si>
    <t>雞排</t>
    <phoneticPr fontId="19" type="noConversion"/>
  </si>
  <si>
    <t>加</t>
    <phoneticPr fontId="19" type="noConversion"/>
  </si>
  <si>
    <t>鐵板爆炒豬柳</t>
    <phoneticPr fontId="19" type="noConversion"/>
  </si>
  <si>
    <t>無敵醬燒大豬排</t>
    <phoneticPr fontId="19" type="noConversion"/>
  </si>
  <si>
    <t>拌飯肉醬豆腐(豆)</t>
    <phoneticPr fontId="19" type="noConversion"/>
  </si>
  <si>
    <t>爆炒北海魷魚(海)</t>
    <phoneticPr fontId="19" type="noConversion"/>
  </si>
  <si>
    <t>勁香烤大雞腿排</t>
    <phoneticPr fontId="19" type="noConversion"/>
  </si>
  <si>
    <t>紅豆紫米湯</t>
    <phoneticPr fontId="19" type="noConversion"/>
  </si>
  <si>
    <t>四季拌甜不辣(加)</t>
    <phoneticPr fontId="19" type="noConversion"/>
  </si>
  <si>
    <t>柴魚雞蛋蛋茶碗蒸</t>
    <phoneticPr fontId="19" type="noConversion"/>
  </si>
  <si>
    <t>鮮菇湯</t>
    <phoneticPr fontId="19" type="noConversion"/>
  </si>
  <si>
    <t>蜜汁日式蒲燒魚腹(海)</t>
    <phoneticPr fontId="19" type="noConversion"/>
  </si>
  <si>
    <t>私藏飄香轟紅茶蛋蛋</t>
    <phoneticPr fontId="19" type="noConversion"/>
  </si>
  <si>
    <t>炒</t>
    <phoneticPr fontId="19" type="noConversion"/>
  </si>
  <si>
    <t>烤</t>
    <phoneticPr fontId="19" type="noConversion"/>
  </si>
  <si>
    <t>煮</t>
    <phoneticPr fontId="19" type="noConversion"/>
  </si>
  <si>
    <t>紅豆</t>
    <phoneticPr fontId="19" type="noConversion"/>
  </si>
  <si>
    <t>紫米</t>
    <phoneticPr fontId="19" type="noConversion"/>
  </si>
  <si>
    <t>煎</t>
    <phoneticPr fontId="19" type="noConversion"/>
  </si>
  <si>
    <t>蒸</t>
    <phoneticPr fontId="19" type="noConversion"/>
  </si>
  <si>
    <t>雞蛋</t>
    <phoneticPr fontId="19" type="noConversion"/>
  </si>
  <si>
    <t>柴魚片</t>
    <phoneticPr fontId="19" type="noConversion"/>
  </si>
  <si>
    <t>白蘿蔔</t>
    <phoneticPr fontId="19" type="noConversion"/>
  </si>
  <si>
    <t>白米</t>
    <phoneticPr fontId="19" type="noConversion"/>
  </si>
  <si>
    <t>生鮮水鯊魚</t>
    <phoneticPr fontId="19" type="noConversion"/>
  </si>
  <si>
    <t>雞蛋</t>
    <phoneticPr fontId="19" type="noConversion"/>
  </si>
  <si>
    <t>生鮮豬後腿肉</t>
    <phoneticPr fontId="19" type="noConversion"/>
  </si>
  <si>
    <t>淺</t>
    <phoneticPr fontId="19" type="noConversion"/>
  </si>
  <si>
    <t>洋蔥</t>
    <phoneticPr fontId="19" type="noConversion"/>
  </si>
  <si>
    <t>非基改玉米粒</t>
    <phoneticPr fontId="19" type="noConversion"/>
  </si>
  <si>
    <t>主食類</t>
    <phoneticPr fontId="19" type="noConversion"/>
  </si>
  <si>
    <t>116g</t>
    <phoneticPr fontId="19" type="noConversion"/>
  </si>
  <si>
    <t>豆魚肉蛋類</t>
    <phoneticPr fontId="19" type="noConversion"/>
  </si>
  <si>
    <t>蔬菜類</t>
    <phoneticPr fontId="19" type="noConversion"/>
  </si>
  <si>
    <t>18g</t>
    <phoneticPr fontId="19" type="noConversion"/>
  </si>
  <si>
    <t>油脂類</t>
    <phoneticPr fontId="19" type="noConversion"/>
  </si>
  <si>
    <t>水果類</t>
    <phoneticPr fontId="19" type="noConversion"/>
  </si>
  <si>
    <t>28g</t>
    <phoneticPr fontId="19" type="noConversion"/>
  </si>
  <si>
    <t>奶類</t>
    <phoneticPr fontId="19" type="noConversion"/>
  </si>
  <si>
    <t>766kcal</t>
    <phoneticPr fontId="19" type="noConversion"/>
  </si>
  <si>
    <t>日式黃金布丁雞蛋蛋</t>
    <phoneticPr fontId="19" type="noConversion"/>
  </si>
  <si>
    <t>雞蛋</t>
    <phoneticPr fontId="19" type="noConversion"/>
  </si>
  <si>
    <t>蒸</t>
    <phoneticPr fontId="19" type="noConversion"/>
  </si>
  <si>
    <t>日月潭茶葉蛋蛋</t>
    <phoneticPr fontId="19" type="noConversion"/>
  </si>
  <si>
    <t>高麗豆皮佐豚肉(豆)</t>
    <phoneticPr fontId="19" type="noConversion"/>
  </si>
  <si>
    <t>正宗東北豬肉鍋(豆)</t>
    <phoneticPr fontId="19" type="noConversion"/>
  </si>
  <si>
    <t>東北豆腐什錦鍋(豆)</t>
    <phoneticPr fontId="19" type="noConversion"/>
  </si>
  <si>
    <t>113年5月份</t>
    <phoneticPr fontId="19" type="noConversion"/>
  </si>
  <si>
    <t>爆炒彩椒雞柳</t>
    <phoneticPr fontId="19" type="noConversion"/>
  </si>
  <si>
    <t>國民乾拌肉醬麵</t>
    <phoneticPr fontId="19" type="noConversion"/>
  </si>
  <si>
    <t>高麗豆腐什錦鍋(豆)</t>
    <phoneticPr fontId="19" type="noConversion"/>
  </si>
  <si>
    <t>職人蜂蜜檸檬烤翅腿</t>
    <phoneticPr fontId="19" type="noConversion"/>
  </si>
  <si>
    <t>美式無敵脆皮炸大雞腿(炸)</t>
    <phoneticPr fontId="19" type="noConversion"/>
  </si>
  <si>
    <t>有機油江菜</t>
    <phoneticPr fontId="19" type="noConversion"/>
  </si>
  <si>
    <t>5月1日(三)</t>
  </si>
  <si>
    <t>5月2日(四)</t>
  </si>
  <si>
    <t>5月3日(五)</t>
  </si>
  <si>
    <t>5月6日(一)</t>
  </si>
  <si>
    <t>5月7日(二)</t>
  </si>
  <si>
    <t>5月8日(三)</t>
  </si>
  <si>
    <t>5月9日(四)</t>
  </si>
  <si>
    <t>5月10日(五)</t>
  </si>
  <si>
    <t>5月13日(一)</t>
  </si>
  <si>
    <t>5月14日(二)</t>
  </si>
  <si>
    <t>5月15日(三)</t>
  </si>
  <si>
    <t>5月16日(四)</t>
  </si>
  <si>
    <t>5月17日(五)</t>
  </si>
  <si>
    <t>5月20日(一)</t>
  </si>
  <si>
    <t>5月21日(二)</t>
  </si>
  <si>
    <t>5月22日(三)</t>
  </si>
  <si>
    <t>5月23日(四)</t>
  </si>
  <si>
    <t>5月24日(五)</t>
  </si>
  <si>
    <t>5月27日(一)</t>
  </si>
  <si>
    <t>5月28日(二)</t>
  </si>
  <si>
    <t>5月29日(三)</t>
  </si>
  <si>
    <t>5月30日(四)</t>
  </si>
  <si>
    <t>5月31日(五)</t>
    <phoneticPr fontId="19" type="noConversion"/>
  </si>
  <si>
    <t>5月第一週菜單明細</t>
    <phoneticPr fontId="19" type="noConversion"/>
  </si>
  <si>
    <t>5月第二週菜單明細</t>
    <phoneticPr fontId="19" type="noConversion"/>
  </si>
  <si>
    <t>5月第三週菜單明細</t>
    <phoneticPr fontId="19" type="noConversion"/>
  </si>
  <si>
    <t>5月第四週菜單明細</t>
    <phoneticPr fontId="19" type="noConversion"/>
  </si>
  <si>
    <t>5月第五週菜單明細</t>
    <phoneticPr fontId="19" type="noConversion"/>
  </si>
  <si>
    <t>轟爆炒蔥爆肉片</t>
    <phoneticPr fontId="19" type="noConversion"/>
  </si>
  <si>
    <t>日式照燒海鮮什錦拌麵(海)</t>
    <phoneticPr fontId="19" type="noConversion"/>
  </si>
  <si>
    <t>嘉義噴水無骨雞絲肉飯</t>
    <phoneticPr fontId="19" type="noConversion"/>
  </si>
  <si>
    <t>國宴蛋酥黃金白菜(豆)</t>
    <phoneticPr fontId="19" type="noConversion"/>
  </si>
  <si>
    <t>沖繩黑糖小饅頭(冷)</t>
    <phoneticPr fontId="19" type="noConversion"/>
  </si>
  <si>
    <t>經典黃金雞蛋雙色卷(冷)</t>
    <phoneticPr fontId="19" type="noConversion"/>
  </si>
  <si>
    <t>經典爆餡相思紅豆包(冷)</t>
    <phoneticPr fontId="19" type="noConversion"/>
  </si>
  <si>
    <t>黃金濃郁手撕奶黃包(冷)</t>
    <phoneticPr fontId="19" type="noConversion"/>
  </si>
  <si>
    <t>紅蘿蔔</t>
    <phoneticPr fontId="19" type="noConversion"/>
  </si>
  <si>
    <t>金針菇</t>
    <phoneticPr fontId="19" type="noConversion"/>
  </si>
  <si>
    <t>銀絲卷</t>
    <phoneticPr fontId="19" type="noConversion"/>
  </si>
  <si>
    <t>杏鮑菇</t>
    <phoneticPr fontId="19" type="noConversion"/>
  </si>
  <si>
    <t>無敵麥克雞塊加黃金薯(加)</t>
    <phoneticPr fontId="19" type="noConversion"/>
  </si>
  <si>
    <t>卡啦炸無骨大雞排(炸加)</t>
    <phoneticPr fontId="19" type="noConversion"/>
  </si>
  <si>
    <t>奶黃包</t>
    <phoneticPr fontId="19" type="noConversion"/>
  </si>
  <si>
    <t>甜椒</t>
    <phoneticPr fontId="19" type="noConversion"/>
  </si>
  <si>
    <t>生鮮雞胸肉</t>
    <phoneticPr fontId="19" type="noConversion"/>
  </si>
  <si>
    <t>杏鮑菇</t>
    <phoneticPr fontId="19" type="noConversion"/>
  </si>
  <si>
    <t>柳松菇</t>
    <phoneticPr fontId="19" type="noConversion"/>
  </si>
  <si>
    <t>冬瓜</t>
    <phoneticPr fontId="19" type="noConversion"/>
  </si>
  <si>
    <t>紅豆包</t>
    <phoneticPr fontId="19" type="noConversion"/>
  </si>
  <si>
    <t>煮</t>
    <phoneticPr fontId="19" type="noConversion"/>
  </si>
  <si>
    <t>麵條</t>
    <phoneticPr fontId="19" type="noConversion"/>
  </si>
  <si>
    <t>高麗菜</t>
    <phoneticPr fontId="19" type="noConversion"/>
  </si>
  <si>
    <t>生鮮魷魚</t>
    <phoneticPr fontId="19" type="noConversion"/>
  </si>
  <si>
    <t>海</t>
    <phoneticPr fontId="19" type="noConversion"/>
  </si>
  <si>
    <t>烤</t>
    <phoneticPr fontId="19" type="noConversion"/>
  </si>
  <si>
    <t>大黃瓜</t>
    <phoneticPr fontId="19" type="noConversion"/>
  </si>
  <si>
    <t>結頭菜湯</t>
    <phoneticPr fontId="19" type="noConversion"/>
  </si>
  <si>
    <t>結頭菜</t>
    <phoneticPr fontId="19" type="noConversion"/>
  </si>
  <si>
    <t>糖醋醬燒烤大雞翅</t>
    <phoneticPr fontId="19" type="noConversion"/>
  </si>
  <si>
    <t>生鮮豬後腿肉</t>
    <phoneticPr fontId="19" type="noConversion"/>
  </si>
  <si>
    <t>洋蔥</t>
    <phoneticPr fontId="19" type="noConversion"/>
  </si>
  <si>
    <t>日式涮涮醬汁烤肉丼</t>
    <phoneticPr fontId="19" type="noConversion"/>
  </si>
  <si>
    <t>厚切嫩烤豬柳條</t>
    <phoneticPr fontId="19" type="noConversion"/>
  </si>
  <si>
    <t>嚴選厚切烤大豬排</t>
    <phoneticPr fontId="19" type="noConversion"/>
  </si>
  <si>
    <t>海芽蛋花湯</t>
    <phoneticPr fontId="19" type="noConversion"/>
  </si>
  <si>
    <t>紐澳良蒜燒魚塊(海)</t>
    <phoneticPr fontId="19" type="noConversion"/>
  </si>
  <si>
    <t>鐵板爆香炒肉片</t>
    <phoneticPr fontId="19" type="noConversion"/>
  </si>
  <si>
    <t>生鮮豬後腿肉</t>
    <phoneticPr fontId="19" type="noConversion"/>
  </si>
  <si>
    <t>員林國小  -家嘉菜單</t>
    <phoneticPr fontId="19" type="noConversion"/>
  </si>
  <si>
    <t>生鮮豬後腿肉</t>
    <phoneticPr fontId="19" type="noConversion"/>
  </si>
  <si>
    <t>紅蘿蔔</t>
    <phoneticPr fontId="19" type="noConversion"/>
  </si>
  <si>
    <t>深海爆炒魷魚條(海)</t>
    <phoneticPr fontId="19" type="noConversion"/>
  </si>
  <si>
    <t>深海蒜香魚塊(海)</t>
    <phoneticPr fontId="19" type="noConversion"/>
  </si>
  <si>
    <t>京都醬燒烤大魚片(海)</t>
    <phoneticPr fontId="19" type="noConversion"/>
  </si>
  <si>
    <t>日式烤偽章魚燒(海加)</t>
    <phoneticPr fontId="19" type="noConversion"/>
  </si>
  <si>
    <t>和風蜜汁醬烤大豬排</t>
    <phoneticPr fontId="19" type="noConversion"/>
  </si>
  <si>
    <t>府城拌飯肉醬(豆)</t>
    <phoneticPr fontId="19" type="noConversion"/>
  </si>
  <si>
    <t>夜市花生米血糕(冷)</t>
    <phoneticPr fontId="19" type="noConversion"/>
  </si>
  <si>
    <t>米血</t>
    <phoneticPr fontId="19" type="noConversion"/>
  </si>
  <si>
    <t>冷</t>
    <phoneticPr fontId="19" type="noConversion"/>
  </si>
  <si>
    <t>生鮮豬後腿肉</t>
    <phoneticPr fontId="19" type="noConversion"/>
  </si>
  <si>
    <t>香菇</t>
    <phoneticPr fontId="19" type="noConversion"/>
  </si>
  <si>
    <t>非基改豆干</t>
    <phoneticPr fontId="19" type="noConversion"/>
  </si>
  <si>
    <t>豆</t>
    <phoneticPr fontId="19" type="noConversion"/>
  </si>
  <si>
    <t>洋蔥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</si>
</sst>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&quot;9 月&quot;\ #\ &quot;日（一）&quot;"/>
    <numFmt numFmtId="177" formatCode="0;_ "/>
    <numFmt numFmtId="178" formatCode="0;_쐀"/>
    <numFmt numFmtId="179" formatCode="&quot;12 月&quot;\ #\ &quot;日（一）&quot;"/>
    <numFmt numFmtId="180" formatCode="&quot;12月&quot;\ #\ &quot;日（三）&quot;"/>
    <numFmt numFmtId="181" formatCode="&quot;12 月&quot;\ #\ &quot;日（四）&quot;"/>
    <numFmt numFmtId="182" formatCode="&quot;12月&quot;\ #\ &quot;日（五）&quot;"/>
    <numFmt numFmtId="183" formatCode="&quot;12 月&quot;\ #\ &quot;日（二）&quot;"/>
  </numFmts>
  <fonts count="53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20"/>
      <color theme="0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b/>
      <sz val="14"/>
      <color theme="9" tint="-0.249977111117893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theme="9" tint="-0.499984740745262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4"/>
      <color rgb="FF009900"/>
      <name val="微軟正黑體"/>
      <family val="2"/>
      <charset val="136"/>
    </font>
    <font>
      <b/>
      <sz val="14"/>
      <color rgb="FF7030A0"/>
      <name val="微軟正黑體"/>
      <family val="2"/>
      <charset val="136"/>
    </font>
    <font>
      <b/>
      <sz val="14"/>
      <color rgb="FF00B050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14"/>
      <color theme="9" tint="-0.249977111117893"/>
      <name val="華康中圓體"/>
      <family val="3"/>
      <charset val="136"/>
    </font>
    <font>
      <b/>
      <sz val="15"/>
      <color rgb="FFFF0000"/>
      <name val="微軟正黑體"/>
      <family val="2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59"/>
      </bottom>
      <diagonal/>
    </border>
    <border>
      <left/>
      <right style="medium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59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59"/>
      </right>
      <top/>
      <bottom style="thin">
        <color indexed="64"/>
      </bottom>
      <diagonal/>
    </border>
    <border>
      <left/>
      <right style="medium">
        <color indexed="59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/>
      <top style="thin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68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textRotation="255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3" fillId="0" borderId="17" xfId="0" applyFont="1" applyBorder="1">
      <alignment vertical="center"/>
    </xf>
    <xf numFmtId="0" fontId="23" fillId="0" borderId="18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3" fillId="0" borderId="19" xfId="0" applyFont="1" applyBorder="1" applyAlignment="1">
      <alignment horizontal="center"/>
    </xf>
    <xf numFmtId="0" fontId="22" fillId="0" borderId="20" xfId="0" applyFont="1" applyFill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20" xfId="0" applyFont="1" applyFill="1" applyBorder="1" applyAlignment="1">
      <alignment horizontal="left" vertical="center" shrinkToFit="1"/>
    </xf>
    <xf numFmtId="0" fontId="23" fillId="0" borderId="21" xfId="0" applyFont="1" applyBorder="1" applyAlignment="1">
      <alignment horizontal="right"/>
    </xf>
    <xf numFmtId="0" fontId="23" fillId="0" borderId="2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3" fillId="0" borderId="21" xfId="0" applyFont="1" applyBorder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7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 textRotation="180" shrinkToFit="1"/>
    </xf>
    <xf numFmtId="0" fontId="23" fillId="0" borderId="22" xfId="0" applyFont="1" applyBorder="1" applyAlignment="1">
      <alignment horizontal="center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23" xfId="0" applyFont="1" applyBorder="1">
      <alignment vertical="center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24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5" xfId="0" applyFont="1" applyBorder="1" applyAlignment="1">
      <alignment horizontal="left" vertical="center" shrinkToFit="1"/>
    </xf>
    <xf numFmtId="0" fontId="23" fillId="0" borderId="15" xfId="0" applyFont="1" applyFill="1" applyBorder="1" applyAlignment="1">
      <alignment horizontal="center"/>
    </xf>
    <xf numFmtId="0" fontId="23" fillId="0" borderId="19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23" xfId="0" applyFont="1" applyBorder="1">
      <alignment vertical="center"/>
    </xf>
    <xf numFmtId="0" fontId="1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top"/>
    </xf>
    <xf numFmtId="0" fontId="1" fillId="0" borderId="30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vertical="center" textRotation="180" shrinkToFit="1"/>
    </xf>
    <xf numFmtId="0" fontId="22" fillId="0" borderId="31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17" xfId="0" applyFont="1" applyBorder="1">
      <alignment vertical="center"/>
    </xf>
    <xf numFmtId="0" fontId="33" fillId="0" borderId="33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9" xfId="0" applyFont="1" applyBorder="1" applyAlignment="1">
      <alignment horizontal="center"/>
    </xf>
    <xf numFmtId="0" fontId="33" fillId="0" borderId="21" xfId="0" applyFont="1" applyBorder="1" applyAlignment="1">
      <alignment horizontal="right"/>
    </xf>
    <xf numFmtId="0" fontId="33" fillId="0" borderId="20" xfId="0" applyFont="1" applyBorder="1" applyAlignment="1">
      <alignment horizontal="center" vertical="center" shrinkToFit="1"/>
    </xf>
    <xf numFmtId="0" fontId="33" fillId="0" borderId="22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21" xfId="0" applyFont="1" applyBorder="1">
      <alignment vertical="center"/>
    </xf>
    <xf numFmtId="0" fontId="33" fillId="0" borderId="20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7" fontId="34" fillId="0" borderId="0" xfId="0" applyNumberFormat="1" applyFont="1" applyBorder="1" applyAlignment="1">
      <alignment horizontal="center" vertical="center"/>
    </xf>
    <xf numFmtId="178" fontId="34" fillId="0" borderId="0" xfId="0" applyNumberFormat="1" applyFont="1" applyBorder="1" applyAlignment="1">
      <alignment horizontal="center" vertical="center"/>
    </xf>
    <xf numFmtId="0" fontId="28" fillId="0" borderId="20" xfId="0" applyFont="1" applyFill="1" applyBorder="1" applyAlignment="1">
      <alignment vertical="center" textRotation="180" shrinkToFit="1"/>
    </xf>
    <xf numFmtId="0" fontId="33" fillId="0" borderId="20" xfId="0" applyFont="1" applyBorder="1" applyAlignment="1">
      <alignment horizontal="left"/>
    </xf>
    <xf numFmtId="0" fontId="33" fillId="0" borderId="22" xfId="0" applyFont="1" applyBorder="1" applyAlignment="1">
      <alignment horizontal="center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23" xfId="0" applyFont="1" applyBorder="1">
      <alignment vertical="center"/>
    </xf>
    <xf numFmtId="0" fontId="33" fillId="0" borderId="20" xfId="0" applyFont="1" applyBorder="1" applyAlignment="1">
      <alignment horizontal="left" vertical="center"/>
    </xf>
    <xf numFmtId="0" fontId="34" fillId="0" borderId="19" xfId="0" applyFont="1" applyFill="1" applyBorder="1" applyAlignment="1">
      <alignment horizontal="center" vertical="center" shrinkToFit="1"/>
    </xf>
    <xf numFmtId="0" fontId="34" fillId="0" borderId="24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28" fillId="0" borderId="25" xfId="0" applyFont="1" applyFill="1" applyBorder="1" applyAlignment="1">
      <alignment vertical="center" textRotation="180" shrinkToFit="1"/>
    </xf>
    <xf numFmtId="0" fontId="33" fillId="0" borderId="34" xfId="0" applyFont="1" applyBorder="1" applyAlignment="1">
      <alignment horizontal="right"/>
    </xf>
    <xf numFmtId="0" fontId="33" fillId="0" borderId="25" xfId="0" applyFont="1" applyBorder="1" applyAlignment="1">
      <alignment horizontal="left"/>
    </xf>
    <xf numFmtId="0" fontId="33" fillId="0" borderId="35" xfId="0" applyFont="1" applyBorder="1" applyAlignment="1">
      <alignment horizontal="center"/>
    </xf>
    <xf numFmtId="0" fontId="33" fillId="0" borderId="15" xfId="0" applyFont="1" applyFill="1" applyBorder="1" applyAlignment="1">
      <alignment horizontal="center"/>
    </xf>
    <xf numFmtId="0" fontId="33" fillId="0" borderId="19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7" fontId="29" fillId="0" borderId="0" xfId="0" applyNumberFormat="1" applyFont="1" applyBorder="1" applyAlignment="1">
      <alignment horizontal="center" vertical="center"/>
    </xf>
    <xf numFmtId="178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20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9" fillId="0" borderId="26" xfId="0" applyFont="1" applyBorder="1" applyAlignment="1">
      <alignment horizontal="center" vertical="center" shrinkToFit="1"/>
    </xf>
    <xf numFmtId="0" fontId="28" fillId="0" borderId="27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top"/>
    </xf>
    <xf numFmtId="0" fontId="28" fillId="0" borderId="33" xfId="0" applyFont="1" applyBorder="1" applyAlignment="1">
      <alignment horizontal="left" vertical="center" shrinkToFit="1"/>
    </xf>
    <xf numFmtId="0" fontId="34" fillId="0" borderId="30" xfId="0" applyFont="1" applyFill="1" applyBorder="1" applyAlignment="1">
      <alignment horizontal="center" vertical="center" shrinkToFit="1"/>
    </xf>
    <xf numFmtId="0" fontId="28" fillId="0" borderId="31" xfId="0" applyFont="1" applyFill="1" applyBorder="1" applyAlignment="1">
      <alignment vertical="center" textRotation="180" shrinkToFit="1"/>
    </xf>
    <xf numFmtId="0" fontId="28" fillId="0" borderId="31" xfId="0" applyFont="1" applyBorder="1" applyAlignment="1">
      <alignment horizontal="left" vertical="center" shrinkToFit="1"/>
    </xf>
    <xf numFmtId="0" fontId="33" fillId="0" borderId="36" xfId="0" applyFont="1" applyBorder="1" applyAlignment="1">
      <alignment horizontal="right"/>
    </xf>
    <xf numFmtId="0" fontId="33" fillId="0" borderId="31" xfId="0" applyFont="1" applyBorder="1" applyAlignment="1">
      <alignment horizontal="left" vertical="center"/>
    </xf>
    <xf numFmtId="0" fontId="33" fillId="0" borderId="3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20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22" fillId="24" borderId="37" xfId="0" applyFont="1" applyFill="1" applyBorder="1" applyAlignment="1">
      <alignment horizontal="center" vertical="center" shrinkToFit="1"/>
    </xf>
    <xf numFmtId="0" fontId="1" fillId="0" borderId="38" xfId="0" applyFont="1" applyBorder="1">
      <alignment vertical="center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39" xfId="0" applyFont="1" applyBorder="1" applyAlignment="1">
      <alignment horizontal="left" vertical="center" shrinkToFit="1"/>
    </xf>
    <xf numFmtId="0" fontId="27" fillId="24" borderId="40" xfId="0" applyFont="1" applyFill="1" applyBorder="1" applyAlignment="1">
      <alignment horizontal="center" vertical="center" wrapText="1" shrinkToFit="1"/>
    </xf>
    <xf numFmtId="0" fontId="22" fillId="24" borderId="41" xfId="0" applyFont="1" applyFill="1" applyBorder="1" applyAlignment="1">
      <alignment horizontal="center" vertical="center" shrinkToFit="1"/>
    </xf>
    <xf numFmtId="0" fontId="22" fillId="24" borderId="42" xfId="0" applyFont="1" applyFill="1" applyBorder="1" applyAlignment="1">
      <alignment horizontal="center" vertical="center" shrinkToFit="1"/>
    </xf>
    <xf numFmtId="0" fontId="22" fillId="24" borderId="43" xfId="0" applyFont="1" applyFill="1" applyBorder="1" applyAlignment="1">
      <alignment horizontal="center" vertical="center" shrinkToFit="1"/>
    </xf>
    <xf numFmtId="0" fontId="27" fillId="24" borderId="44" xfId="0" applyFont="1" applyFill="1" applyBorder="1" applyAlignment="1">
      <alignment horizontal="center" vertical="center" wrapText="1" shrinkToFit="1"/>
    </xf>
    <xf numFmtId="0" fontId="22" fillId="24" borderId="25" xfId="0" applyFont="1" applyFill="1" applyBorder="1" applyAlignment="1">
      <alignment horizontal="center" vertical="center" shrinkToFit="1"/>
    </xf>
    <xf numFmtId="0" fontId="27" fillId="24" borderId="25" xfId="0" applyFont="1" applyFill="1" applyBorder="1" applyAlignment="1">
      <alignment horizontal="center" vertical="center" wrapText="1" shrinkToFit="1"/>
    </xf>
    <xf numFmtId="0" fontId="1" fillId="0" borderId="45" xfId="0" applyFont="1" applyBorder="1" applyAlignment="1">
      <alignment horizontal="center" shrinkToFit="1"/>
    </xf>
    <xf numFmtId="0" fontId="1" fillId="0" borderId="45" xfId="0" applyFont="1" applyBorder="1">
      <alignment vertical="center"/>
    </xf>
    <xf numFmtId="0" fontId="22" fillId="0" borderId="39" xfId="0" applyFont="1" applyFill="1" applyBorder="1" applyAlignment="1">
      <alignment vertical="center" textRotation="180" shrinkToFit="1"/>
    </xf>
    <xf numFmtId="0" fontId="22" fillId="0" borderId="39" xfId="0" applyFont="1" applyBorder="1" applyAlignment="1">
      <alignment horizontal="left" vertical="center" shrinkToFit="1"/>
    </xf>
    <xf numFmtId="0" fontId="22" fillId="0" borderId="46" xfId="0" applyFont="1" applyBorder="1">
      <alignment vertical="center"/>
    </xf>
    <xf numFmtId="0" fontId="22" fillId="0" borderId="47" xfId="0" applyFont="1" applyBorder="1">
      <alignment vertical="center"/>
    </xf>
    <xf numFmtId="0" fontId="33" fillId="0" borderId="46" xfId="0" applyFont="1" applyBorder="1">
      <alignment vertical="center"/>
    </xf>
    <xf numFmtId="0" fontId="33" fillId="0" borderId="0" xfId="0" applyFont="1" applyBorder="1">
      <alignment vertical="center"/>
    </xf>
    <xf numFmtId="0" fontId="22" fillId="24" borderId="48" xfId="0" applyFont="1" applyFill="1" applyBorder="1" applyAlignment="1">
      <alignment horizontal="center" vertical="center" shrinkToFit="1"/>
    </xf>
    <xf numFmtId="0" fontId="27" fillId="24" borderId="37" xfId="0" applyFont="1" applyFill="1" applyBorder="1" applyAlignment="1">
      <alignment horizontal="center" vertical="center" wrapText="1" shrinkToFit="1"/>
    </xf>
    <xf numFmtId="0" fontId="28" fillId="0" borderId="49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shrinkToFit="1"/>
    </xf>
    <xf numFmtId="0" fontId="33" fillId="0" borderId="50" xfId="0" applyFont="1" applyBorder="1" applyAlignment="1">
      <alignment horizontal="right"/>
    </xf>
    <xf numFmtId="0" fontId="28" fillId="0" borderId="51" xfId="0" applyFont="1" applyFill="1" applyBorder="1" applyAlignment="1">
      <alignment vertical="center" textRotation="180" shrinkToFit="1"/>
    </xf>
    <xf numFmtId="0" fontId="28" fillId="0" borderId="51" xfId="0" applyFont="1" applyBorder="1" applyAlignment="1">
      <alignment horizontal="left" vertical="center" shrinkToFit="1"/>
    </xf>
    <xf numFmtId="0" fontId="1" fillId="0" borderId="52" xfId="0" applyFont="1" applyBorder="1">
      <alignment vertical="center"/>
    </xf>
    <xf numFmtId="0" fontId="1" fillId="0" borderId="53" xfId="0" applyFont="1" applyBorder="1" applyAlignment="1">
      <alignment vertical="center" shrinkToFit="1"/>
    </xf>
    <xf numFmtId="0" fontId="22" fillId="0" borderId="54" xfId="0" applyFont="1" applyBorder="1">
      <alignment vertical="center"/>
    </xf>
    <xf numFmtId="0" fontId="1" fillId="0" borderId="46" xfId="0" applyFont="1" applyBorder="1">
      <alignment vertical="center"/>
    </xf>
    <xf numFmtId="0" fontId="22" fillId="0" borderId="49" xfId="0" applyFont="1" applyFill="1" applyBorder="1" applyAlignment="1">
      <alignment vertical="center" textRotation="180" shrinkToFit="1"/>
    </xf>
    <xf numFmtId="0" fontId="27" fillId="24" borderId="42" xfId="0" applyFont="1" applyFill="1" applyBorder="1" applyAlignment="1">
      <alignment horizontal="center" vertical="center" wrapText="1" shrinkToFit="1"/>
    </xf>
    <xf numFmtId="0" fontId="27" fillId="24" borderId="43" xfId="0" applyFont="1" applyFill="1" applyBorder="1" applyAlignment="1">
      <alignment horizontal="center" vertical="center" wrapText="1" shrinkToFit="1"/>
    </xf>
    <xf numFmtId="0" fontId="22" fillId="24" borderId="44" xfId="0" applyFont="1" applyFill="1" applyBorder="1" applyAlignment="1">
      <alignment horizontal="center" vertical="center" shrinkToFit="1"/>
    </xf>
    <xf numFmtId="0" fontId="1" fillId="0" borderId="47" xfId="0" applyFont="1" applyBorder="1" applyAlignment="1">
      <alignment horizontal="center" shrinkToFit="1"/>
    </xf>
    <xf numFmtId="0" fontId="33" fillId="0" borderId="51" xfId="0" applyFont="1" applyBorder="1" applyAlignment="1">
      <alignment horizontal="left" vertical="center"/>
    </xf>
    <xf numFmtId="0" fontId="23" fillId="0" borderId="55" xfId="0" applyFont="1" applyBorder="1" applyAlignment="1">
      <alignment horizontal="center" vertical="center"/>
    </xf>
    <xf numFmtId="0" fontId="1" fillId="0" borderId="56" xfId="0" applyFont="1" applyFill="1" applyBorder="1" applyAlignment="1">
      <alignment horizontal="center" vertical="center" shrinkToFit="1"/>
    </xf>
    <xf numFmtId="0" fontId="1" fillId="0" borderId="57" xfId="0" applyFont="1" applyBorder="1" applyAlignment="1">
      <alignment horizontal="right"/>
    </xf>
    <xf numFmtId="0" fontId="28" fillId="0" borderId="25" xfId="0" applyFont="1" applyFill="1" applyBorder="1" applyAlignment="1">
      <alignment vertical="center" shrinkToFit="1"/>
    </xf>
    <xf numFmtId="0" fontId="28" fillId="24" borderId="25" xfId="0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horizontal="left" vertical="center" shrinkToFit="1"/>
    </xf>
    <xf numFmtId="0" fontId="41" fillId="25" borderId="58" xfId="0" applyFont="1" applyFill="1" applyBorder="1" applyAlignment="1">
      <alignment horizontal="center" vertical="center"/>
    </xf>
    <xf numFmtId="0" fontId="41" fillId="25" borderId="0" xfId="0" applyFont="1" applyFill="1" applyBorder="1" applyAlignment="1">
      <alignment horizontal="center" vertical="center"/>
    </xf>
    <xf numFmtId="0" fontId="41" fillId="25" borderId="45" xfId="0" applyFont="1" applyFill="1" applyBorder="1" applyAlignment="1">
      <alignment horizontal="center" vertical="center"/>
    </xf>
    <xf numFmtId="0" fontId="41" fillId="25" borderId="45" xfId="0" applyFont="1" applyFill="1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0" fontId="42" fillId="25" borderId="58" xfId="0" applyFont="1" applyFill="1" applyBorder="1" applyAlignment="1">
      <alignment horizontal="center" vertical="center"/>
    </xf>
    <xf numFmtId="0" fontId="42" fillId="25" borderId="58" xfId="0" applyFont="1" applyFill="1" applyBorder="1" applyAlignment="1">
      <alignment horizontal="left" vertical="center"/>
    </xf>
    <xf numFmtId="0" fontId="38" fillId="25" borderId="58" xfId="0" applyFont="1" applyFill="1" applyBorder="1" applyAlignment="1">
      <alignment horizontal="center" vertical="center"/>
    </xf>
    <xf numFmtId="0" fontId="38" fillId="25" borderId="59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2" fillId="25" borderId="0" xfId="0" applyFont="1" applyFill="1" applyBorder="1" applyAlignment="1">
      <alignment horizontal="center" vertical="center"/>
    </xf>
    <xf numFmtId="0" fontId="38" fillId="25" borderId="0" xfId="0" applyFont="1" applyFill="1" applyBorder="1" applyAlignment="1">
      <alignment horizontal="center" vertical="center"/>
    </xf>
    <xf numFmtId="0" fontId="38" fillId="25" borderId="38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39" fillId="0" borderId="60" xfId="0" applyFont="1" applyBorder="1" applyAlignment="1">
      <alignment horizontal="center"/>
    </xf>
    <xf numFmtId="0" fontId="39" fillId="0" borderId="0" xfId="0" applyFont="1" applyBorder="1" applyAlignment="1">
      <alignment horizontal="center" wrapText="1"/>
    </xf>
    <xf numFmtId="0" fontId="40" fillId="0" borderId="0" xfId="0" applyFont="1" applyBorder="1" applyAlignment="1">
      <alignment horizontal="center" vertical="center"/>
    </xf>
    <xf numFmtId="0" fontId="40" fillId="26" borderId="61" xfId="19" applyFont="1" applyFill="1" applyBorder="1"/>
    <xf numFmtId="0" fontId="40" fillId="26" borderId="62" xfId="19" applyFont="1" applyFill="1" applyBorder="1"/>
    <xf numFmtId="0" fontId="40" fillId="26" borderId="63" xfId="19" applyFont="1" applyFill="1" applyBorder="1"/>
    <xf numFmtId="9" fontId="40" fillId="26" borderId="62" xfId="19" applyNumberFormat="1" applyFont="1" applyFill="1" applyBorder="1"/>
    <xf numFmtId="0" fontId="40" fillId="26" borderId="64" xfId="19" applyFont="1" applyFill="1" applyBorder="1"/>
    <xf numFmtId="0" fontId="40" fillId="0" borderId="0" xfId="0" applyFont="1" applyAlignment="1">
      <alignment horizontal="center" vertical="center"/>
    </xf>
    <xf numFmtId="0" fontId="40" fillId="0" borderId="60" xfId="0" applyFont="1" applyBorder="1" applyAlignment="1">
      <alignment horizontal="center" vertical="center"/>
    </xf>
    <xf numFmtId="0" fontId="40" fillId="26" borderId="65" xfId="19" applyFont="1" applyFill="1" applyBorder="1"/>
    <xf numFmtId="0" fontId="40" fillId="26" borderId="66" xfId="19" applyFont="1" applyFill="1" applyBorder="1"/>
    <xf numFmtId="0" fontId="40" fillId="26" borderId="67" xfId="19" applyFont="1" applyFill="1" applyBorder="1"/>
    <xf numFmtId="176" fontId="39" fillId="0" borderId="68" xfId="0" applyNumberFormat="1" applyFont="1" applyBorder="1" applyAlignment="1">
      <alignment horizontal="center" wrapText="1"/>
    </xf>
    <xf numFmtId="0" fontId="39" fillId="0" borderId="69" xfId="0" applyFont="1" applyBorder="1" applyAlignment="1">
      <alignment horizontal="center" shrinkToFit="1"/>
    </xf>
    <xf numFmtId="0" fontId="39" fillId="0" borderId="70" xfId="0" applyFont="1" applyBorder="1" applyAlignment="1">
      <alignment horizontal="center" shrinkToFit="1"/>
    </xf>
    <xf numFmtId="0" fontId="39" fillId="0" borderId="71" xfId="0" applyFont="1" applyBorder="1" applyAlignment="1">
      <alignment horizontal="center"/>
    </xf>
    <xf numFmtId="0" fontId="39" fillId="0" borderId="72" xfId="0" applyFont="1" applyBorder="1" applyAlignment="1">
      <alignment horizontal="center" shrinkToFit="1"/>
    </xf>
    <xf numFmtId="0" fontId="39" fillId="0" borderId="72" xfId="0" applyFont="1" applyBorder="1" applyAlignment="1">
      <alignment horizontal="center" wrapText="1"/>
    </xf>
    <xf numFmtId="0" fontId="40" fillId="26" borderId="73" xfId="19" applyFont="1" applyFill="1" applyBorder="1"/>
    <xf numFmtId="0" fontId="40" fillId="26" borderId="74" xfId="19" applyFont="1" applyFill="1" applyBorder="1"/>
    <xf numFmtId="0" fontId="40" fillId="26" borderId="75" xfId="19" applyFont="1" applyFill="1" applyBorder="1"/>
    <xf numFmtId="0" fontId="40" fillId="26" borderId="76" xfId="19" applyFont="1" applyFill="1" applyBorder="1"/>
    <xf numFmtId="0" fontId="40" fillId="0" borderId="0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26" borderId="77" xfId="19" applyFont="1" applyFill="1" applyBorder="1"/>
    <xf numFmtId="0" fontId="38" fillId="0" borderId="6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top"/>
    </xf>
    <xf numFmtId="0" fontId="38" fillId="0" borderId="0" xfId="0" applyFont="1" applyAlignment="1">
      <alignment horizontal="center" vertical="top"/>
    </xf>
    <xf numFmtId="0" fontId="38" fillId="26" borderId="0" xfId="0" applyFont="1" applyFill="1" applyBorder="1" applyAlignment="1">
      <alignment horizontal="center" vertical="center"/>
    </xf>
    <xf numFmtId="0" fontId="38" fillId="26" borderId="0" xfId="0" applyFont="1" applyFill="1" applyAlignment="1">
      <alignment horizontal="center" vertical="center"/>
    </xf>
    <xf numFmtId="0" fontId="40" fillId="26" borderId="97" xfId="19" applyFont="1" applyFill="1" applyBorder="1"/>
    <xf numFmtId="0" fontId="33" fillId="0" borderId="99" xfId="0" applyFont="1" applyBorder="1" applyAlignment="1">
      <alignment horizontal="right"/>
    </xf>
    <xf numFmtId="0" fontId="33" fillId="0" borderId="39" xfId="0" applyFont="1" applyBorder="1" applyAlignment="1">
      <alignment horizontal="left"/>
    </xf>
    <xf numFmtId="0" fontId="33" fillId="0" borderId="98" xfId="0" applyFont="1" applyBorder="1" applyAlignment="1">
      <alignment horizontal="center" vertical="center"/>
    </xf>
    <xf numFmtId="0" fontId="39" fillId="26" borderId="85" xfId="0" applyFont="1" applyFill="1" applyBorder="1" applyAlignment="1">
      <alignment horizontal="center" shrinkToFit="1"/>
    </xf>
    <xf numFmtId="0" fontId="39" fillId="26" borderId="47" xfId="0" applyFont="1" applyFill="1" applyBorder="1" applyAlignment="1">
      <alignment horizontal="center" shrinkToFit="1"/>
    </xf>
    <xf numFmtId="0" fontId="39" fillId="26" borderId="86" xfId="0" applyFont="1" applyFill="1" applyBorder="1" applyAlignment="1">
      <alignment horizontal="center" shrinkToFit="1"/>
    </xf>
    <xf numFmtId="0" fontId="48" fillId="26" borderId="83" xfId="0" applyFont="1" applyFill="1" applyBorder="1" applyAlignment="1">
      <alignment horizontal="center" shrinkToFit="1"/>
    </xf>
    <xf numFmtId="0" fontId="48" fillId="26" borderId="70" xfId="0" applyFont="1" applyFill="1" applyBorder="1" applyAlignment="1">
      <alignment horizontal="center" shrinkToFit="1"/>
    </xf>
    <xf numFmtId="0" fontId="48" fillId="26" borderId="84" xfId="0" applyFont="1" applyFill="1" applyBorder="1" applyAlignment="1">
      <alignment horizontal="center" shrinkToFit="1"/>
    </xf>
    <xf numFmtId="0" fontId="43" fillId="26" borderId="60" xfId="0" applyFont="1" applyFill="1" applyBorder="1" applyAlignment="1">
      <alignment horizontal="center" shrinkToFit="1"/>
    </xf>
    <xf numFmtId="0" fontId="43" fillId="26" borderId="0" xfId="0" applyFont="1" applyFill="1" applyBorder="1" applyAlignment="1">
      <alignment horizontal="center" shrinkToFit="1"/>
    </xf>
    <xf numFmtId="0" fontId="43" fillId="26" borderId="38" xfId="0" applyFont="1" applyFill="1" applyBorder="1" applyAlignment="1">
      <alignment horizontal="center" shrinkToFit="1"/>
    </xf>
    <xf numFmtId="180" fontId="44" fillId="26" borderId="78" xfId="0" applyNumberFormat="1" applyFont="1" applyFill="1" applyBorder="1" applyAlignment="1">
      <alignment horizontal="center" wrapText="1"/>
    </xf>
    <xf numFmtId="180" fontId="44" fillId="26" borderId="79" xfId="0" applyNumberFormat="1" applyFont="1" applyFill="1" applyBorder="1" applyAlignment="1">
      <alignment horizontal="center" wrapText="1"/>
    </xf>
    <xf numFmtId="180" fontId="44" fillId="26" borderId="80" xfId="0" applyNumberFormat="1" applyFont="1" applyFill="1" applyBorder="1" applyAlignment="1">
      <alignment horizontal="center" wrapText="1"/>
    </xf>
    <xf numFmtId="0" fontId="45" fillId="26" borderId="81" xfId="0" applyFont="1" applyFill="1" applyBorder="1" applyAlignment="1">
      <alignment horizontal="center" shrinkToFit="1"/>
    </xf>
    <xf numFmtId="0" fontId="45" fillId="26" borderId="69" xfId="0" applyFont="1" applyFill="1" applyBorder="1" applyAlignment="1">
      <alignment horizontal="center" shrinkToFit="1"/>
    </xf>
    <xf numFmtId="0" fontId="45" fillId="26" borderId="82" xfId="0" applyFont="1" applyFill="1" applyBorder="1" applyAlignment="1">
      <alignment horizontal="center" shrinkToFit="1"/>
    </xf>
    <xf numFmtId="0" fontId="46" fillId="26" borderId="81" xfId="0" applyFont="1" applyFill="1" applyBorder="1" applyAlignment="1">
      <alignment horizontal="center" shrinkToFit="1"/>
    </xf>
    <xf numFmtId="0" fontId="46" fillId="26" borderId="69" xfId="0" applyFont="1" applyFill="1" applyBorder="1" applyAlignment="1">
      <alignment horizontal="center" shrinkToFit="1"/>
    </xf>
    <xf numFmtId="0" fontId="46" fillId="26" borderId="82" xfId="0" applyFont="1" applyFill="1" applyBorder="1" applyAlignment="1">
      <alignment horizontal="center" shrinkToFit="1"/>
    </xf>
    <xf numFmtId="0" fontId="47" fillId="26" borderId="0" xfId="0" applyFont="1" applyFill="1" applyBorder="1" applyAlignment="1">
      <alignment horizontal="center" wrapText="1"/>
    </xf>
    <xf numFmtId="0" fontId="47" fillId="26" borderId="38" xfId="0" applyFont="1" applyFill="1" applyBorder="1" applyAlignment="1">
      <alignment horizontal="center" wrapText="1"/>
    </xf>
    <xf numFmtId="0" fontId="47" fillId="26" borderId="60" xfId="0" applyFont="1" applyFill="1" applyBorder="1" applyAlignment="1">
      <alignment horizontal="center" wrapText="1"/>
    </xf>
    <xf numFmtId="181" fontId="44" fillId="26" borderId="79" xfId="0" applyNumberFormat="1" applyFont="1" applyFill="1" applyBorder="1" applyAlignment="1">
      <alignment horizontal="center" wrapText="1"/>
    </xf>
    <xf numFmtId="181" fontId="44" fillId="26" borderId="80" xfId="0" applyNumberFormat="1" applyFont="1" applyFill="1" applyBorder="1" applyAlignment="1">
      <alignment horizontal="center" wrapText="1"/>
    </xf>
    <xf numFmtId="182" fontId="44" fillId="26" borderId="78" xfId="0" applyNumberFormat="1" applyFont="1" applyFill="1" applyBorder="1" applyAlignment="1">
      <alignment horizontal="center" wrapText="1"/>
    </xf>
    <xf numFmtId="182" fontId="44" fillId="26" borderId="79" xfId="0" applyNumberFormat="1" applyFont="1" applyFill="1" applyBorder="1" applyAlignment="1">
      <alignment horizontal="center" wrapText="1"/>
    </xf>
    <xf numFmtId="182" fontId="44" fillId="26" borderId="80" xfId="0" applyNumberFormat="1" applyFont="1" applyFill="1" applyBorder="1" applyAlignment="1">
      <alignment horizontal="center" wrapText="1"/>
    </xf>
    <xf numFmtId="183" fontId="44" fillId="26" borderId="87" xfId="0" applyNumberFormat="1" applyFont="1" applyFill="1" applyBorder="1" applyAlignment="1">
      <alignment horizontal="center" wrapText="1"/>
    </xf>
    <xf numFmtId="183" fontId="44" fillId="26" borderId="88" xfId="0" applyNumberFormat="1" applyFont="1" applyFill="1" applyBorder="1" applyAlignment="1">
      <alignment horizontal="center" wrapText="1"/>
    </xf>
    <xf numFmtId="183" fontId="44" fillId="26" borderId="80" xfId="0" applyNumberFormat="1" applyFont="1" applyFill="1" applyBorder="1" applyAlignment="1">
      <alignment horizontal="center" wrapText="1"/>
    </xf>
    <xf numFmtId="0" fontId="46" fillId="26" borderId="83" xfId="0" applyFont="1" applyFill="1" applyBorder="1" applyAlignment="1">
      <alignment horizontal="center" shrinkToFit="1"/>
    </xf>
    <xf numFmtId="0" fontId="46" fillId="26" borderId="70" xfId="0" applyFont="1" applyFill="1" applyBorder="1" applyAlignment="1">
      <alignment horizontal="center" shrinkToFit="1"/>
    </xf>
    <xf numFmtId="0" fontId="46" fillId="26" borderId="84" xfId="0" applyFont="1" applyFill="1" applyBorder="1" applyAlignment="1">
      <alignment horizontal="center" shrinkToFit="1"/>
    </xf>
    <xf numFmtId="0" fontId="46" fillId="26" borderId="83" xfId="0" applyFont="1" applyFill="1" applyBorder="1" applyAlignment="1">
      <alignment horizontal="center" wrapText="1"/>
    </xf>
    <xf numFmtId="0" fontId="46" fillId="26" borderId="70" xfId="0" applyFont="1" applyFill="1" applyBorder="1" applyAlignment="1">
      <alignment horizontal="center" wrapText="1"/>
    </xf>
    <xf numFmtId="0" fontId="46" fillId="26" borderId="84" xfId="0" applyFont="1" applyFill="1" applyBorder="1" applyAlignment="1">
      <alignment horizontal="center" wrapText="1"/>
    </xf>
    <xf numFmtId="0" fontId="52" fillId="26" borderId="83" xfId="0" applyFont="1" applyFill="1" applyBorder="1" applyAlignment="1">
      <alignment horizontal="center" shrinkToFit="1"/>
    </xf>
    <xf numFmtId="0" fontId="52" fillId="26" borderId="70" xfId="0" applyFont="1" applyFill="1" applyBorder="1" applyAlignment="1">
      <alignment horizontal="center" shrinkToFit="1"/>
    </xf>
    <xf numFmtId="0" fontId="52" fillId="26" borderId="84" xfId="0" applyFont="1" applyFill="1" applyBorder="1" applyAlignment="1">
      <alignment horizontal="center" shrinkToFit="1"/>
    </xf>
    <xf numFmtId="0" fontId="49" fillId="26" borderId="60" xfId="0" applyFont="1" applyFill="1" applyBorder="1" applyAlignment="1">
      <alignment horizontal="center" wrapText="1"/>
    </xf>
    <xf numFmtId="0" fontId="49" fillId="26" borderId="0" xfId="0" applyFont="1" applyFill="1" applyBorder="1" applyAlignment="1">
      <alignment horizontal="center" wrapText="1"/>
    </xf>
    <xf numFmtId="0" fontId="49" fillId="26" borderId="38" xfId="0" applyFont="1" applyFill="1" applyBorder="1" applyAlignment="1">
      <alignment horizontal="center" wrapText="1"/>
    </xf>
    <xf numFmtId="0" fontId="50" fillId="26" borderId="85" xfId="0" applyFont="1" applyFill="1" applyBorder="1" applyAlignment="1">
      <alignment horizontal="center" wrapText="1"/>
    </xf>
    <xf numFmtId="0" fontId="50" fillId="26" borderId="47" xfId="0" applyFont="1" applyFill="1" applyBorder="1" applyAlignment="1">
      <alignment horizontal="center" wrapText="1"/>
    </xf>
    <xf numFmtId="0" fontId="50" fillId="26" borderId="86" xfId="0" applyFont="1" applyFill="1" applyBorder="1" applyAlignment="1">
      <alignment horizontal="center" wrapText="1"/>
    </xf>
    <xf numFmtId="0" fontId="42" fillId="25" borderId="0" xfId="0" applyFont="1" applyFill="1" applyBorder="1" applyAlignment="1">
      <alignment horizontal="center" vertical="center"/>
    </xf>
    <xf numFmtId="0" fontId="42" fillId="25" borderId="45" xfId="0" applyFont="1" applyFill="1" applyBorder="1" applyAlignment="1">
      <alignment horizontal="center" vertical="center"/>
    </xf>
    <xf numFmtId="0" fontId="41" fillId="25" borderId="89" xfId="0" applyFont="1" applyFill="1" applyBorder="1" applyAlignment="1">
      <alignment horizontal="center" vertical="center"/>
    </xf>
    <xf numFmtId="0" fontId="41" fillId="25" borderId="58" xfId="0" applyFont="1" applyFill="1" applyBorder="1" applyAlignment="1">
      <alignment horizontal="center" vertical="center"/>
    </xf>
    <xf numFmtId="0" fontId="41" fillId="25" borderId="60" xfId="0" applyFont="1" applyFill="1" applyBorder="1" applyAlignment="1">
      <alignment horizontal="center" vertical="center"/>
    </xf>
    <xf numFmtId="0" fontId="41" fillId="25" borderId="0" xfId="0" applyFont="1" applyFill="1" applyBorder="1" applyAlignment="1">
      <alignment horizontal="center" vertical="center"/>
    </xf>
    <xf numFmtId="0" fontId="41" fillId="25" borderId="90" xfId="0" applyFont="1" applyFill="1" applyBorder="1" applyAlignment="1">
      <alignment horizontal="center" vertical="center"/>
    </xf>
    <xf numFmtId="0" fontId="41" fillId="25" borderId="45" xfId="0" applyFont="1" applyFill="1" applyBorder="1" applyAlignment="1">
      <alignment horizontal="center" vertical="center"/>
    </xf>
    <xf numFmtId="0" fontId="48" fillId="26" borderId="60" xfId="0" applyFont="1" applyFill="1" applyBorder="1" applyAlignment="1">
      <alignment horizontal="center" shrinkToFit="1"/>
    </xf>
    <xf numFmtId="0" fontId="48" fillId="26" borderId="0" xfId="0" applyFont="1" applyFill="1" applyBorder="1" applyAlignment="1">
      <alignment horizontal="center" shrinkToFit="1"/>
    </xf>
    <xf numFmtId="0" fontId="48" fillId="26" borderId="38" xfId="0" applyFont="1" applyFill="1" applyBorder="1" applyAlignment="1">
      <alignment horizontal="center" shrinkToFit="1"/>
    </xf>
    <xf numFmtId="179" fontId="44" fillId="26" borderId="78" xfId="0" applyNumberFormat="1" applyFont="1" applyFill="1" applyBorder="1" applyAlignment="1">
      <alignment horizontal="center" wrapText="1"/>
    </xf>
    <xf numFmtId="179" fontId="44" fillId="26" borderId="79" xfId="0" applyNumberFormat="1" applyFont="1" applyFill="1" applyBorder="1" applyAlignment="1">
      <alignment horizontal="center" wrapText="1"/>
    </xf>
    <xf numFmtId="179" fontId="44" fillId="26" borderId="80" xfId="0" applyNumberFormat="1" applyFont="1" applyFill="1" applyBorder="1" applyAlignment="1">
      <alignment horizontal="center" wrapText="1"/>
    </xf>
    <xf numFmtId="0" fontId="51" fillId="26" borderId="60" xfId="0" applyFont="1" applyFill="1" applyBorder="1" applyAlignment="1">
      <alignment horizontal="center" shrinkToFit="1"/>
    </xf>
    <xf numFmtId="0" fontId="51" fillId="26" borderId="0" xfId="0" applyFont="1" applyFill="1" applyBorder="1" applyAlignment="1">
      <alignment horizontal="center" shrinkToFit="1"/>
    </xf>
    <xf numFmtId="0" fontId="51" fillId="26" borderId="38" xfId="0" applyFont="1" applyFill="1" applyBorder="1" applyAlignment="1">
      <alignment horizontal="center" shrinkToFit="1"/>
    </xf>
    <xf numFmtId="183" fontId="44" fillId="26" borderId="79" xfId="0" applyNumberFormat="1" applyFont="1" applyFill="1" applyBorder="1" applyAlignment="1">
      <alignment horizontal="center" wrapText="1"/>
    </xf>
    <xf numFmtId="0" fontId="45" fillId="26" borderId="81" xfId="0" applyFont="1" applyFill="1" applyBorder="1" applyAlignment="1">
      <alignment horizontal="center"/>
    </xf>
    <xf numFmtId="0" fontId="45" fillId="26" borderId="69" xfId="0" applyFont="1" applyFill="1" applyBorder="1" applyAlignment="1">
      <alignment horizontal="center"/>
    </xf>
    <xf numFmtId="0" fontId="45" fillId="26" borderId="82" xfId="0" applyFont="1" applyFill="1" applyBorder="1" applyAlignment="1">
      <alignment horizont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33" xfId="0" applyFont="1" applyFill="1" applyBorder="1" applyAlignment="1">
      <alignment horizontal="center" vertical="center" wrapText="1" shrinkToFit="1"/>
    </xf>
    <xf numFmtId="0" fontId="28" fillId="0" borderId="20" xfId="0" applyFont="1" applyFill="1" applyBorder="1" applyAlignment="1">
      <alignment horizontal="center" vertical="center" wrapText="1" shrinkToFit="1"/>
    </xf>
    <xf numFmtId="0" fontId="28" fillId="0" borderId="25" xfId="0" applyFont="1" applyFill="1" applyBorder="1" applyAlignment="1">
      <alignment horizontal="center" vertical="center" wrapText="1" shrinkToFit="1"/>
    </xf>
    <xf numFmtId="0" fontId="33" fillId="0" borderId="19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7" fillId="0" borderId="91" xfId="0" applyFont="1" applyBorder="1" applyAlignment="1">
      <alignment horizontal="right" vertical="top"/>
    </xf>
    <xf numFmtId="0" fontId="33" fillId="0" borderId="19" xfId="0" applyFont="1" applyFill="1" applyBorder="1" applyAlignment="1">
      <alignment horizontal="center" vertical="center" textRotation="255" shrinkToFit="1"/>
    </xf>
    <xf numFmtId="0" fontId="24" fillId="0" borderId="93" xfId="0" applyFont="1" applyBorder="1" applyAlignment="1">
      <alignment horizontal="center" vertical="center" textRotation="180" shrinkToFit="1"/>
    </xf>
    <xf numFmtId="0" fontId="24" fillId="0" borderId="20" xfId="0" applyFont="1" applyBorder="1" applyAlignment="1">
      <alignment horizontal="center" vertical="center" textRotation="180" shrinkToFit="1"/>
    </xf>
    <xf numFmtId="0" fontId="24" fillId="0" borderId="25" xfId="0" applyFont="1" applyBorder="1" applyAlignment="1">
      <alignment horizontal="center" vertical="center" textRotation="180" shrinkToFit="1"/>
    </xf>
    <xf numFmtId="0" fontId="23" fillId="0" borderId="19" xfId="0" applyFont="1" applyBorder="1" applyAlignment="1">
      <alignment horizontal="center" vertical="center" textRotation="255" shrinkToFit="1"/>
    </xf>
    <xf numFmtId="0" fontId="23" fillId="0" borderId="92" xfId="0" applyFont="1" applyBorder="1" applyAlignment="1">
      <alignment horizontal="center" vertical="center" textRotation="255" shrinkToFit="1"/>
    </xf>
    <xf numFmtId="0" fontId="24" fillId="0" borderId="33" xfId="0" applyFont="1" applyBorder="1" applyAlignment="1">
      <alignment horizontal="center" vertical="center" textRotation="180" shrinkToFit="1"/>
    </xf>
    <xf numFmtId="0" fontId="22" fillId="0" borderId="33" xfId="0" applyFont="1" applyFill="1" applyBorder="1" applyAlignment="1">
      <alignment horizontal="center" vertical="center" wrapText="1" shrinkToFit="1"/>
    </xf>
    <xf numFmtId="0" fontId="22" fillId="0" borderId="20" xfId="0" applyFont="1" applyFill="1" applyBorder="1" applyAlignment="1">
      <alignment horizontal="center" vertical="center" wrapText="1" shrinkToFit="1"/>
    </xf>
    <xf numFmtId="0" fontId="22" fillId="0" borderId="51" xfId="0" applyFont="1" applyFill="1" applyBorder="1" applyAlignment="1">
      <alignment horizontal="center" vertical="center" wrapText="1" shrinkToFit="1"/>
    </xf>
    <xf numFmtId="0" fontId="22" fillId="0" borderId="25" xfId="0" applyFont="1" applyFill="1" applyBorder="1" applyAlignment="1">
      <alignment horizontal="center" vertical="center" wrapText="1" shrinkToFit="1"/>
    </xf>
    <xf numFmtId="0" fontId="23" fillId="0" borderId="19" xfId="0" applyFont="1" applyFill="1" applyBorder="1" applyAlignment="1">
      <alignment horizontal="center" vertical="center" textRotation="255" shrinkToFit="1"/>
    </xf>
    <xf numFmtId="0" fontId="23" fillId="0" borderId="92" xfId="0" applyFont="1" applyFill="1" applyBorder="1" applyAlignment="1">
      <alignment horizontal="center" vertical="center" textRotation="255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4" fillId="0" borderId="16" xfId="0" applyFont="1" applyBorder="1" applyAlignment="1">
      <alignment horizontal="center" vertical="center" textRotation="180" shrinkToFit="1"/>
    </xf>
    <xf numFmtId="0" fontId="28" fillId="0" borderId="51" xfId="0" applyFont="1" applyFill="1" applyBorder="1" applyAlignment="1">
      <alignment horizontal="center" vertical="center" wrapText="1" shrinkToFit="1"/>
    </xf>
    <xf numFmtId="0" fontId="24" fillId="0" borderId="94" xfId="0" applyFont="1" applyBorder="1" applyAlignment="1">
      <alignment horizontal="center" vertical="center" textRotation="180" shrinkToFit="1"/>
    </xf>
    <xf numFmtId="0" fontId="24" fillId="0" borderId="40" xfId="0" applyFont="1" applyBorder="1" applyAlignment="1">
      <alignment horizontal="center" vertical="center" textRotation="180" shrinkToFit="1"/>
    </xf>
    <xf numFmtId="0" fontId="24" fillId="0" borderId="37" xfId="0" applyFont="1" applyBorder="1" applyAlignment="1">
      <alignment horizontal="center" vertical="center" textRotation="180" shrinkToFit="1"/>
    </xf>
    <xf numFmtId="0" fontId="28" fillId="0" borderId="95" xfId="0" applyFont="1" applyFill="1" applyBorder="1" applyAlignment="1">
      <alignment horizontal="center" vertical="center" wrapText="1" shrinkToFit="1"/>
    </xf>
    <xf numFmtId="0" fontId="28" fillId="0" borderId="52" xfId="0" applyFont="1" applyFill="1" applyBorder="1" applyAlignment="1">
      <alignment horizontal="center" vertical="center" wrapText="1" shrinkToFit="1"/>
    </xf>
    <xf numFmtId="0" fontId="28" fillId="0" borderId="96" xfId="0" applyFont="1" applyFill="1" applyBorder="1" applyAlignment="1">
      <alignment horizontal="center" vertical="center" wrapText="1" shrinkToFit="1"/>
    </xf>
    <xf numFmtId="0" fontId="43" fillId="27" borderId="60" xfId="0" applyFont="1" applyFill="1" applyBorder="1" applyAlignment="1">
      <alignment horizontal="center" shrinkToFit="1"/>
    </xf>
    <xf numFmtId="0" fontId="43" fillId="27" borderId="0" xfId="0" applyFont="1" applyFill="1" applyBorder="1" applyAlignment="1">
      <alignment horizontal="center" shrinkToFit="1"/>
    </xf>
    <xf numFmtId="0" fontId="43" fillId="27" borderId="38" xfId="0" applyFont="1" applyFill="1" applyBorder="1" applyAlignment="1">
      <alignment horizontal="center" shrinkToFit="1"/>
    </xf>
    <xf numFmtId="0" fontId="48" fillId="27" borderId="83" xfId="0" applyFont="1" applyFill="1" applyBorder="1" applyAlignment="1">
      <alignment horizontal="center" shrinkToFit="1"/>
    </xf>
    <xf numFmtId="0" fontId="48" fillId="27" borderId="70" xfId="0" applyFont="1" applyFill="1" applyBorder="1" applyAlignment="1">
      <alignment horizontal="center" shrinkToFit="1"/>
    </xf>
    <xf numFmtId="0" fontId="48" fillId="27" borderId="84" xfId="0" applyFont="1" applyFill="1" applyBorder="1" applyAlignment="1">
      <alignment horizontal="center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44</xdr:row>
      <xdr:rowOff>152400</xdr:rowOff>
    </xdr:from>
    <xdr:to>
      <xdr:col>11</xdr:col>
      <xdr:colOff>0</xdr:colOff>
      <xdr:row>47</xdr:row>
      <xdr:rowOff>99060</xdr:rowOff>
    </xdr:to>
    <xdr:pic>
      <xdr:nvPicPr>
        <xdr:cNvPr id="74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8097" r="7755" b="12721"/>
        <a:stretch>
          <a:fillRect/>
        </a:stretch>
      </xdr:blipFill>
      <xdr:spPr bwMode="auto">
        <a:xfrm>
          <a:off x="5387340" y="8069580"/>
          <a:ext cx="0" cy="46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114300</xdr:colOff>
      <xdr:row>48</xdr:row>
      <xdr:rowOff>24238</xdr:rowOff>
    </xdr:from>
    <xdr:to>
      <xdr:col>18</xdr:col>
      <xdr:colOff>281940</xdr:colOff>
      <xdr:row>50</xdr:row>
      <xdr:rowOff>160019</xdr:rowOff>
    </xdr:to>
    <xdr:pic>
      <xdr:nvPicPr>
        <xdr:cNvPr id="7448" name="圖片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56320" y="8596738"/>
          <a:ext cx="693420" cy="5320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22860</xdr:colOff>
      <xdr:row>48</xdr:row>
      <xdr:rowOff>63972</xdr:rowOff>
    </xdr:from>
    <xdr:to>
      <xdr:col>19</xdr:col>
      <xdr:colOff>495300</xdr:colOff>
      <xdr:row>50</xdr:row>
      <xdr:rowOff>167639</xdr:rowOff>
    </xdr:to>
    <xdr:pic>
      <xdr:nvPicPr>
        <xdr:cNvPr id="7449" name="圖片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16440" y="8636472"/>
          <a:ext cx="472440" cy="499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148590</xdr:colOff>
      <xdr:row>47</xdr:row>
      <xdr:rowOff>104775</xdr:rowOff>
    </xdr:from>
    <xdr:ext cx="6757812" cy="492827"/>
    <xdr:sp macro="" textlink="">
      <xdr:nvSpPr>
        <xdr:cNvPr id="5" name="文字方塊 4"/>
        <xdr:cNvSpPr txBox="1"/>
      </xdr:nvSpPr>
      <xdr:spPr>
        <a:xfrm>
          <a:off x="1855470" y="8540115"/>
          <a:ext cx="6757812" cy="4928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2400"/>
            <a:t>*本廠所使用的豬肉</a:t>
          </a:r>
          <a:r>
            <a:rPr lang="en-US" altLang="zh-TW" sz="2400"/>
            <a:t>(</a:t>
          </a:r>
          <a:r>
            <a:rPr lang="zh-TW" altLang="en-US" sz="2400"/>
            <a:t>牛肉</a:t>
          </a:r>
          <a:r>
            <a:rPr lang="en-US" altLang="zh-TW" sz="2400"/>
            <a:t>)</a:t>
          </a:r>
          <a:r>
            <a:rPr lang="zh-TW" altLang="en-US" sz="2400"/>
            <a:t>，產地皆為台灣國產。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7"/>
    <pageSetUpPr fitToPage="1"/>
  </sheetPr>
  <dimension ref="A1:W51"/>
  <sheetViews>
    <sheetView tabSelected="1" topLeftCell="A9" zoomScaleNormal="100" zoomScaleSheetLayoutView="102" workbookViewId="0">
      <selection activeCell="N34" sqref="N34:Q34"/>
    </sheetView>
  </sheetViews>
  <sheetFormatPr defaultColWidth="9" defaultRowHeight="16.5"/>
  <cols>
    <col min="1" max="1" width="1.875" style="215" customWidth="1"/>
    <col min="2" max="21" width="7.625" style="220" customWidth="1"/>
    <col min="22" max="22" width="18.875" style="220" hidden="1" customWidth="1"/>
    <col min="23" max="16384" width="9" style="220"/>
  </cols>
  <sheetData>
    <row r="1" spans="1:23" ht="12.75" customHeight="1">
      <c r="B1" s="309" t="s">
        <v>512</v>
      </c>
      <c r="C1" s="310"/>
      <c r="D1" s="310"/>
      <c r="E1" s="310"/>
      <c r="F1" s="310"/>
      <c r="G1" s="310"/>
      <c r="H1" s="310"/>
      <c r="I1" s="310"/>
      <c r="J1" s="211"/>
      <c r="K1" s="211"/>
      <c r="L1" s="211"/>
      <c r="M1" s="216"/>
      <c r="N1" s="216" t="s">
        <v>437</v>
      </c>
      <c r="O1" s="216"/>
      <c r="P1" s="217"/>
      <c r="Q1" s="216"/>
      <c r="R1" s="216"/>
      <c r="S1" s="216"/>
      <c r="T1" s="218"/>
      <c r="U1" s="219"/>
    </row>
    <row r="2" spans="1:23" ht="11.25" customHeight="1">
      <c r="B2" s="311"/>
      <c r="C2" s="312"/>
      <c r="D2" s="312"/>
      <c r="E2" s="312"/>
      <c r="F2" s="312"/>
      <c r="G2" s="312"/>
      <c r="H2" s="312"/>
      <c r="I2" s="312"/>
      <c r="J2" s="212"/>
      <c r="K2" s="212"/>
      <c r="L2" s="212"/>
      <c r="M2" s="221"/>
      <c r="N2" s="307" t="s">
        <v>160</v>
      </c>
      <c r="O2" s="307"/>
      <c r="P2" s="307"/>
      <c r="Q2" s="221"/>
      <c r="R2" s="221"/>
      <c r="S2" s="221"/>
      <c r="T2" s="222"/>
      <c r="U2" s="223"/>
    </row>
    <row r="3" spans="1:23" ht="10.5" customHeight="1" thickBot="1">
      <c r="B3" s="313"/>
      <c r="C3" s="314"/>
      <c r="D3" s="314"/>
      <c r="E3" s="314"/>
      <c r="F3" s="314"/>
      <c r="G3" s="314"/>
      <c r="H3" s="314"/>
      <c r="I3" s="314"/>
      <c r="J3" s="213"/>
      <c r="K3" s="213"/>
      <c r="L3" s="213"/>
      <c r="M3" s="214"/>
      <c r="N3" s="308"/>
      <c r="O3" s="308"/>
      <c r="P3" s="308"/>
      <c r="Q3" s="214"/>
      <c r="R3" s="214"/>
      <c r="S3" s="214"/>
      <c r="T3" s="222"/>
      <c r="U3" s="223"/>
    </row>
    <row r="4" spans="1:23" s="225" customFormat="1" ht="15" customHeight="1">
      <c r="A4" s="224"/>
      <c r="B4" s="318"/>
      <c r="C4" s="319"/>
      <c r="D4" s="319"/>
      <c r="E4" s="320"/>
      <c r="F4" s="324"/>
      <c r="G4" s="324"/>
      <c r="H4" s="324"/>
      <c r="I4" s="291"/>
      <c r="J4" s="272" t="s">
        <v>444</v>
      </c>
      <c r="K4" s="273"/>
      <c r="L4" s="273"/>
      <c r="M4" s="274"/>
      <c r="N4" s="284" t="s">
        <v>445</v>
      </c>
      <c r="O4" s="284"/>
      <c r="P4" s="284"/>
      <c r="Q4" s="285"/>
      <c r="R4" s="286" t="s">
        <v>446</v>
      </c>
      <c r="S4" s="287"/>
      <c r="T4" s="287"/>
      <c r="U4" s="288"/>
      <c r="W4" s="226"/>
    </row>
    <row r="5" spans="1:23" s="225" customFormat="1" ht="15" customHeight="1">
      <c r="A5" s="224"/>
      <c r="B5" s="275"/>
      <c r="C5" s="276"/>
      <c r="D5" s="276"/>
      <c r="E5" s="277"/>
      <c r="F5" s="325"/>
      <c r="G5" s="326"/>
      <c r="H5" s="326"/>
      <c r="I5" s="327"/>
      <c r="J5" s="275" t="s">
        <v>164</v>
      </c>
      <c r="K5" s="276"/>
      <c r="L5" s="276"/>
      <c r="M5" s="277"/>
      <c r="N5" s="275" t="s">
        <v>288</v>
      </c>
      <c r="O5" s="276"/>
      <c r="P5" s="276"/>
      <c r="Q5" s="277"/>
      <c r="R5" s="275" t="s">
        <v>439</v>
      </c>
      <c r="S5" s="276"/>
      <c r="T5" s="276"/>
      <c r="U5" s="277"/>
      <c r="V5" s="227"/>
      <c r="W5" s="226"/>
    </row>
    <row r="6" spans="1:23" s="225" customFormat="1" ht="15" customHeight="1">
      <c r="A6" s="224"/>
      <c r="B6" s="292"/>
      <c r="C6" s="293"/>
      <c r="D6" s="293"/>
      <c r="E6" s="294"/>
      <c r="F6" s="315"/>
      <c r="G6" s="316"/>
      <c r="H6" s="316"/>
      <c r="I6" s="317"/>
      <c r="J6" s="278" t="s">
        <v>289</v>
      </c>
      <c r="K6" s="279"/>
      <c r="L6" s="279"/>
      <c r="M6" s="280"/>
      <c r="N6" s="278" t="s">
        <v>368</v>
      </c>
      <c r="O6" s="279"/>
      <c r="P6" s="279"/>
      <c r="Q6" s="280"/>
      <c r="R6" s="292" t="s">
        <v>237</v>
      </c>
      <c r="S6" s="293"/>
      <c r="T6" s="293"/>
      <c r="U6" s="294"/>
      <c r="V6" s="227"/>
      <c r="W6" s="226"/>
    </row>
    <row r="7" spans="1:23" s="225" customFormat="1" ht="15" customHeight="1">
      <c r="A7" s="224"/>
      <c r="B7" s="321"/>
      <c r="C7" s="322"/>
      <c r="D7" s="322"/>
      <c r="E7" s="323"/>
      <c r="F7" s="315"/>
      <c r="G7" s="316"/>
      <c r="H7" s="316"/>
      <c r="I7" s="317"/>
      <c r="J7" s="315" t="s">
        <v>392</v>
      </c>
      <c r="K7" s="316"/>
      <c r="L7" s="316"/>
      <c r="M7" s="317"/>
      <c r="N7" s="266" t="s">
        <v>344</v>
      </c>
      <c r="O7" s="267"/>
      <c r="P7" s="267"/>
      <c r="Q7" s="268"/>
      <c r="R7" s="266" t="s">
        <v>343</v>
      </c>
      <c r="S7" s="267"/>
      <c r="T7" s="267"/>
      <c r="U7" s="268"/>
      <c r="V7" s="224"/>
      <c r="W7" s="226"/>
    </row>
    <row r="8" spans="1:23" s="225" customFormat="1" ht="15" customHeight="1">
      <c r="A8" s="224"/>
      <c r="B8" s="269"/>
      <c r="C8" s="270"/>
      <c r="D8" s="270"/>
      <c r="E8" s="271"/>
      <c r="F8" s="269"/>
      <c r="G8" s="270"/>
      <c r="H8" s="270"/>
      <c r="I8" s="271"/>
      <c r="J8" s="269" t="s">
        <v>433</v>
      </c>
      <c r="K8" s="270"/>
      <c r="L8" s="270"/>
      <c r="M8" s="271"/>
      <c r="N8" s="269" t="s">
        <v>161</v>
      </c>
      <c r="O8" s="270"/>
      <c r="P8" s="270"/>
      <c r="Q8" s="271"/>
      <c r="R8" s="270" t="s">
        <v>295</v>
      </c>
      <c r="S8" s="270"/>
      <c r="T8" s="270"/>
      <c r="U8" s="271"/>
      <c r="V8" s="227"/>
      <c r="W8" s="226"/>
    </row>
    <row r="9" spans="1:23" s="225" customFormat="1" ht="15" customHeight="1">
      <c r="A9" s="224"/>
      <c r="B9" s="283"/>
      <c r="C9" s="281"/>
      <c r="D9" s="281"/>
      <c r="E9" s="282"/>
      <c r="F9" s="301"/>
      <c r="G9" s="302"/>
      <c r="H9" s="302"/>
      <c r="I9" s="303"/>
      <c r="J9" s="301" t="s">
        <v>157</v>
      </c>
      <c r="K9" s="302"/>
      <c r="L9" s="302"/>
      <c r="M9" s="303"/>
      <c r="N9" s="281" t="s">
        <v>223</v>
      </c>
      <c r="O9" s="281"/>
      <c r="P9" s="281"/>
      <c r="Q9" s="282"/>
      <c r="R9" s="283" t="s">
        <v>221</v>
      </c>
      <c r="S9" s="281"/>
      <c r="T9" s="281"/>
      <c r="U9" s="282"/>
      <c r="V9" s="224"/>
      <c r="W9" s="226"/>
    </row>
    <row r="10" spans="1:23" s="225" customFormat="1" ht="15" customHeight="1">
      <c r="A10" s="224"/>
      <c r="B10" s="263"/>
      <c r="C10" s="264"/>
      <c r="D10" s="264"/>
      <c r="E10" s="265"/>
      <c r="F10" s="263"/>
      <c r="G10" s="264"/>
      <c r="H10" s="264"/>
      <c r="I10" s="265"/>
      <c r="J10" s="304" t="s">
        <v>154</v>
      </c>
      <c r="K10" s="305"/>
      <c r="L10" s="305"/>
      <c r="M10" s="306"/>
      <c r="N10" s="263" t="s">
        <v>385</v>
      </c>
      <c r="O10" s="264"/>
      <c r="P10" s="264"/>
      <c r="Q10" s="265"/>
      <c r="R10" s="263" t="s">
        <v>162</v>
      </c>
      <c r="S10" s="264"/>
      <c r="T10" s="264"/>
      <c r="U10" s="265"/>
      <c r="W10" s="226"/>
    </row>
    <row r="11" spans="1:23" s="234" customFormat="1" ht="12" customHeight="1">
      <c r="A11" s="228"/>
      <c r="B11" s="229"/>
      <c r="C11" s="230"/>
      <c r="D11" s="230"/>
      <c r="E11" s="230"/>
      <c r="F11" s="231" t="s">
        <v>163</v>
      </c>
      <c r="G11" s="230">
        <f>第一週明細!W20</f>
        <v>0</v>
      </c>
      <c r="H11" s="230" t="s">
        <v>10</v>
      </c>
      <c r="I11" s="230">
        <f>第一週明細!W16</f>
        <v>0</v>
      </c>
      <c r="J11" s="229" t="s">
        <v>163</v>
      </c>
      <c r="K11" s="232" t="str">
        <f>第一週明細!W28</f>
        <v>762kcal</v>
      </c>
      <c r="L11" s="230" t="s">
        <v>10</v>
      </c>
      <c r="M11" s="233" t="str">
        <f>第一週明細!W24</f>
        <v>24g</v>
      </c>
      <c r="N11" s="231" t="s">
        <v>163</v>
      </c>
      <c r="O11" s="230" t="str">
        <f>第一週明細!W36</f>
        <v>756kcal</v>
      </c>
      <c r="P11" s="230" t="s">
        <v>10</v>
      </c>
      <c r="Q11" s="230" t="str">
        <f>第一週明細!W32</f>
        <v>24g</v>
      </c>
      <c r="R11" s="229" t="s">
        <v>163</v>
      </c>
      <c r="S11" s="230" t="str">
        <f>第一週明細!W44</f>
        <v>776kcal</v>
      </c>
      <c r="T11" s="230" t="s">
        <v>10</v>
      </c>
      <c r="U11" s="233" t="str">
        <f>第一週明細!W40</f>
        <v>22g</v>
      </c>
      <c r="W11" s="235"/>
    </row>
    <row r="12" spans="1:23" s="234" customFormat="1" ht="12" customHeight="1" thickBot="1">
      <c r="A12" s="228"/>
      <c r="B12" s="236"/>
      <c r="C12" s="230"/>
      <c r="D12" s="237"/>
      <c r="E12" s="230"/>
      <c r="F12" s="236" t="s">
        <v>8</v>
      </c>
      <c r="G12" s="230">
        <f>第一週明細!W14</f>
        <v>0</v>
      </c>
      <c r="H12" s="237" t="s">
        <v>12</v>
      </c>
      <c r="I12" s="230">
        <f>第一週明細!W18</f>
        <v>0</v>
      </c>
      <c r="J12" s="236" t="s">
        <v>8</v>
      </c>
      <c r="K12" s="230" t="str">
        <f>第一週明細!W22</f>
        <v>112g</v>
      </c>
      <c r="L12" s="237" t="s">
        <v>12</v>
      </c>
      <c r="M12" s="233" t="str">
        <f>第一週明細!W26</f>
        <v>30g</v>
      </c>
      <c r="N12" s="238" t="s">
        <v>8</v>
      </c>
      <c r="O12" s="230" t="str">
        <f>第一週明細!W30</f>
        <v>112g</v>
      </c>
      <c r="P12" s="237" t="s">
        <v>12</v>
      </c>
      <c r="Q12" s="230" t="str">
        <f>第一週明細!W34</f>
        <v>29g</v>
      </c>
      <c r="R12" s="236" t="s">
        <v>8</v>
      </c>
      <c r="S12" s="230" t="str">
        <f>第一週明細!W38</f>
        <v>108g</v>
      </c>
      <c r="T12" s="237" t="s">
        <v>12</v>
      </c>
      <c r="U12" s="233" t="str">
        <f>第一週明細!W42</f>
        <v>28g</v>
      </c>
      <c r="W12" s="235"/>
    </row>
    <row r="13" spans="1:23" s="225" customFormat="1" ht="15" customHeight="1">
      <c r="A13" s="224"/>
      <c r="B13" s="289" t="s">
        <v>447</v>
      </c>
      <c r="C13" s="290"/>
      <c r="D13" s="290"/>
      <c r="E13" s="291"/>
      <c r="F13" s="290" t="s">
        <v>448</v>
      </c>
      <c r="G13" s="290"/>
      <c r="H13" s="290"/>
      <c r="I13" s="291"/>
      <c r="J13" s="272" t="s">
        <v>449</v>
      </c>
      <c r="K13" s="273"/>
      <c r="L13" s="273"/>
      <c r="M13" s="274"/>
      <c r="N13" s="284" t="s">
        <v>450</v>
      </c>
      <c r="O13" s="284"/>
      <c r="P13" s="284"/>
      <c r="Q13" s="285"/>
      <c r="R13" s="286" t="s">
        <v>451</v>
      </c>
      <c r="S13" s="287"/>
      <c r="T13" s="287"/>
      <c r="U13" s="288"/>
      <c r="V13" s="239"/>
      <c r="W13" s="226"/>
    </row>
    <row r="14" spans="1:23" s="225" customFormat="1" ht="15" customHeight="1">
      <c r="A14" s="224"/>
      <c r="B14" s="275" t="s">
        <v>345</v>
      </c>
      <c r="C14" s="276"/>
      <c r="D14" s="276"/>
      <c r="E14" s="277"/>
      <c r="F14" s="275" t="s">
        <v>349</v>
      </c>
      <c r="G14" s="276"/>
      <c r="H14" s="276"/>
      <c r="I14" s="277"/>
      <c r="J14" s="275" t="s">
        <v>345</v>
      </c>
      <c r="K14" s="276"/>
      <c r="L14" s="276"/>
      <c r="M14" s="277"/>
      <c r="N14" s="275" t="s">
        <v>347</v>
      </c>
      <c r="O14" s="276"/>
      <c r="P14" s="276"/>
      <c r="Q14" s="277"/>
      <c r="R14" s="275" t="s">
        <v>348</v>
      </c>
      <c r="S14" s="276"/>
      <c r="T14" s="276"/>
      <c r="U14" s="277"/>
      <c r="V14" s="240"/>
      <c r="W14" s="226"/>
    </row>
    <row r="15" spans="1:23" s="225" customFormat="1" ht="15" customHeight="1">
      <c r="A15" s="224"/>
      <c r="B15" s="278" t="s">
        <v>393</v>
      </c>
      <c r="C15" s="279"/>
      <c r="D15" s="279"/>
      <c r="E15" s="280"/>
      <c r="F15" s="278" t="s">
        <v>165</v>
      </c>
      <c r="G15" s="279"/>
      <c r="H15" s="279"/>
      <c r="I15" s="280"/>
      <c r="J15" s="278" t="s">
        <v>290</v>
      </c>
      <c r="K15" s="279"/>
      <c r="L15" s="279"/>
      <c r="M15" s="280"/>
      <c r="N15" s="278" t="s">
        <v>291</v>
      </c>
      <c r="O15" s="279"/>
      <c r="P15" s="279"/>
      <c r="Q15" s="280"/>
      <c r="R15" s="278" t="s">
        <v>296</v>
      </c>
      <c r="S15" s="279"/>
      <c r="T15" s="279"/>
      <c r="U15" s="280"/>
      <c r="V15" s="241"/>
      <c r="W15" s="226"/>
    </row>
    <row r="16" spans="1:23" s="225" customFormat="1" ht="15" customHeight="1">
      <c r="A16" s="224"/>
      <c r="B16" s="266" t="s">
        <v>394</v>
      </c>
      <c r="C16" s="267"/>
      <c r="D16" s="267"/>
      <c r="E16" s="268"/>
      <c r="F16" s="266" t="s">
        <v>430</v>
      </c>
      <c r="G16" s="267"/>
      <c r="H16" s="267"/>
      <c r="I16" s="268"/>
      <c r="J16" s="266" t="s">
        <v>472</v>
      </c>
      <c r="K16" s="267"/>
      <c r="L16" s="267"/>
      <c r="M16" s="268"/>
      <c r="N16" s="266" t="s">
        <v>292</v>
      </c>
      <c r="O16" s="267"/>
      <c r="P16" s="267"/>
      <c r="Q16" s="268"/>
      <c r="R16" s="266" t="s">
        <v>434</v>
      </c>
      <c r="S16" s="267"/>
      <c r="T16" s="267"/>
      <c r="U16" s="268"/>
      <c r="V16" s="242"/>
    </row>
    <row r="17" spans="1:22" s="225" customFormat="1" ht="15" customHeight="1">
      <c r="A17" s="224"/>
      <c r="B17" s="269" t="s">
        <v>398</v>
      </c>
      <c r="C17" s="270"/>
      <c r="D17" s="270"/>
      <c r="E17" s="271"/>
      <c r="F17" s="269" t="s">
        <v>515</v>
      </c>
      <c r="G17" s="270"/>
      <c r="H17" s="270"/>
      <c r="I17" s="271"/>
      <c r="J17" s="269" t="s">
        <v>401</v>
      </c>
      <c r="K17" s="270"/>
      <c r="L17" s="270"/>
      <c r="M17" s="271"/>
      <c r="N17" s="269" t="s">
        <v>294</v>
      </c>
      <c r="O17" s="270"/>
      <c r="P17" s="270"/>
      <c r="Q17" s="271"/>
      <c r="R17" s="270" t="s">
        <v>477</v>
      </c>
      <c r="S17" s="270"/>
      <c r="T17" s="270"/>
      <c r="U17" s="271"/>
      <c r="V17" s="243"/>
    </row>
    <row r="18" spans="1:22" s="225" customFormat="1" ht="15" customHeight="1">
      <c r="A18" s="224"/>
      <c r="B18" s="283" t="s">
        <v>238</v>
      </c>
      <c r="C18" s="281"/>
      <c r="D18" s="281"/>
      <c r="E18" s="282"/>
      <c r="F18" s="281" t="s">
        <v>156</v>
      </c>
      <c r="G18" s="281"/>
      <c r="H18" s="281"/>
      <c r="I18" s="282"/>
      <c r="J18" s="281" t="s">
        <v>157</v>
      </c>
      <c r="K18" s="281"/>
      <c r="L18" s="281"/>
      <c r="M18" s="282"/>
      <c r="N18" s="281" t="s">
        <v>443</v>
      </c>
      <c r="O18" s="281"/>
      <c r="P18" s="281"/>
      <c r="Q18" s="282"/>
      <c r="R18" s="281" t="s">
        <v>221</v>
      </c>
      <c r="S18" s="281"/>
      <c r="T18" s="281"/>
      <c r="U18" s="282"/>
      <c r="V18" s="243"/>
    </row>
    <row r="19" spans="1:22" s="225" customFormat="1" ht="15" customHeight="1">
      <c r="A19" s="224"/>
      <c r="B19" s="263" t="s">
        <v>158</v>
      </c>
      <c r="C19" s="264"/>
      <c r="D19" s="264"/>
      <c r="E19" s="265"/>
      <c r="F19" s="263" t="s">
        <v>400</v>
      </c>
      <c r="G19" s="264"/>
      <c r="H19" s="264"/>
      <c r="I19" s="265"/>
      <c r="J19" s="263" t="s">
        <v>166</v>
      </c>
      <c r="K19" s="264"/>
      <c r="L19" s="264"/>
      <c r="M19" s="265"/>
      <c r="N19" s="263" t="s">
        <v>162</v>
      </c>
      <c r="O19" s="264"/>
      <c r="P19" s="264"/>
      <c r="Q19" s="265"/>
      <c r="R19" s="263" t="s">
        <v>500</v>
      </c>
      <c r="S19" s="264"/>
      <c r="T19" s="264"/>
      <c r="U19" s="265"/>
      <c r="V19" s="244"/>
    </row>
    <row r="20" spans="1:22" s="234" customFormat="1" ht="12" customHeight="1">
      <c r="A20" s="228"/>
      <c r="B20" s="245" t="s">
        <v>163</v>
      </c>
      <c r="C20" s="246" t="str">
        <f>第二週明細!W12</f>
        <v>749kcal</v>
      </c>
      <c r="D20" s="246" t="s">
        <v>10</v>
      </c>
      <c r="E20" s="246" t="str">
        <f>第二週明細!W8</f>
        <v>18g</v>
      </c>
      <c r="F20" s="245" t="s">
        <v>163</v>
      </c>
      <c r="G20" s="246" t="str">
        <f>第二週明細!W20</f>
        <v>760kcal</v>
      </c>
      <c r="H20" s="246" t="s">
        <v>10</v>
      </c>
      <c r="I20" s="246" t="str">
        <f>第二週明細!W16</f>
        <v>18g</v>
      </c>
      <c r="J20" s="245" t="s">
        <v>155</v>
      </c>
      <c r="K20" s="246" t="str">
        <f>第二週明細!W28</f>
        <v>780kcal</v>
      </c>
      <c r="L20" s="246" t="s">
        <v>10</v>
      </c>
      <c r="M20" s="247" t="str">
        <f>第二週明細!W24</f>
        <v>22g</v>
      </c>
      <c r="N20" s="248" t="s">
        <v>155</v>
      </c>
      <c r="O20" s="246" t="str">
        <f>第二週明細!W36</f>
        <v>737kcal</v>
      </c>
      <c r="P20" s="246" t="s">
        <v>10</v>
      </c>
      <c r="Q20" s="246" t="str">
        <f>第二週明細!W32</f>
        <v>23g</v>
      </c>
      <c r="R20" s="245" t="s">
        <v>155</v>
      </c>
      <c r="S20" s="246" t="str">
        <f>第二週明細!W44</f>
        <v>760kcal</v>
      </c>
      <c r="T20" s="246" t="s">
        <v>10</v>
      </c>
      <c r="U20" s="247" t="str">
        <f>第二週明細!W40</f>
        <v>19g</v>
      </c>
      <c r="V20" s="249"/>
    </row>
    <row r="21" spans="1:22" s="234" customFormat="1" ht="12" customHeight="1" thickBot="1">
      <c r="A21" s="228"/>
      <c r="B21" s="236" t="s">
        <v>8</v>
      </c>
      <c r="C21" s="246" t="str">
        <f>第二週明細!W6</f>
        <v>116g</v>
      </c>
      <c r="D21" s="237" t="s">
        <v>12</v>
      </c>
      <c r="E21" s="246" t="str">
        <f>第二週明細!W10</f>
        <v>26g</v>
      </c>
      <c r="F21" s="236" t="s">
        <v>8</v>
      </c>
      <c r="G21" s="246" t="str">
        <f>第三週明細!W14</f>
        <v>112g</v>
      </c>
      <c r="H21" s="237" t="s">
        <v>12</v>
      </c>
      <c r="I21" s="246" t="str">
        <f>第二週明細!W18</f>
        <v>29g</v>
      </c>
      <c r="J21" s="236" t="s">
        <v>8</v>
      </c>
      <c r="K21" s="246" t="str">
        <f>第二週明細!W22</f>
        <v>116g</v>
      </c>
      <c r="L21" s="237" t="s">
        <v>12</v>
      </c>
      <c r="M21" s="247" t="str">
        <f>第二週明細!W26</f>
        <v>29g</v>
      </c>
      <c r="N21" s="238" t="s">
        <v>8</v>
      </c>
      <c r="O21" s="246" t="str">
        <f>第二週明細!W30</f>
        <v>112g</v>
      </c>
      <c r="P21" s="237" t="s">
        <v>12</v>
      </c>
      <c r="Q21" s="246" t="str">
        <f>第二週明細!W34</f>
        <v>29g</v>
      </c>
      <c r="R21" s="236" t="s">
        <v>8</v>
      </c>
      <c r="S21" s="246" t="str">
        <f>第二週明細!W38</f>
        <v>116g</v>
      </c>
      <c r="T21" s="237" t="s">
        <v>12</v>
      </c>
      <c r="U21" s="247" t="str">
        <f>第二週明細!W42</f>
        <v>28g</v>
      </c>
      <c r="V21" s="249"/>
    </row>
    <row r="22" spans="1:22" s="252" customFormat="1" ht="15" customHeight="1">
      <c r="A22" s="250"/>
      <c r="B22" s="289" t="s">
        <v>452</v>
      </c>
      <c r="C22" s="290"/>
      <c r="D22" s="290"/>
      <c r="E22" s="291"/>
      <c r="F22" s="290" t="s">
        <v>453</v>
      </c>
      <c r="G22" s="290"/>
      <c r="H22" s="290"/>
      <c r="I22" s="291"/>
      <c r="J22" s="272" t="s">
        <v>454</v>
      </c>
      <c r="K22" s="273"/>
      <c r="L22" s="273"/>
      <c r="M22" s="274"/>
      <c r="N22" s="284" t="s">
        <v>455</v>
      </c>
      <c r="O22" s="284"/>
      <c r="P22" s="284"/>
      <c r="Q22" s="285"/>
      <c r="R22" s="286" t="s">
        <v>456</v>
      </c>
      <c r="S22" s="287"/>
      <c r="T22" s="287"/>
      <c r="U22" s="288"/>
      <c r="V22" s="251"/>
    </row>
    <row r="23" spans="1:22" s="252" customFormat="1" ht="15" customHeight="1">
      <c r="A23" s="250"/>
      <c r="B23" s="275" t="s">
        <v>345</v>
      </c>
      <c r="C23" s="276"/>
      <c r="D23" s="276"/>
      <c r="E23" s="277"/>
      <c r="F23" s="275" t="s">
        <v>159</v>
      </c>
      <c r="G23" s="276"/>
      <c r="H23" s="276"/>
      <c r="I23" s="277"/>
      <c r="J23" s="275" t="s">
        <v>345</v>
      </c>
      <c r="K23" s="276"/>
      <c r="L23" s="276"/>
      <c r="M23" s="277"/>
      <c r="N23" s="275" t="s">
        <v>347</v>
      </c>
      <c r="O23" s="276"/>
      <c r="P23" s="276"/>
      <c r="Q23" s="277"/>
      <c r="R23" s="275" t="s">
        <v>350</v>
      </c>
      <c r="S23" s="276"/>
      <c r="T23" s="276"/>
      <c r="U23" s="277"/>
    </row>
    <row r="24" spans="1:22" s="252" customFormat="1" ht="15" customHeight="1">
      <c r="A24" s="250"/>
      <c r="B24" s="278" t="s">
        <v>351</v>
      </c>
      <c r="C24" s="279"/>
      <c r="D24" s="279"/>
      <c r="E24" s="280"/>
      <c r="F24" s="278" t="s">
        <v>352</v>
      </c>
      <c r="G24" s="279"/>
      <c r="H24" s="279"/>
      <c r="I24" s="280"/>
      <c r="J24" s="278" t="s">
        <v>353</v>
      </c>
      <c r="K24" s="279"/>
      <c r="L24" s="279"/>
      <c r="M24" s="280"/>
      <c r="N24" s="278" t="s">
        <v>354</v>
      </c>
      <c r="O24" s="279"/>
      <c r="P24" s="279"/>
      <c r="Q24" s="280"/>
      <c r="R24" s="278" t="s">
        <v>355</v>
      </c>
      <c r="S24" s="279"/>
      <c r="T24" s="279"/>
      <c r="U24" s="280"/>
    </row>
    <row r="25" spans="1:22" s="252" customFormat="1" ht="15" customHeight="1">
      <c r="A25" s="250"/>
      <c r="B25" s="266" t="s">
        <v>435</v>
      </c>
      <c r="C25" s="267"/>
      <c r="D25" s="267"/>
      <c r="E25" s="268"/>
      <c r="F25" s="266" t="s">
        <v>356</v>
      </c>
      <c r="G25" s="267"/>
      <c r="H25" s="267"/>
      <c r="I25" s="268"/>
      <c r="J25" s="266" t="s">
        <v>357</v>
      </c>
      <c r="K25" s="267"/>
      <c r="L25" s="267"/>
      <c r="M25" s="268"/>
      <c r="N25" s="266" t="s">
        <v>484</v>
      </c>
      <c r="O25" s="267"/>
      <c r="P25" s="267"/>
      <c r="Q25" s="268"/>
      <c r="R25" s="266" t="s">
        <v>476</v>
      </c>
      <c r="S25" s="267"/>
      <c r="T25" s="267"/>
      <c r="U25" s="268"/>
    </row>
    <row r="26" spans="1:22" s="252" customFormat="1" ht="15" customHeight="1">
      <c r="A26" s="250"/>
      <c r="B26" s="269" t="s">
        <v>358</v>
      </c>
      <c r="C26" s="270"/>
      <c r="D26" s="270"/>
      <c r="E26" s="271"/>
      <c r="F26" s="362" t="s">
        <v>521</v>
      </c>
      <c r="G26" s="363"/>
      <c r="H26" s="363"/>
      <c r="I26" s="364"/>
      <c r="J26" s="269" t="s">
        <v>359</v>
      </c>
      <c r="K26" s="270"/>
      <c r="L26" s="270"/>
      <c r="M26" s="271"/>
      <c r="N26" s="269" t="s">
        <v>516</v>
      </c>
      <c r="O26" s="270"/>
      <c r="P26" s="270"/>
      <c r="Q26" s="271"/>
      <c r="R26" s="269" t="s">
        <v>475</v>
      </c>
      <c r="S26" s="270"/>
      <c r="T26" s="270"/>
      <c r="U26" s="271"/>
    </row>
    <row r="27" spans="1:22" s="252" customFormat="1" ht="15" customHeight="1">
      <c r="A27" s="250"/>
      <c r="B27" s="283" t="s">
        <v>360</v>
      </c>
      <c r="C27" s="281"/>
      <c r="D27" s="281"/>
      <c r="E27" s="282"/>
      <c r="F27" s="281" t="s">
        <v>156</v>
      </c>
      <c r="G27" s="281"/>
      <c r="H27" s="281"/>
      <c r="I27" s="282"/>
      <c r="J27" s="281" t="s">
        <v>361</v>
      </c>
      <c r="K27" s="281"/>
      <c r="L27" s="281"/>
      <c r="M27" s="282"/>
      <c r="N27" s="281" t="s">
        <v>222</v>
      </c>
      <c r="O27" s="281"/>
      <c r="P27" s="281"/>
      <c r="Q27" s="282"/>
      <c r="R27" s="281" t="s">
        <v>363</v>
      </c>
      <c r="S27" s="281"/>
      <c r="T27" s="281"/>
      <c r="U27" s="282"/>
    </row>
    <row r="28" spans="1:22" s="252" customFormat="1" ht="15" customHeight="1">
      <c r="A28" s="250"/>
      <c r="B28" s="263" t="s">
        <v>364</v>
      </c>
      <c r="C28" s="264"/>
      <c r="D28" s="264"/>
      <c r="E28" s="265"/>
      <c r="F28" s="263" t="s">
        <v>365</v>
      </c>
      <c r="G28" s="264"/>
      <c r="H28" s="264"/>
      <c r="I28" s="265"/>
      <c r="J28" s="263" t="s">
        <v>366</v>
      </c>
      <c r="K28" s="264"/>
      <c r="L28" s="264"/>
      <c r="M28" s="265"/>
      <c r="N28" s="263" t="s">
        <v>397</v>
      </c>
      <c r="O28" s="264"/>
      <c r="P28" s="264"/>
      <c r="Q28" s="265"/>
      <c r="R28" s="263" t="s">
        <v>367</v>
      </c>
      <c r="S28" s="264"/>
      <c r="T28" s="264"/>
      <c r="U28" s="265"/>
    </row>
    <row r="29" spans="1:22" s="234" customFormat="1" ht="12" customHeight="1">
      <c r="A29" s="228"/>
      <c r="B29" s="229" t="s">
        <v>155</v>
      </c>
      <c r="C29" s="230" t="str">
        <f>第三週明細!W12</f>
        <v>768kcal</v>
      </c>
      <c r="D29" s="230" t="s">
        <v>10</v>
      </c>
      <c r="E29" s="230" t="str">
        <f>第三週明細!W8</f>
        <v>18g</v>
      </c>
      <c r="F29" s="229" t="s">
        <v>155</v>
      </c>
      <c r="G29" s="230" t="str">
        <f>第三週明細!W20</f>
        <v>788kcal</v>
      </c>
      <c r="H29" s="230" t="s">
        <v>10</v>
      </c>
      <c r="I29" s="230" t="str">
        <f>第三週明細!W16</f>
        <v>20g</v>
      </c>
      <c r="J29" s="229" t="s">
        <v>155</v>
      </c>
      <c r="K29" s="230" t="str">
        <f>第三週明細!W28</f>
        <v>766kcal</v>
      </c>
      <c r="L29" s="230" t="s">
        <v>10</v>
      </c>
      <c r="M29" s="233" t="str">
        <f>第三週明細!W24</f>
        <v>22g</v>
      </c>
      <c r="N29" s="231" t="s">
        <v>155</v>
      </c>
      <c r="O29" s="230" t="str">
        <f>第三週明細!W36</f>
        <v>752kcal</v>
      </c>
      <c r="P29" s="230" t="s">
        <v>10</v>
      </c>
      <c r="Q29" s="230" t="str">
        <f>第三週明細!W32</f>
        <v>22g</v>
      </c>
      <c r="R29" s="229" t="s">
        <v>155</v>
      </c>
      <c r="S29" s="230" t="str">
        <f>第三週明細!W44</f>
        <v>734kcal</v>
      </c>
      <c r="T29" s="230" t="s">
        <v>10</v>
      </c>
      <c r="U29" s="233" t="str">
        <f>第三週明細!W40</f>
        <v>17g</v>
      </c>
    </row>
    <row r="30" spans="1:22" s="234" customFormat="1" ht="12" customHeight="1" thickBot="1">
      <c r="A30" s="228"/>
      <c r="B30" s="236" t="s">
        <v>8</v>
      </c>
      <c r="C30" s="237" t="str">
        <f>第三週明細!W6</f>
        <v>115 g</v>
      </c>
      <c r="D30" s="237" t="s">
        <v>12</v>
      </c>
      <c r="E30" s="237" t="str">
        <f>第三週明細!W10</f>
        <v>27g</v>
      </c>
      <c r="F30" s="236" t="s">
        <v>8</v>
      </c>
      <c r="G30" s="237" t="str">
        <f>第三週明細!W14</f>
        <v>112g</v>
      </c>
      <c r="H30" s="237" t="s">
        <v>12</v>
      </c>
      <c r="I30" s="237" t="str">
        <f>第三週明細!W18</f>
        <v>29g</v>
      </c>
      <c r="J30" s="236" t="s">
        <v>8</v>
      </c>
      <c r="K30" s="237" t="str">
        <f>第三週明細!W22</f>
        <v>112g</v>
      </c>
      <c r="L30" s="237" t="s">
        <v>12</v>
      </c>
      <c r="M30" s="237" t="str">
        <f>第三週明細!W26</f>
        <v>30g</v>
      </c>
      <c r="N30" s="236" t="s">
        <v>8</v>
      </c>
      <c r="O30" s="237" t="str">
        <f>第三週明細!W30</f>
        <v>107g</v>
      </c>
      <c r="P30" s="237" t="s">
        <v>12</v>
      </c>
      <c r="Q30" s="237" t="str">
        <f>第三週明細!W34</f>
        <v>30g</v>
      </c>
      <c r="R30" s="236" t="s">
        <v>8</v>
      </c>
      <c r="S30" s="237" t="str">
        <f>第三週明細!W38</f>
        <v>118g</v>
      </c>
      <c r="T30" s="237" t="s">
        <v>12</v>
      </c>
      <c r="U30" s="253" t="str">
        <f>第三週明細!W42</f>
        <v>25g</v>
      </c>
    </row>
    <row r="31" spans="1:22" ht="15" customHeight="1">
      <c r="B31" s="289" t="s">
        <v>457</v>
      </c>
      <c r="C31" s="290"/>
      <c r="D31" s="290"/>
      <c r="E31" s="291"/>
      <c r="F31" s="290" t="s">
        <v>458</v>
      </c>
      <c r="G31" s="290"/>
      <c r="H31" s="290"/>
      <c r="I31" s="291"/>
      <c r="J31" s="272" t="s">
        <v>459</v>
      </c>
      <c r="K31" s="273"/>
      <c r="L31" s="273"/>
      <c r="M31" s="274"/>
      <c r="N31" s="284" t="s">
        <v>460</v>
      </c>
      <c r="O31" s="284"/>
      <c r="P31" s="284"/>
      <c r="Q31" s="285"/>
      <c r="R31" s="286" t="s">
        <v>461</v>
      </c>
      <c r="S31" s="287"/>
      <c r="T31" s="287"/>
      <c r="U31" s="288"/>
    </row>
    <row r="32" spans="1:22" ht="15" customHeight="1">
      <c r="B32" s="275" t="s">
        <v>345</v>
      </c>
      <c r="C32" s="276"/>
      <c r="D32" s="276"/>
      <c r="E32" s="277"/>
      <c r="F32" s="275" t="s">
        <v>346</v>
      </c>
      <c r="G32" s="276"/>
      <c r="H32" s="276"/>
      <c r="I32" s="277"/>
      <c r="J32" s="275" t="s">
        <v>345</v>
      </c>
      <c r="K32" s="276"/>
      <c r="L32" s="276"/>
      <c r="M32" s="277"/>
      <c r="N32" s="275" t="s">
        <v>347</v>
      </c>
      <c r="O32" s="276"/>
      <c r="P32" s="276"/>
      <c r="Q32" s="277"/>
      <c r="R32" s="275" t="s">
        <v>474</v>
      </c>
      <c r="S32" s="276"/>
      <c r="T32" s="276"/>
      <c r="U32" s="277"/>
    </row>
    <row r="33" spans="1:23" ht="15" customHeight="1">
      <c r="B33" s="278" t="s">
        <v>396</v>
      </c>
      <c r="C33" s="279"/>
      <c r="D33" s="279"/>
      <c r="E33" s="280"/>
      <c r="F33" s="292" t="s">
        <v>519</v>
      </c>
      <c r="G33" s="293"/>
      <c r="H33" s="293"/>
      <c r="I33" s="294"/>
      <c r="J33" s="278" t="s">
        <v>485</v>
      </c>
      <c r="K33" s="279"/>
      <c r="L33" s="279"/>
      <c r="M33" s="280"/>
      <c r="N33" s="295" t="s">
        <v>505</v>
      </c>
      <c r="O33" s="296"/>
      <c r="P33" s="296"/>
      <c r="Q33" s="297"/>
      <c r="R33" s="298" t="s">
        <v>502</v>
      </c>
      <c r="S33" s="299"/>
      <c r="T33" s="299"/>
      <c r="U33" s="300"/>
    </row>
    <row r="34" spans="1:23" ht="15" customHeight="1">
      <c r="B34" s="266" t="s">
        <v>399</v>
      </c>
      <c r="C34" s="267"/>
      <c r="D34" s="267"/>
      <c r="E34" s="268"/>
      <c r="F34" s="266" t="s">
        <v>369</v>
      </c>
      <c r="G34" s="267"/>
      <c r="H34" s="267"/>
      <c r="I34" s="268"/>
      <c r="J34" s="266" t="s">
        <v>402</v>
      </c>
      <c r="K34" s="267"/>
      <c r="L34" s="267"/>
      <c r="M34" s="268"/>
      <c r="N34" s="266" t="s">
        <v>370</v>
      </c>
      <c r="O34" s="267"/>
      <c r="P34" s="267"/>
      <c r="Q34" s="268"/>
      <c r="R34" s="266" t="s">
        <v>479</v>
      </c>
      <c r="S34" s="267"/>
      <c r="T34" s="267"/>
      <c r="U34" s="268"/>
    </row>
    <row r="35" spans="1:23" ht="15" customHeight="1">
      <c r="B35" s="269" t="s">
        <v>293</v>
      </c>
      <c r="C35" s="270"/>
      <c r="D35" s="270"/>
      <c r="E35" s="271"/>
      <c r="F35" s="269" t="s">
        <v>395</v>
      </c>
      <c r="G35" s="270"/>
      <c r="H35" s="270"/>
      <c r="I35" s="271"/>
      <c r="J35" s="269" t="s">
        <v>371</v>
      </c>
      <c r="K35" s="270"/>
      <c r="L35" s="270"/>
      <c r="M35" s="271"/>
      <c r="N35" s="269" t="s">
        <v>161</v>
      </c>
      <c r="O35" s="270"/>
      <c r="P35" s="270"/>
      <c r="Q35" s="271"/>
      <c r="R35" s="269" t="s">
        <v>440</v>
      </c>
      <c r="S35" s="270"/>
      <c r="T35" s="270"/>
      <c r="U35" s="271"/>
    </row>
    <row r="36" spans="1:23" ht="15" customHeight="1">
      <c r="B36" s="283" t="s">
        <v>372</v>
      </c>
      <c r="C36" s="281"/>
      <c r="D36" s="281"/>
      <c r="E36" s="282"/>
      <c r="F36" s="281" t="s">
        <v>238</v>
      </c>
      <c r="G36" s="281"/>
      <c r="H36" s="281"/>
      <c r="I36" s="282"/>
      <c r="J36" s="281" t="s">
        <v>373</v>
      </c>
      <c r="K36" s="281"/>
      <c r="L36" s="281"/>
      <c r="M36" s="282"/>
      <c r="N36" s="281" t="s">
        <v>362</v>
      </c>
      <c r="O36" s="281"/>
      <c r="P36" s="281"/>
      <c r="Q36" s="282"/>
      <c r="R36" s="281" t="s">
        <v>374</v>
      </c>
      <c r="S36" s="281"/>
      <c r="T36" s="281"/>
      <c r="U36" s="282"/>
    </row>
    <row r="37" spans="1:23" ht="15" customHeight="1">
      <c r="B37" s="263" t="s">
        <v>158</v>
      </c>
      <c r="C37" s="264"/>
      <c r="D37" s="264"/>
      <c r="E37" s="265"/>
      <c r="F37" s="263" t="s">
        <v>375</v>
      </c>
      <c r="G37" s="264"/>
      <c r="H37" s="264"/>
      <c r="I37" s="265"/>
      <c r="J37" s="263" t="s">
        <v>376</v>
      </c>
      <c r="K37" s="264"/>
      <c r="L37" s="264"/>
      <c r="M37" s="265"/>
      <c r="N37" s="263" t="s">
        <v>508</v>
      </c>
      <c r="O37" s="264"/>
      <c r="P37" s="264"/>
      <c r="Q37" s="265"/>
      <c r="R37" s="263" t="s">
        <v>166</v>
      </c>
      <c r="S37" s="264"/>
      <c r="T37" s="264"/>
      <c r="U37" s="265"/>
    </row>
    <row r="38" spans="1:23" ht="11.25" customHeight="1">
      <c r="B38" s="229" t="s">
        <v>155</v>
      </c>
      <c r="C38" s="230" t="str">
        <f>第四週明細!W12</f>
        <v>772kcal</v>
      </c>
      <c r="D38" s="230" t="s">
        <v>10</v>
      </c>
      <c r="E38" s="230" t="str">
        <f>第四週明細!W8</f>
        <v>18g</v>
      </c>
      <c r="F38" s="229" t="s">
        <v>155</v>
      </c>
      <c r="G38" s="230" t="str">
        <f>第四週明細!W20</f>
        <v>781kacl</v>
      </c>
      <c r="H38" s="230" t="s">
        <v>10</v>
      </c>
      <c r="I38" s="230" t="str">
        <f>第四週明細!W16</f>
        <v>22g</v>
      </c>
      <c r="J38" s="229" t="s">
        <v>155</v>
      </c>
      <c r="K38" s="230" t="str">
        <f>第四週明細!W28</f>
        <v>766kcal</v>
      </c>
      <c r="L38" s="230" t="s">
        <v>10</v>
      </c>
      <c r="M38" s="233" t="str">
        <f>第四週明細!W24</f>
        <v>18g</v>
      </c>
      <c r="N38" s="231" t="s">
        <v>155</v>
      </c>
      <c r="O38" s="230" t="str">
        <f>第四週明細!W36</f>
        <v>737kcal</v>
      </c>
      <c r="P38" s="230" t="s">
        <v>10</v>
      </c>
      <c r="Q38" s="230" t="str">
        <f>第四週明細!W32</f>
        <v>23g</v>
      </c>
      <c r="R38" s="229" t="s">
        <v>155</v>
      </c>
      <c r="S38" s="230" t="str">
        <f>第四週明細!W44</f>
        <v>772kcal</v>
      </c>
      <c r="T38" s="230" t="s">
        <v>10</v>
      </c>
      <c r="U38" s="233" t="str">
        <f>第四週明細!W40</f>
        <v>18g</v>
      </c>
      <c r="W38" s="254"/>
    </row>
    <row r="39" spans="1:23" ht="11.25" customHeight="1" thickBot="1">
      <c r="B39" s="236" t="s">
        <v>8</v>
      </c>
      <c r="C39" s="230" t="str">
        <f>第四週明細!W6</f>
        <v>116g</v>
      </c>
      <c r="D39" s="237" t="s">
        <v>12</v>
      </c>
      <c r="E39" s="230" t="str">
        <f>第四週明細!W10</f>
        <v>27g</v>
      </c>
      <c r="F39" s="236" t="s">
        <v>8</v>
      </c>
      <c r="G39" s="237" t="str">
        <f>第四週明細!W14</f>
        <v>106g</v>
      </c>
      <c r="H39" s="237" t="s">
        <v>12</v>
      </c>
      <c r="I39" s="237" t="str">
        <f>第四週明細!W18</f>
        <v>27g</v>
      </c>
      <c r="J39" s="236" t="s">
        <v>8</v>
      </c>
      <c r="K39" s="237" t="str">
        <f>第四週明細!W22</f>
        <v>116g</v>
      </c>
      <c r="L39" s="237" t="s">
        <v>12</v>
      </c>
      <c r="M39" s="237" t="str">
        <f>第四週明細!W26</f>
        <v>28g</v>
      </c>
      <c r="N39" s="236" t="s">
        <v>8</v>
      </c>
      <c r="O39" s="237" t="str">
        <f>第四週明細!W30</f>
        <v>112g</v>
      </c>
      <c r="P39" s="237" t="s">
        <v>12</v>
      </c>
      <c r="Q39" s="237" t="str">
        <f>第四週明細!W34</f>
        <v>29g</v>
      </c>
      <c r="R39" s="236" t="s">
        <v>8</v>
      </c>
      <c r="S39" s="237" t="str">
        <f>第四週明細!W38</f>
        <v>116g</v>
      </c>
      <c r="T39" s="237" t="s">
        <v>12</v>
      </c>
      <c r="U39" s="253" t="str">
        <f>第四週明細!W42</f>
        <v>27g</v>
      </c>
      <c r="W39" s="254"/>
    </row>
    <row r="40" spans="1:23" s="256" customFormat="1" ht="16.5" customHeight="1">
      <c r="A40" s="255"/>
      <c r="B40" s="289" t="s">
        <v>462</v>
      </c>
      <c r="C40" s="290"/>
      <c r="D40" s="290"/>
      <c r="E40" s="291"/>
      <c r="F40" s="290" t="s">
        <v>463</v>
      </c>
      <c r="G40" s="290"/>
      <c r="H40" s="290"/>
      <c r="I40" s="291"/>
      <c r="J40" s="272" t="s">
        <v>464</v>
      </c>
      <c r="K40" s="273"/>
      <c r="L40" s="273"/>
      <c r="M40" s="274"/>
      <c r="N40" s="284" t="s">
        <v>465</v>
      </c>
      <c r="O40" s="284"/>
      <c r="P40" s="284"/>
      <c r="Q40" s="285"/>
      <c r="R40" s="286" t="s">
        <v>466</v>
      </c>
      <c r="S40" s="287"/>
      <c r="T40" s="287"/>
      <c r="U40" s="288"/>
    </row>
    <row r="41" spans="1:23" ht="15" customHeight="1">
      <c r="B41" s="275" t="s">
        <v>345</v>
      </c>
      <c r="C41" s="276"/>
      <c r="D41" s="276"/>
      <c r="E41" s="277"/>
      <c r="F41" s="275" t="s">
        <v>346</v>
      </c>
      <c r="G41" s="276"/>
      <c r="H41" s="276"/>
      <c r="I41" s="277"/>
      <c r="J41" s="275" t="s">
        <v>345</v>
      </c>
      <c r="K41" s="276"/>
      <c r="L41" s="276"/>
      <c r="M41" s="277"/>
      <c r="N41" s="275" t="s">
        <v>347</v>
      </c>
      <c r="O41" s="276"/>
      <c r="P41" s="276"/>
      <c r="Q41" s="277"/>
      <c r="R41" s="275" t="s">
        <v>473</v>
      </c>
      <c r="S41" s="276"/>
      <c r="T41" s="276"/>
      <c r="U41" s="277"/>
    </row>
    <row r="42" spans="1:23" ht="15" customHeight="1">
      <c r="B42" s="278" t="s">
        <v>377</v>
      </c>
      <c r="C42" s="279"/>
      <c r="D42" s="279"/>
      <c r="E42" s="280"/>
      <c r="F42" s="278" t="s">
        <v>506</v>
      </c>
      <c r="G42" s="279"/>
      <c r="H42" s="279"/>
      <c r="I42" s="280"/>
      <c r="J42" s="278" t="s">
        <v>442</v>
      </c>
      <c r="K42" s="279"/>
      <c r="L42" s="279"/>
      <c r="M42" s="280"/>
      <c r="N42" s="278" t="s">
        <v>517</v>
      </c>
      <c r="O42" s="279"/>
      <c r="P42" s="279"/>
      <c r="Q42" s="280"/>
      <c r="R42" s="278" t="s">
        <v>507</v>
      </c>
      <c r="S42" s="279"/>
      <c r="T42" s="279"/>
      <c r="U42" s="280"/>
    </row>
    <row r="43" spans="1:23" ht="15" customHeight="1">
      <c r="B43" s="365" t="s">
        <v>520</v>
      </c>
      <c r="C43" s="366"/>
      <c r="D43" s="366"/>
      <c r="E43" s="367"/>
      <c r="F43" s="266" t="s">
        <v>509</v>
      </c>
      <c r="G43" s="267"/>
      <c r="H43" s="267"/>
      <c r="I43" s="268"/>
      <c r="J43" s="266" t="s">
        <v>510</v>
      </c>
      <c r="K43" s="267"/>
      <c r="L43" s="267"/>
      <c r="M43" s="268"/>
      <c r="N43" s="266" t="s">
        <v>441</v>
      </c>
      <c r="O43" s="267"/>
      <c r="P43" s="267"/>
      <c r="Q43" s="268"/>
      <c r="R43" s="266" t="s">
        <v>478</v>
      </c>
      <c r="S43" s="267"/>
      <c r="T43" s="267"/>
      <c r="U43" s="268"/>
    </row>
    <row r="44" spans="1:23" ht="15" customHeight="1">
      <c r="B44" s="269" t="s">
        <v>518</v>
      </c>
      <c r="C44" s="270"/>
      <c r="D44" s="270"/>
      <c r="E44" s="271"/>
      <c r="F44" s="269" t="s">
        <v>438</v>
      </c>
      <c r="G44" s="270"/>
      <c r="H44" s="270"/>
      <c r="I44" s="271"/>
      <c r="J44" s="269" t="s">
        <v>436</v>
      </c>
      <c r="K44" s="270"/>
      <c r="L44" s="270"/>
      <c r="M44" s="271"/>
      <c r="N44" s="269" t="s">
        <v>379</v>
      </c>
      <c r="O44" s="270"/>
      <c r="P44" s="270"/>
      <c r="Q44" s="271"/>
      <c r="R44" s="269" t="s">
        <v>378</v>
      </c>
      <c r="S44" s="270"/>
      <c r="T44" s="270"/>
      <c r="U44" s="271"/>
    </row>
    <row r="45" spans="1:23" ht="15" customHeight="1">
      <c r="B45" s="283" t="s">
        <v>380</v>
      </c>
      <c r="C45" s="281"/>
      <c r="D45" s="281"/>
      <c r="E45" s="282"/>
      <c r="F45" s="281" t="s">
        <v>381</v>
      </c>
      <c r="G45" s="281"/>
      <c r="H45" s="281"/>
      <c r="I45" s="282"/>
      <c r="J45" s="281" t="s">
        <v>382</v>
      </c>
      <c r="K45" s="281"/>
      <c r="L45" s="281"/>
      <c r="M45" s="282"/>
      <c r="N45" s="281" t="s">
        <v>223</v>
      </c>
      <c r="O45" s="281"/>
      <c r="P45" s="281"/>
      <c r="Q45" s="282"/>
      <c r="R45" s="281" t="s">
        <v>221</v>
      </c>
      <c r="S45" s="281"/>
      <c r="T45" s="281"/>
      <c r="U45" s="282"/>
    </row>
    <row r="46" spans="1:23" ht="15" customHeight="1">
      <c r="B46" s="263" t="s">
        <v>383</v>
      </c>
      <c r="C46" s="264"/>
      <c r="D46" s="264"/>
      <c r="E46" s="265"/>
      <c r="F46" s="263" t="s">
        <v>384</v>
      </c>
      <c r="G46" s="264"/>
      <c r="H46" s="264"/>
      <c r="I46" s="265"/>
      <c r="J46" s="263" t="s">
        <v>367</v>
      </c>
      <c r="K46" s="264"/>
      <c r="L46" s="264"/>
      <c r="M46" s="265"/>
      <c r="N46" s="263" t="s">
        <v>365</v>
      </c>
      <c r="O46" s="264"/>
      <c r="P46" s="264"/>
      <c r="Q46" s="265"/>
      <c r="R46" s="263" t="s">
        <v>366</v>
      </c>
      <c r="S46" s="264"/>
      <c r="T46" s="264"/>
      <c r="U46" s="265"/>
    </row>
    <row r="47" spans="1:23" ht="11.25" customHeight="1">
      <c r="B47" s="229" t="s">
        <v>167</v>
      </c>
      <c r="C47" s="230" t="str">
        <f>第五週明細!W12</f>
        <v>768kcal</v>
      </c>
      <c r="D47" s="230" t="s">
        <v>10</v>
      </c>
      <c r="E47" s="233" t="str">
        <f>第五週明細!W8</f>
        <v>18g</v>
      </c>
      <c r="F47" s="229" t="s">
        <v>155</v>
      </c>
      <c r="G47" s="230" t="str">
        <f>第五週明細!W20</f>
        <v>788kcal</v>
      </c>
      <c r="H47" s="230" t="s">
        <v>10</v>
      </c>
      <c r="I47" s="247" t="str">
        <f>第五週明細!W16</f>
        <v>20g</v>
      </c>
      <c r="J47" s="229" t="s">
        <v>80</v>
      </c>
      <c r="K47" s="230" t="str">
        <f>第五週明細!W28</f>
        <v>774kcal</v>
      </c>
      <c r="L47" s="230" t="s">
        <v>10</v>
      </c>
      <c r="M47" s="230" t="str">
        <f>第五週明細!W24</f>
        <v>24g</v>
      </c>
      <c r="N47" s="231" t="s">
        <v>80</v>
      </c>
      <c r="O47" s="230" t="str">
        <f>第五週明細!W36</f>
        <v>737kcal</v>
      </c>
      <c r="P47" s="230" t="s">
        <v>10</v>
      </c>
      <c r="Q47" s="230" t="str">
        <f>第五週明細!W32</f>
        <v>23g</v>
      </c>
      <c r="R47" s="229" t="s">
        <v>155</v>
      </c>
      <c r="S47" s="230" t="str">
        <f>第五週明細!W44</f>
        <v>780kcal</v>
      </c>
      <c r="T47" s="230" t="s">
        <v>10</v>
      </c>
      <c r="U47" s="233" t="str">
        <f>第五週明細!W40</f>
        <v>22g</v>
      </c>
    </row>
    <row r="48" spans="1:23" ht="11.25" customHeight="1" thickBot="1">
      <c r="B48" s="236" t="s">
        <v>8</v>
      </c>
      <c r="C48" s="237" t="str">
        <f>第五週明細!W6</f>
        <v>115 g</v>
      </c>
      <c r="D48" s="237" t="s">
        <v>12</v>
      </c>
      <c r="E48" s="253" t="str">
        <f>第五週明細!W10</f>
        <v>27g</v>
      </c>
      <c r="F48" s="236" t="s">
        <v>8</v>
      </c>
      <c r="G48" s="237" t="str">
        <f>第五週明細!W14</f>
        <v>112g</v>
      </c>
      <c r="H48" s="237" t="s">
        <v>12</v>
      </c>
      <c r="I48" s="253" t="str">
        <f>第五週明細!W18</f>
        <v>29g</v>
      </c>
      <c r="J48" s="236" t="s">
        <v>8</v>
      </c>
      <c r="K48" s="259" t="str">
        <f>第五週明細!W22</f>
        <v>110g</v>
      </c>
      <c r="L48" s="237" t="s">
        <v>12</v>
      </c>
      <c r="M48" s="259" t="str">
        <f>第五週明細!W26</f>
        <v>26g</v>
      </c>
      <c r="N48" s="236" t="s">
        <v>8</v>
      </c>
      <c r="O48" s="259" t="str">
        <f>第五週明細!W30</f>
        <v>112g</v>
      </c>
      <c r="P48" s="237" t="s">
        <v>12</v>
      </c>
      <c r="Q48" s="259" t="str">
        <f>第五週明細!W34</f>
        <v>29g</v>
      </c>
      <c r="R48" s="236" t="s">
        <v>8</v>
      </c>
      <c r="S48" s="237" t="str">
        <f>第五週明細!W38</f>
        <v>116g</v>
      </c>
      <c r="T48" s="237" t="s">
        <v>12</v>
      </c>
      <c r="U48" s="253" t="str">
        <f>第五週明細!W42</f>
        <v>29g</v>
      </c>
    </row>
    <row r="49" spans="2:21"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7"/>
      <c r="M49" s="257"/>
      <c r="N49" s="258"/>
      <c r="O49" s="258"/>
      <c r="P49" s="258"/>
      <c r="Q49" s="258"/>
      <c r="R49" s="258"/>
      <c r="S49" s="258"/>
      <c r="T49" s="258"/>
      <c r="U49" s="258"/>
    </row>
    <row r="50" spans="2:21"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</row>
    <row r="51" spans="2:21"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</row>
  </sheetData>
  <mergeCells count="177">
    <mergeCell ref="N2:P3"/>
    <mergeCell ref="B1:I3"/>
    <mergeCell ref="B9:E9"/>
    <mergeCell ref="B10:E10"/>
    <mergeCell ref="B13:E13"/>
    <mergeCell ref="J7:M7"/>
    <mergeCell ref="N4:Q4"/>
    <mergeCell ref="N5:Q5"/>
    <mergeCell ref="N6:Q6"/>
    <mergeCell ref="N7:Q7"/>
    <mergeCell ref="J8:M8"/>
    <mergeCell ref="N13:Q13"/>
    <mergeCell ref="B4:E4"/>
    <mergeCell ref="B5:E5"/>
    <mergeCell ref="B6:E6"/>
    <mergeCell ref="B7:E7"/>
    <mergeCell ref="B8:E8"/>
    <mergeCell ref="F8:I8"/>
    <mergeCell ref="F7:I7"/>
    <mergeCell ref="F6:I6"/>
    <mergeCell ref="J5:M5"/>
    <mergeCell ref="J6:M6"/>
    <mergeCell ref="F4:I4"/>
    <mergeCell ref="F5:I5"/>
    <mergeCell ref="R7:U7"/>
    <mergeCell ref="R8:U8"/>
    <mergeCell ref="N8:Q8"/>
    <mergeCell ref="N14:Q14"/>
    <mergeCell ref="J9:M9"/>
    <mergeCell ref="J10:M10"/>
    <mergeCell ref="J13:M13"/>
    <mergeCell ref="J14:M14"/>
    <mergeCell ref="F10:I10"/>
    <mergeCell ref="F9:I9"/>
    <mergeCell ref="N9:Q9"/>
    <mergeCell ref="N10:Q10"/>
    <mergeCell ref="R9:U9"/>
    <mergeCell ref="R10:U10"/>
    <mergeCell ref="J4:M4"/>
    <mergeCell ref="R4:U4"/>
    <mergeCell ref="R5:U5"/>
    <mergeCell ref="R6:U6"/>
    <mergeCell ref="N24:Q24"/>
    <mergeCell ref="N23:Q23"/>
    <mergeCell ref="F24:I24"/>
    <mergeCell ref="F25:I25"/>
    <mergeCell ref="F26:I26"/>
    <mergeCell ref="N19:Q19"/>
    <mergeCell ref="N17:Q17"/>
    <mergeCell ref="R13:U13"/>
    <mergeCell ref="R14:U14"/>
    <mergeCell ref="R15:U15"/>
    <mergeCell ref="J17:M17"/>
    <mergeCell ref="J19:M19"/>
    <mergeCell ref="R17:U17"/>
    <mergeCell ref="R18:U18"/>
    <mergeCell ref="R19:U19"/>
    <mergeCell ref="F13:I13"/>
    <mergeCell ref="J15:M15"/>
    <mergeCell ref="R23:U23"/>
    <mergeCell ref="R24:U24"/>
    <mergeCell ref="R25:U25"/>
    <mergeCell ref="R16:U16"/>
    <mergeCell ref="B28:E28"/>
    <mergeCell ref="B23:E23"/>
    <mergeCell ref="B19:E19"/>
    <mergeCell ref="B16:E16"/>
    <mergeCell ref="F28:I28"/>
    <mergeCell ref="B14:E14"/>
    <mergeCell ref="B15:E15"/>
    <mergeCell ref="B22:E22"/>
    <mergeCell ref="F23:I23"/>
    <mergeCell ref="B24:E24"/>
    <mergeCell ref="F22:I22"/>
    <mergeCell ref="B25:E25"/>
    <mergeCell ref="B26:E26"/>
    <mergeCell ref="B27:E27"/>
    <mergeCell ref="B17:E17"/>
    <mergeCell ref="B18:E18"/>
    <mergeCell ref="F17:I17"/>
    <mergeCell ref="F18:I18"/>
    <mergeCell ref="F19:I19"/>
    <mergeCell ref="F16:I16"/>
    <mergeCell ref="F14:I14"/>
    <mergeCell ref="F15:I15"/>
    <mergeCell ref="F27:I27"/>
    <mergeCell ref="N15:Q15"/>
    <mergeCell ref="N16:Q16"/>
    <mergeCell ref="J22:M22"/>
    <mergeCell ref="J23:M23"/>
    <mergeCell ref="J34:M34"/>
    <mergeCell ref="N34:Q34"/>
    <mergeCell ref="R34:U34"/>
    <mergeCell ref="R27:U27"/>
    <mergeCell ref="N27:Q27"/>
    <mergeCell ref="N28:Q28"/>
    <mergeCell ref="N26:Q26"/>
    <mergeCell ref="N25:Q25"/>
    <mergeCell ref="J27:M27"/>
    <mergeCell ref="J28:M28"/>
    <mergeCell ref="R28:U28"/>
    <mergeCell ref="R26:U26"/>
    <mergeCell ref="J18:M18"/>
    <mergeCell ref="N22:Q22"/>
    <mergeCell ref="N18:Q18"/>
    <mergeCell ref="J16:M16"/>
    <mergeCell ref="J26:M26"/>
    <mergeCell ref="J24:M24"/>
    <mergeCell ref="J25:M25"/>
    <mergeCell ref="R22:U22"/>
    <mergeCell ref="B35:E35"/>
    <mergeCell ref="F35:I35"/>
    <mergeCell ref="J35:M35"/>
    <mergeCell ref="N35:Q35"/>
    <mergeCell ref="R35:U35"/>
    <mergeCell ref="B36:E36"/>
    <mergeCell ref="F36:I36"/>
    <mergeCell ref="B31:E31"/>
    <mergeCell ref="F31:I31"/>
    <mergeCell ref="J31:M31"/>
    <mergeCell ref="N31:Q31"/>
    <mergeCell ref="R31:U31"/>
    <mergeCell ref="B32:E32"/>
    <mergeCell ref="F32:I32"/>
    <mergeCell ref="J32:M32"/>
    <mergeCell ref="N32:Q32"/>
    <mergeCell ref="R32:U32"/>
    <mergeCell ref="B33:E33"/>
    <mergeCell ref="F33:I33"/>
    <mergeCell ref="J33:M33"/>
    <mergeCell ref="N33:Q33"/>
    <mergeCell ref="R33:U33"/>
    <mergeCell ref="B34:E34"/>
    <mergeCell ref="F34:I34"/>
    <mergeCell ref="J36:M36"/>
    <mergeCell ref="N36:Q36"/>
    <mergeCell ref="R36:U36"/>
    <mergeCell ref="B37:E37"/>
    <mergeCell ref="F37:I37"/>
    <mergeCell ref="B46:E46"/>
    <mergeCell ref="F46:I46"/>
    <mergeCell ref="B40:E40"/>
    <mergeCell ref="F40:I40"/>
    <mergeCell ref="B41:E41"/>
    <mergeCell ref="J37:M37"/>
    <mergeCell ref="N37:Q37"/>
    <mergeCell ref="R37:U37"/>
    <mergeCell ref="N42:Q42"/>
    <mergeCell ref="N44:Q44"/>
    <mergeCell ref="N45:Q45"/>
    <mergeCell ref="N46:Q46"/>
    <mergeCell ref="J46:M46"/>
    <mergeCell ref="J43:M43"/>
    <mergeCell ref="J44:M44"/>
    <mergeCell ref="J45:M45"/>
    <mergeCell ref="F41:I41"/>
    <mergeCell ref="B42:E42"/>
    <mergeCell ref="F42:I42"/>
    <mergeCell ref="R46:U46"/>
    <mergeCell ref="B43:E43"/>
    <mergeCell ref="F43:I43"/>
    <mergeCell ref="B44:E44"/>
    <mergeCell ref="R43:U43"/>
    <mergeCell ref="J40:M40"/>
    <mergeCell ref="J41:M41"/>
    <mergeCell ref="J42:M42"/>
    <mergeCell ref="F45:I45"/>
    <mergeCell ref="B45:E45"/>
    <mergeCell ref="F44:I44"/>
    <mergeCell ref="N43:Q43"/>
    <mergeCell ref="N40:Q40"/>
    <mergeCell ref="N41:Q41"/>
    <mergeCell ref="R40:U40"/>
    <mergeCell ref="R41:U41"/>
    <mergeCell ref="R42:U42"/>
    <mergeCell ref="R44:U44"/>
    <mergeCell ref="R45:U45"/>
  </mergeCells>
  <phoneticPr fontId="19" type="noConversion"/>
  <pageMargins left="0.11811023622047245" right="0.11811023622047245" top="0" bottom="0" header="0.11811023622047245" footer="0.11811023622047245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A10" zoomScale="60" zoomScaleNormal="60" workbookViewId="0">
      <selection activeCell="M30" sqref="M30:O34"/>
    </sheetView>
  </sheetViews>
  <sheetFormatPr defaultColWidth="9" defaultRowHeight="20.25"/>
  <cols>
    <col min="1" max="1" width="1.875" style="110" customWidth="1"/>
    <col min="2" max="2" width="4.875" style="156" customWidth="1"/>
    <col min="3" max="3" width="0" style="110" hidden="1" customWidth="1"/>
    <col min="4" max="4" width="18.625" style="110" customWidth="1"/>
    <col min="5" max="5" width="5.625" style="157" customWidth="1"/>
    <col min="6" max="6" width="9.625" style="110" customWidth="1"/>
    <col min="7" max="7" width="18.625" style="110" customWidth="1"/>
    <col min="8" max="8" width="5.625" style="157" customWidth="1"/>
    <col min="9" max="9" width="9.625" style="110" customWidth="1"/>
    <col min="10" max="10" width="18.625" style="110" customWidth="1"/>
    <col min="11" max="11" width="5.625" style="157" customWidth="1"/>
    <col min="12" max="12" width="9.625" style="110" customWidth="1"/>
    <col min="13" max="13" width="18.625" style="110" customWidth="1"/>
    <col min="14" max="14" width="5.625" style="157" customWidth="1"/>
    <col min="15" max="15" width="9.625" style="110" customWidth="1"/>
    <col min="16" max="16" width="18.625" style="110" customWidth="1"/>
    <col min="17" max="17" width="5.625" style="157" customWidth="1"/>
    <col min="18" max="18" width="9.625" style="110" customWidth="1"/>
    <col min="19" max="19" width="18.625" style="110" customWidth="1"/>
    <col min="20" max="20" width="5.625" style="157" customWidth="1"/>
    <col min="21" max="21" width="9.625" style="110" customWidth="1"/>
    <col min="22" max="22" width="5.25" style="165" customWidth="1"/>
    <col min="23" max="23" width="11.75" style="162" customWidth="1"/>
    <col min="24" max="24" width="11.25" style="163" customWidth="1"/>
    <col min="25" max="25" width="6.625" style="166" customWidth="1"/>
    <col min="26" max="26" width="10.625" style="110" customWidth="1"/>
    <col min="27" max="27" width="6" style="83" hidden="1" customWidth="1"/>
    <col min="28" max="28" width="5.5" style="84" hidden="1" customWidth="1"/>
    <col min="29" max="29" width="7.75" style="83" hidden="1" customWidth="1"/>
    <col min="30" max="30" width="8" style="83" hidden="1" customWidth="1"/>
    <col min="31" max="31" width="9" style="83" hidden="1" customWidth="1"/>
    <col min="32" max="32" width="6.875" style="83" hidden="1" customWidth="1"/>
    <col min="33" max="16384" width="9" style="110"/>
  </cols>
  <sheetData>
    <row r="1" spans="2:32" s="70" customFormat="1" ht="38.25">
      <c r="B1" s="333" t="s">
        <v>467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69"/>
      <c r="AB1" s="71"/>
    </row>
    <row r="2" spans="2:32" s="70" customFormat="1" ht="9.75" customHeight="1">
      <c r="B2" s="334"/>
      <c r="C2" s="335"/>
      <c r="D2" s="335"/>
      <c r="E2" s="335"/>
      <c r="F2" s="335"/>
      <c r="G2" s="335"/>
      <c r="H2" s="72"/>
      <c r="I2" s="69"/>
      <c r="J2" s="69"/>
      <c r="K2" s="72"/>
      <c r="L2" s="69"/>
      <c r="M2" s="69"/>
      <c r="N2" s="72"/>
      <c r="O2" s="69"/>
      <c r="P2" s="69"/>
      <c r="Q2" s="72"/>
      <c r="R2" s="69"/>
      <c r="S2" s="69"/>
      <c r="T2" s="72"/>
      <c r="U2" s="69"/>
      <c r="V2" s="73"/>
      <c r="W2" s="74"/>
      <c r="X2" s="75"/>
      <c r="Y2" s="74"/>
      <c r="Z2" s="69"/>
      <c r="AB2" s="71"/>
    </row>
    <row r="3" spans="2:32" s="83" customFormat="1" ht="31.5" customHeight="1" thickBot="1">
      <c r="B3" s="168" t="s">
        <v>43</v>
      </c>
      <c r="C3" s="76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0"/>
      <c r="T3" s="77"/>
      <c r="U3" s="77"/>
      <c r="V3" s="78"/>
      <c r="W3" s="79"/>
      <c r="X3" s="80"/>
      <c r="Y3" s="81"/>
      <c r="Z3" s="82"/>
      <c r="AB3" s="84"/>
    </row>
    <row r="4" spans="2:32" s="98" customFormat="1" ht="43.5">
      <c r="B4" s="85" t="s">
        <v>0</v>
      </c>
      <c r="C4" s="86" t="s">
        <v>1</v>
      </c>
      <c r="D4" s="87" t="s">
        <v>2</v>
      </c>
      <c r="E4" s="88" t="s">
        <v>41</v>
      </c>
      <c r="F4" s="87"/>
      <c r="G4" s="87" t="s">
        <v>3</v>
      </c>
      <c r="H4" s="88" t="s">
        <v>41</v>
      </c>
      <c r="I4" s="87"/>
      <c r="J4" s="87" t="s">
        <v>4</v>
      </c>
      <c r="K4" s="88" t="s">
        <v>41</v>
      </c>
      <c r="L4" s="89"/>
      <c r="M4" s="87" t="s">
        <v>4</v>
      </c>
      <c r="N4" s="88" t="s">
        <v>41</v>
      </c>
      <c r="O4" s="87"/>
      <c r="P4" s="87" t="s">
        <v>4</v>
      </c>
      <c r="Q4" s="88" t="s">
        <v>41</v>
      </c>
      <c r="R4" s="87"/>
      <c r="S4" s="90" t="s">
        <v>5</v>
      </c>
      <c r="T4" s="88" t="s">
        <v>41</v>
      </c>
      <c r="U4" s="87"/>
      <c r="V4" s="18" t="s">
        <v>6</v>
      </c>
      <c r="W4" s="91" t="s">
        <v>7</v>
      </c>
      <c r="X4" s="92" t="s">
        <v>14</v>
      </c>
      <c r="Y4" s="93" t="s">
        <v>15</v>
      </c>
      <c r="Z4" s="94"/>
      <c r="AA4" s="95"/>
      <c r="AB4" s="96"/>
      <c r="AC4" s="97"/>
      <c r="AD4" s="97"/>
      <c r="AE4" s="97"/>
      <c r="AF4" s="97"/>
    </row>
    <row r="5" spans="2:32" s="104" customFormat="1" ht="41.25" customHeight="1">
      <c r="B5" s="99"/>
      <c r="C5" s="328"/>
      <c r="D5" s="100">
        <f>'0501-0531菜單'!B5</f>
        <v>0</v>
      </c>
      <c r="E5" s="100"/>
      <c r="F5" s="26" t="s">
        <v>17</v>
      </c>
      <c r="G5" s="100">
        <f>'0501-0531菜單'!B6</f>
        <v>0</v>
      </c>
      <c r="H5" s="100"/>
      <c r="I5" s="26" t="s">
        <v>17</v>
      </c>
      <c r="J5" s="100">
        <f>'0501-0531菜單'!B7</f>
        <v>0</v>
      </c>
      <c r="K5" s="100"/>
      <c r="L5" s="26" t="s">
        <v>17</v>
      </c>
      <c r="M5" s="100">
        <f>'0501-0531菜單'!B8</f>
        <v>0</v>
      </c>
      <c r="N5" s="100"/>
      <c r="O5" s="26" t="s">
        <v>17</v>
      </c>
      <c r="P5" s="100">
        <f>'0501-0531菜單'!B9</f>
        <v>0</v>
      </c>
      <c r="Q5" s="100"/>
      <c r="R5" s="26" t="s">
        <v>17</v>
      </c>
      <c r="S5" s="100">
        <f>'0501-0531菜單'!B10</f>
        <v>0</v>
      </c>
      <c r="T5" s="100"/>
      <c r="U5" s="26" t="s">
        <v>17</v>
      </c>
      <c r="V5" s="329"/>
      <c r="W5" s="101" t="s">
        <v>8</v>
      </c>
      <c r="X5" s="102" t="s">
        <v>20</v>
      </c>
      <c r="Y5" s="103">
        <v>0</v>
      </c>
      <c r="Z5" s="83"/>
      <c r="AA5" s="83"/>
      <c r="AB5" s="84"/>
      <c r="AC5" s="83" t="s">
        <v>21</v>
      </c>
      <c r="AD5" s="83" t="s">
        <v>22</v>
      </c>
      <c r="AE5" s="83" t="s">
        <v>23</v>
      </c>
      <c r="AF5" s="83" t="s">
        <v>24</v>
      </c>
    </row>
    <row r="6" spans="2:32" ht="27.95" customHeight="1">
      <c r="B6" s="105" t="s">
        <v>9</v>
      </c>
      <c r="C6" s="328"/>
      <c r="D6" s="33"/>
      <c r="E6" s="34"/>
      <c r="F6" s="33"/>
      <c r="G6" s="33"/>
      <c r="H6" s="31"/>
      <c r="I6" s="33"/>
      <c r="J6" s="34"/>
      <c r="K6" s="34"/>
      <c r="L6" s="34"/>
      <c r="M6" s="33"/>
      <c r="N6" s="34"/>
      <c r="O6" s="33"/>
      <c r="P6" s="32"/>
      <c r="Q6" s="32"/>
      <c r="R6" s="32"/>
      <c r="S6" s="31"/>
      <c r="T6" s="32"/>
      <c r="U6" s="32"/>
      <c r="V6" s="330"/>
      <c r="W6" s="106"/>
      <c r="X6" s="107" t="s">
        <v>25</v>
      </c>
      <c r="Y6" s="108">
        <v>0</v>
      </c>
      <c r="Z6" s="82"/>
      <c r="AA6" s="109" t="s">
        <v>26</v>
      </c>
      <c r="AB6" s="84">
        <v>6</v>
      </c>
      <c r="AC6" s="84">
        <f>AB6*2</f>
        <v>12</v>
      </c>
      <c r="AD6" s="84"/>
      <c r="AE6" s="84">
        <f>AB6*15</f>
        <v>90</v>
      </c>
      <c r="AF6" s="84">
        <f>AC6*4+AE6*4</f>
        <v>408</v>
      </c>
    </row>
    <row r="7" spans="2:32" ht="27.95" customHeight="1">
      <c r="B7" s="105"/>
      <c r="C7" s="328"/>
      <c r="D7" s="33"/>
      <c r="E7" s="34"/>
      <c r="F7" s="33"/>
      <c r="G7" s="33"/>
      <c r="H7" s="31"/>
      <c r="I7" s="33"/>
      <c r="J7" s="34"/>
      <c r="K7" s="34"/>
      <c r="L7" s="34"/>
      <c r="M7" s="33"/>
      <c r="N7" s="34"/>
      <c r="O7" s="33"/>
      <c r="P7" s="32"/>
      <c r="Q7" s="32"/>
      <c r="R7" s="32"/>
      <c r="S7" s="31"/>
      <c r="T7" s="32"/>
      <c r="U7" s="32"/>
      <c r="V7" s="330"/>
      <c r="W7" s="111" t="s">
        <v>10</v>
      </c>
      <c r="X7" s="112" t="s">
        <v>27</v>
      </c>
      <c r="Y7" s="108">
        <v>0</v>
      </c>
      <c r="Z7" s="83"/>
      <c r="AA7" s="113" t="s">
        <v>28</v>
      </c>
      <c r="AB7" s="84">
        <v>2</v>
      </c>
      <c r="AC7" s="114">
        <f>AB7*7</f>
        <v>14</v>
      </c>
      <c r="AD7" s="84">
        <f>AB7*5</f>
        <v>10</v>
      </c>
      <c r="AE7" s="84" t="s">
        <v>29</v>
      </c>
      <c r="AF7" s="115">
        <f>AC7*4+AD7*9</f>
        <v>146</v>
      </c>
    </row>
    <row r="8" spans="2:32" ht="27.95" customHeight="1">
      <c r="B8" s="105" t="s">
        <v>11</v>
      </c>
      <c r="C8" s="328"/>
      <c r="D8" s="34"/>
      <c r="E8" s="34"/>
      <c r="F8" s="34"/>
      <c r="G8" s="32"/>
      <c r="H8" s="42"/>
      <c r="I8" s="32"/>
      <c r="J8" s="32"/>
      <c r="K8" s="42"/>
      <c r="L8" s="32"/>
      <c r="M8" s="34"/>
      <c r="N8" s="42"/>
      <c r="O8" s="33"/>
      <c r="P8" s="32"/>
      <c r="Q8" s="42"/>
      <c r="R8" s="32"/>
      <c r="S8" s="31"/>
      <c r="T8" s="42"/>
      <c r="U8" s="32"/>
      <c r="V8" s="330"/>
      <c r="W8" s="106"/>
      <c r="X8" s="112" t="s">
        <v>30</v>
      </c>
      <c r="Y8" s="108">
        <v>0</v>
      </c>
      <c r="Z8" s="82"/>
      <c r="AA8" s="83" t="s">
        <v>31</v>
      </c>
      <c r="AB8" s="84">
        <v>1.7</v>
      </c>
      <c r="AC8" s="84">
        <f>AB8*1</f>
        <v>1.7</v>
      </c>
      <c r="AD8" s="84" t="s">
        <v>29</v>
      </c>
      <c r="AE8" s="84">
        <f>AB8*5</f>
        <v>8.5</v>
      </c>
      <c r="AF8" s="84">
        <f>AC8*4+AE8*4</f>
        <v>40.799999999999997</v>
      </c>
    </row>
    <row r="9" spans="2:32" ht="27.95" customHeight="1">
      <c r="B9" s="332" t="s">
        <v>37</v>
      </c>
      <c r="C9" s="328"/>
      <c r="D9" s="34"/>
      <c r="E9" s="34"/>
      <c r="F9" s="34"/>
      <c r="G9" s="32"/>
      <c r="H9" s="42"/>
      <c r="I9" s="32"/>
      <c r="J9" s="32"/>
      <c r="K9" s="42"/>
      <c r="L9" s="32"/>
      <c r="M9" s="34"/>
      <c r="N9" s="42"/>
      <c r="O9" s="33"/>
      <c r="P9" s="32"/>
      <c r="Q9" s="42"/>
      <c r="R9" s="32"/>
      <c r="S9" s="31"/>
      <c r="T9" s="42"/>
      <c r="U9" s="32"/>
      <c r="V9" s="330"/>
      <c r="W9" s="111" t="s">
        <v>12</v>
      </c>
      <c r="X9" s="112" t="s">
        <v>33</v>
      </c>
      <c r="Y9" s="108">
        <f>AB10</f>
        <v>0</v>
      </c>
      <c r="Z9" s="83"/>
      <c r="AA9" s="83" t="s">
        <v>34</v>
      </c>
      <c r="AB9" s="84">
        <v>2.5</v>
      </c>
      <c r="AC9" s="84"/>
      <c r="AD9" s="84">
        <f>AB9*5</f>
        <v>12.5</v>
      </c>
      <c r="AE9" s="84" t="s">
        <v>29</v>
      </c>
      <c r="AF9" s="84">
        <f>AD9*9</f>
        <v>112.5</v>
      </c>
    </row>
    <row r="10" spans="2:32" ht="27.95" customHeight="1">
      <c r="B10" s="332"/>
      <c r="C10" s="328"/>
      <c r="D10" s="34"/>
      <c r="E10" s="116"/>
      <c r="F10" s="34"/>
      <c r="G10" s="32"/>
      <c r="H10" s="42"/>
      <c r="I10" s="32"/>
      <c r="J10" s="32"/>
      <c r="K10" s="42"/>
      <c r="L10" s="32"/>
      <c r="M10" s="34"/>
      <c r="N10" s="42"/>
      <c r="O10" s="33"/>
      <c r="P10" s="32"/>
      <c r="Q10" s="42"/>
      <c r="R10" s="32"/>
      <c r="S10" s="31"/>
      <c r="T10" s="42"/>
      <c r="U10" s="32"/>
      <c r="V10" s="330"/>
      <c r="W10" s="106"/>
      <c r="X10" s="167" t="s">
        <v>42</v>
      </c>
      <c r="Y10" s="118">
        <v>0</v>
      </c>
      <c r="Z10" s="82"/>
      <c r="AA10" s="83" t="s">
        <v>35</v>
      </c>
      <c r="AE10" s="83">
        <f>AB10*15</f>
        <v>0</v>
      </c>
    </row>
    <row r="11" spans="2:32" ht="27.95" customHeight="1">
      <c r="B11" s="119" t="s">
        <v>36</v>
      </c>
      <c r="C11" s="120"/>
      <c r="D11" s="34"/>
      <c r="E11" s="116"/>
      <c r="F11" s="34"/>
      <c r="G11" s="33"/>
      <c r="H11" s="116"/>
      <c r="I11" s="33"/>
      <c r="J11" s="32"/>
      <c r="K11" s="42"/>
      <c r="L11" s="32"/>
      <c r="M11" s="33"/>
      <c r="N11" s="116"/>
      <c r="O11" s="33"/>
      <c r="P11" s="33"/>
      <c r="Q11" s="116"/>
      <c r="R11" s="33"/>
      <c r="S11" s="33"/>
      <c r="T11" s="116"/>
      <c r="U11" s="33"/>
      <c r="V11" s="330"/>
      <c r="W11" s="111" t="s">
        <v>13</v>
      </c>
      <c r="X11" s="121"/>
      <c r="Y11" s="108"/>
      <c r="Z11" s="83"/>
      <c r="AC11" s="83">
        <f>SUM(AC6:AC10)</f>
        <v>27.7</v>
      </c>
      <c r="AD11" s="83">
        <f>SUM(AD6:AD10)</f>
        <v>22.5</v>
      </c>
      <c r="AE11" s="83">
        <f>SUM(AE6:AE10)</f>
        <v>98.5</v>
      </c>
      <c r="AF11" s="83">
        <f>AC11*4+AD11*9+AE11*4</f>
        <v>707.3</v>
      </c>
    </row>
    <row r="12" spans="2:32" ht="27.95" customHeight="1">
      <c r="B12" s="122"/>
      <c r="C12" s="123"/>
      <c r="D12" s="208"/>
      <c r="E12" s="125"/>
      <c r="F12" s="49"/>
      <c r="G12" s="33"/>
      <c r="H12" s="116"/>
      <c r="I12" s="33"/>
      <c r="J12" s="33"/>
      <c r="K12" s="116"/>
      <c r="L12" s="33"/>
      <c r="M12" s="33"/>
      <c r="N12" s="116"/>
      <c r="O12" s="33"/>
      <c r="P12" s="33"/>
      <c r="Q12" s="116"/>
      <c r="R12" s="33"/>
      <c r="S12" s="33"/>
      <c r="T12" s="116"/>
      <c r="U12" s="33"/>
      <c r="V12" s="331"/>
      <c r="W12" s="106"/>
      <c r="X12" s="127"/>
      <c r="Y12" s="118"/>
      <c r="Z12" s="82"/>
      <c r="AC12" s="124">
        <f>AC11*4/AF11</f>
        <v>0.1566520571186201</v>
      </c>
      <c r="AD12" s="124">
        <f>AD11*9/AF11</f>
        <v>0.28630001413827233</v>
      </c>
      <c r="AE12" s="124">
        <f>AE11*4/AF11</f>
        <v>0.5570479287431076</v>
      </c>
    </row>
    <row r="13" spans="2:32" s="104" customFormat="1" ht="27.95" customHeight="1">
      <c r="B13" s="99"/>
      <c r="C13" s="328"/>
      <c r="D13" s="100">
        <f>'0501-0531菜單'!F5</f>
        <v>0</v>
      </c>
      <c r="E13" s="100"/>
      <c r="F13" s="26" t="s">
        <v>17</v>
      </c>
      <c r="G13" s="100">
        <f>'0501-0531菜單'!F6</f>
        <v>0</v>
      </c>
      <c r="H13" s="100"/>
      <c r="I13" s="26" t="s">
        <v>17</v>
      </c>
      <c r="J13" s="100">
        <f>'0501-0531菜單'!F7</f>
        <v>0</v>
      </c>
      <c r="K13" s="100"/>
      <c r="L13" s="26" t="s">
        <v>17</v>
      </c>
      <c r="M13" s="100">
        <f>'0501-0531菜單'!F8</f>
        <v>0</v>
      </c>
      <c r="N13" s="100"/>
      <c r="O13" s="26" t="s">
        <v>17</v>
      </c>
      <c r="P13" s="100">
        <f>'0501-0531菜單'!F9</f>
        <v>0</v>
      </c>
      <c r="Q13" s="100"/>
      <c r="R13" s="26" t="s">
        <v>17</v>
      </c>
      <c r="S13" s="100">
        <f>'0501-0531菜單'!F10</f>
        <v>0</v>
      </c>
      <c r="T13" s="100"/>
      <c r="U13" s="26" t="s">
        <v>17</v>
      </c>
      <c r="V13" s="329"/>
      <c r="W13" s="101" t="s">
        <v>8</v>
      </c>
      <c r="X13" s="102" t="s">
        <v>148</v>
      </c>
      <c r="Y13" s="103">
        <v>0</v>
      </c>
      <c r="Z13" s="83"/>
      <c r="AA13" s="83"/>
      <c r="AB13" s="84"/>
      <c r="AC13" s="83" t="s">
        <v>21</v>
      </c>
      <c r="AD13" s="83" t="s">
        <v>22</v>
      </c>
      <c r="AE13" s="83" t="s">
        <v>23</v>
      </c>
      <c r="AF13" s="83" t="s">
        <v>24</v>
      </c>
    </row>
    <row r="14" spans="2:32" ht="27.95" customHeight="1">
      <c r="B14" s="105" t="s">
        <v>9</v>
      </c>
      <c r="C14" s="328"/>
      <c r="D14" s="33"/>
      <c r="E14" s="33"/>
      <c r="F14" s="33"/>
      <c r="G14" s="33"/>
      <c r="H14" s="31"/>
      <c r="I14" s="33"/>
      <c r="J14" s="33"/>
      <c r="K14" s="34"/>
      <c r="L14" s="33"/>
      <c r="M14" s="33"/>
      <c r="N14" s="34"/>
      <c r="O14" s="33"/>
      <c r="P14" s="32"/>
      <c r="Q14" s="32"/>
      <c r="R14" s="32"/>
      <c r="S14" s="31"/>
      <c r="T14" s="33"/>
      <c r="U14" s="32"/>
      <c r="V14" s="330"/>
      <c r="W14" s="106"/>
      <c r="X14" s="107" t="s">
        <v>149</v>
      </c>
      <c r="Y14" s="108">
        <v>0</v>
      </c>
      <c r="Z14" s="82"/>
      <c r="AA14" s="109" t="s">
        <v>26</v>
      </c>
      <c r="AB14" s="84">
        <v>6.2</v>
      </c>
      <c r="AC14" s="84">
        <f>AB14*2</f>
        <v>12.4</v>
      </c>
      <c r="AD14" s="84"/>
      <c r="AE14" s="84">
        <f>AB14*15</f>
        <v>93</v>
      </c>
      <c r="AF14" s="84">
        <f>AC14*4+AE14*4</f>
        <v>421.6</v>
      </c>
    </row>
    <row r="15" spans="2:32" ht="27.95" customHeight="1">
      <c r="B15" s="105"/>
      <c r="C15" s="328"/>
      <c r="D15" s="33"/>
      <c r="E15" s="33"/>
      <c r="F15" s="33"/>
      <c r="G15" s="33"/>
      <c r="H15" s="31"/>
      <c r="I15" s="33"/>
      <c r="J15" s="33"/>
      <c r="K15" s="34"/>
      <c r="L15" s="33"/>
      <c r="M15" s="33"/>
      <c r="N15" s="34"/>
      <c r="O15" s="33"/>
      <c r="P15" s="32"/>
      <c r="Q15" s="32"/>
      <c r="R15" s="32"/>
      <c r="S15" s="31"/>
      <c r="T15" s="32"/>
      <c r="U15" s="32"/>
      <c r="V15" s="330"/>
      <c r="W15" s="111" t="s">
        <v>10</v>
      </c>
      <c r="X15" s="112" t="s">
        <v>150</v>
      </c>
      <c r="Y15" s="108">
        <v>0</v>
      </c>
      <c r="Z15" s="83"/>
      <c r="AA15" s="113" t="s">
        <v>28</v>
      </c>
      <c r="AB15" s="84">
        <v>2.1</v>
      </c>
      <c r="AC15" s="114">
        <f>AB15*7</f>
        <v>14.700000000000001</v>
      </c>
      <c r="AD15" s="84">
        <f>AB15*5</f>
        <v>10.5</v>
      </c>
      <c r="AE15" s="84" t="s">
        <v>29</v>
      </c>
      <c r="AF15" s="115">
        <f>AC15*4+AD15*9</f>
        <v>153.30000000000001</v>
      </c>
    </row>
    <row r="16" spans="2:32" ht="27.95" customHeight="1">
      <c r="B16" s="105" t="s">
        <v>11</v>
      </c>
      <c r="C16" s="328"/>
      <c r="D16" s="33"/>
      <c r="E16" s="116"/>
      <c r="F16" s="33"/>
      <c r="G16" s="32"/>
      <c r="H16" s="42"/>
      <c r="I16" s="32"/>
      <c r="J16" s="31"/>
      <c r="K16" s="42"/>
      <c r="L16" s="33"/>
      <c r="M16" s="31"/>
      <c r="N16" s="42"/>
      <c r="O16" s="33"/>
      <c r="P16" s="32"/>
      <c r="Q16" s="42"/>
      <c r="R16" s="32"/>
      <c r="S16" s="31"/>
      <c r="T16" s="42"/>
      <c r="U16" s="32"/>
      <c r="V16" s="330"/>
      <c r="W16" s="106"/>
      <c r="X16" s="112" t="s">
        <v>151</v>
      </c>
      <c r="Y16" s="108">
        <v>0</v>
      </c>
      <c r="Z16" s="82"/>
      <c r="AA16" s="83" t="s">
        <v>31</v>
      </c>
      <c r="AB16" s="84">
        <v>1.8</v>
      </c>
      <c r="AC16" s="84">
        <f>AB16*1</f>
        <v>1.8</v>
      </c>
      <c r="AD16" s="84" t="s">
        <v>29</v>
      </c>
      <c r="AE16" s="84">
        <f>AB16*5</f>
        <v>9</v>
      </c>
      <c r="AF16" s="84">
        <f>AC16*4+AE16*4</f>
        <v>43.2</v>
      </c>
    </row>
    <row r="17" spans="2:32" ht="27.95" customHeight="1">
      <c r="B17" s="332" t="s">
        <v>38</v>
      </c>
      <c r="C17" s="328"/>
      <c r="D17" s="33"/>
      <c r="E17" s="116"/>
      <c r="F17" s="33"/>
      <c r="G17" s="32"/>
      <c r="H17" s="42"/>
      <c r="I17" s="32"/>
      <c r="J17" s="32"/>
      <c r="K17" s="42"/>
      <c r="L17" s="32"/>
      <c r="M17" s="34"/>
      <c r="N17" s="34"/>
      <c r="O17" s="34"/>
      <c r="P17" s="32"/>
      <c r="Q17" s="42"/>
      <c r="R17" s="32"/>
      <c r="S17" s="31"/>
      <c r="T17" s="42"/>
      <c r="U17" s="32"/>
      <c r="V17" s="330"/>
      <c r="W17" s="111" t="s">
        <v>12</v>
      </c>
      <c r="X17" s="112" t="s">
        <v>152</v>
      </c>
      <c r="Y17" s="108">
        <v>0</v>
      </c>
      <c r="Z17" s="83"/>
      <c r="AA17" s="83" t="s">
        <v>34</v>
      </c>
      <c r="AB17" s="84">
        <v>2.5</v>
      </c>
      <c r="AC17" s="84"/>
      <c r="AD17" s="84">
        <f>AB17*5</f>
        <v>12.5</v>
      </c>
      <c r="AE17" s="84" t="s">
        <v>29</v>
      </c>
      <c r="AF17" s="84">
        <f>AD17*9</f>
        <v>112.5</v>
      </c>
    </row>
    <row r="18" spans="2:32" ht="27.95" customHeight="1">
      <c r="B18" s="332"/>
      <c r="C18" s="328"/>
      <c r="D18" s="33"/>
      <c r="E18" s="116"/>
      <c r="F18" s="33"/>
      <c r="G18" s="32"/>
      <c r="H18" s="42"/>
      <c r="I18" s="32"/>
      <c r="J18" s="33"/>
      <c r="K18" s="116"/>
      <c r="L18" s="33"/>
      <c r="M18" s="34"/>
      <c r="N18" s="42"/>
      <c r="O18" s="33"/>
      <c r="P18" s="32"/>
      <c r="Q18" s="42"/>
      <c r="R18" s="32"/>
      <c r="S18" s="31"/>
      <c r="T18" s="42"/>
      <c r="U18" s="32"/>
      <c r="V18" s="330"/>
      <c r="W18" s="106"/>
      <c r="X18" s="167" t="s">
        <v>153</v>
      </c>
      <c r="Y18" s="118">
        <v>0</v>
      </c>
      <c r="Z18" s="82"/>
      <c r="AA18" s="83" t="s">
        <v>35</v>
      </c>
      <c r="AB18" s="84">
        <v>1</v>
      </c>
      <c r="AE18" s="83">
        <f>AB18*15</f>
        <v>15</v>
      </c>
    </row>
    <row r="19" spans="2:32" ht="27.95" customHeight="1">
      <c r="B19" s="119" t="s">
        <v>36</v>
      </c>
      <c r="C19" s="120"/>
      <c r="D19" s="33"/>
      <c r="E19" s="116"/>
      <c r="F19" s="33"/>
      <c r="G19" s="33"/>
      <c r="H19" s="116"/>
      <c r="I19" s="33"/>
      <c r="J19" s="33"/>
      <c r="K19" s="116"/>
      <c r="L19" s="33"/>
      <c r="M19" s="33"/>
      <c r="N19" s="116"/>
      <c r="O19" s="33"/>
      <c r="P19" s="33"/>
      <c r="Q19" s="116"/>
      <c r="R19" s="33"/>
      <c r="S19" s="33"/>
      <c r="T19" s="116"/>
      <c r="U19" s="33"/>
      <c r="V19" s="330"/>
      <c r="W19" s="111" t="s">
        <v>13</v>
      </c>
      <c r="X19" s="121"/>
      <c r="Y19" s="108"/>
      <c r="Z19" s="83"/>
      <c r="AC19" s="83">
        <f>SUM(AC14:AC18)</f>
        <v>28.900000000000002</v>
      </c>
      <c r="AD19" s="83">
        <f>SUM(AD14:AD18)</f>
        <v>23</v>
      </c>
      <c r="AE19" s="83">
        <f>SUM(AE14:AE18)</f>
        <v>117</v>
      </c>
      <c r="AF19" s="83">
        <f>AC19*4+AD19*9+AE19*4</f>
        <v>790.6</v>
      </c>
    </row>
    <row r="20" spans="2:32" ht="27.95" customHeight="1">
      <c r="B20" s="122"/>
      <c r="C20" s="123"/>
      <c r="D20" s="116"/>
      <c r="E20" s="116"/>
      <c r="F20" s="33"/>
      <c r="G20" s="33"/>
      <c r="H20" s="116"/>
      <c r="I20" s="33"/>
      <c r="J20" s="33"/>
      <c r="K20" s="116"/>
      <c r="L20" s="33"/>
      <c r="M20" s="33"/>
      <c r="N20" s="116"/>
      <c r="O20" s="33"/>
      <c r="P20" s="33"/>
      <c r="Q20" s="116"/>
      <c r="R20" s="33"/>
      <c r="S20" s="33"/>
      <c r="T20" s="116"/>
      <c r="U20" s="33"/>
      <c r="V20" s="331"/>
      <c r="W20" s="106"/>
      <c r="X20" s="117"/>
      <c r="Y20" s="118"/>
      <c r="Z20" s="82"/>
      <c r="AC20" s="124">
        <f>AC19*4/AF19</f>
        <v>0.14621806223121681</v>
      </c>
      <c r="AD20" s="124">
        <f>AD19*9/AF19</f>
        <v>0.26182646091576017</v>
      </c>
      <c r="AE20" s="124">
        <f>AE19*4/AF19</f>
        <v>0.59195547685302297</v>
      </c>
    </row>
    <row r="21" spans="2:32" s="104" customFormat="1" ht="27.95" customHeight="1">
      <c r="B21" s="129">
        <v>5</v>
      </c>
      <c r="C21" s="328"/>
      <c r="D21" s="100" t="str">
        <f>'0501-0531菜單'!J5</f>
        <v>QQ白飯</v>
      </c>
      <c r="E21" s="100" t="s">
        <v>16</v>
      </c>
      <c r="F21" s="26" t="s">
        <v>17</v>
      </c>
      <c r="G21" s="100" t="str">
        <f>'0501-0531菜單'!J6</f>
        <v>無敵卡啦炸大雞排(炸)</v>
      </c>
      <c r="H21" s="100" t="s">
        <v>245</v>
      </c>
      <c r="I21" s="26" t="s">
        <v>17</v>
      </c>
      <c r="J21" s="100" t="str">
        <f>'0501-0531菜單'!J7</f>
        <v>鐵板爆炒豬柳</v>
      </c>
      <c r="K21" s="100" t="s">
        <v>246</v>
      </c>
      <c r="L21" s="26" t="s">
        <v>17</v>
      </c>
      <c r="M21" s="100" t="str">
        <f>'0501-0531菜單'!J8</f>
        <v>日月潭茶葉蛋蛋</v>
      </c>
      <c r="N21" s="100" t="s">
        <v>251</v>
      </c>
      <c r="O21" s="26" t="s">
        <v>17</v>
      </c>
      <c r="P21" s="100" t="str">
        <f>'0501-0531菜單'!J9</f>
        <v>高麗菜</v>
      </c>
      <c r="Q21" s="100" t="s">
        <v>19</v>
      </c>
      <c r="R21" s="26" t="s">
        <v>17</v>
      </c>
      <c r="S21" s="100" t="str">
        <f>'0501-0531菜單'!J10</f>
        <v>蘿蔔湯</v>
      </c>
      <c r="T21" s="100" t="s">
        <v>18</v>
      </c>
      <c r="U21" s="26" t="s">
        <v>17</v>
      </c>
      <c r="V21" s="329"/>
      <c r="W21" s="101" t="s">
        <v>8</v>
      </c>
      <c r="X21" s="102" t="s">
        <v>20</v>
      </c>
      <c r="Y21" s="103">
        <v>5</v>
      </c>
      <c r="Z21" s="83"/>
      <c r="AA21" s="83"/>
      <c r="AB21" s="84"/>
      <c r="AC21" s="83" t="s">
        <v>21</v>
      </c>
      <c r="AD21" s="83" t="s">
        <v>22</v>
      </c>
      <c r="AE21" s="83" t="s">
        <v>23</v>
      </c>
      <c r="AF21" s="83" t="s">
        <v>24</v>
      </c>
    </row>
    <row r="22" spans="2:32" s="134" customFormat="1" ht="27.75" customHeight="1">
      <c r="B22" s="130" t="s">
        <v>9</v>
      </c>
      <c r="C22" s="328"/>
      <c r="D22" s="33" t="s">
        <v>239</v>
      </c>
      <c r="E22" s="33"/>
      <c r="F22" s="33">
        <v>100</v>
      </c>
      <c r="G22" s="32" t="s">
        <v>186</v>
      </c>
      <c r="H22" s="32"/>
      <c r="I22" s="32">
        <v>60</v>
      </c>
      <c r="J22" s="34" t="s">
        <v>240</v>
      </c>
      <c r="K22" s="34"/>
      <c r="L22" s="34">
        <v>40</v>
      </c>
      <c r="M22" s="33" t="s">
        <v>180</v>
      </c>
      <c r="N22" s="33"/>
      <c r="O22" s="33">
        <v>50</v>
      </c>
      <c r="P22" s="32" t="str">
        <f>P21</f>
        <v>高麗菜</v>
      </c>
      <c r="Q22" s="32"/>
      <c r="R22" s="32">
        <v>120</v>
      </c>
      <c r="S22" s="32" t="s">
        <v>171</v>
      </c>
      <c r="T22" s="32"/>
      <c r="U22" s="32">
        <v>30</v>
      </c>
      <c r="V22" s="330"/>
      <c r="W22" s="106" t="s">
        <v>44</v>
      </c>
      <c r="X22" s="107" t="s">
        <v>25</v>
      </c>
      <c r="Y22" s="108">
        <v>2.1</v>
      </c>
      <c r="Z22" s="131"/>
      <c r="AA22" s="132" t="s">
        <v>26</v>
      </c>
      <c r="AB22" s="133">
        <v>6.2</v>
      </c>
      <c r="AC22" s="133">
        <f>AB22*2</f>
        <v>12.4</v>
      </c>
      <c r="AD22" s="133"/>
      <c r="AE22" s="133">
        <f>AB22*15</f>
        <v>93</v>
      </c>
      <c r="AF22" s="133">
        <f>AC22*4+AE22*4</f>
        <v>421.6</v>
      </c>
    </row>
    <row r="23" spans="2:32" s="134" customFormat="1" ht="27.95" customHeight="1">
      <c r="B23" s="130">
        <v>1</v>
      </c>
      <c r="C23" s="328"/>
      <c r="D23" s="33"/>
      <c r="E23" s="33"/>
      <c r="F23" s="33"/>
      <c r="G23" s="32"/>
      <c r="H23" s="32"/>
      <c r="I23" s="32"/>
      <c r="J23" s="34" t="s">
        <v>242</v>
      </c>
      <c r="K23" s="34"/>
      <c r="L23" s="34">
        <v>20</v>
      </c>
      <c r="M23" s="33"/>
      <c r="N23" s="33"/>
      <c r="O23" s="33"/>
      <c r="P23" s="32"/>
      <c r="Q23" s="32"/>
      <c r="R23" s="32"/>
      <c r="S23" s="32"/>
      <c r="T23" s="32"/>
      <c r="U23" s="32"/>
      <c r="V23" s="330"/>
      <c r="W23" s="111" t="s">
        <v>10</v>
      </c>
      <c r="X23" s="112" t="s">
        <v>27</v>
      </c>
      <c r="Y23" s="108">
        <v>2</v>
      </c>
      <c r="Z23" s="135"/>
      <c r="AA23" s="136" t="s">
        <v>28</v>
      </c>
      <c r="AB23" s="133">
        <v>2.2000000000000002</v>
      </c>
      <c r="AC23" s="137">
        <f>AB23*7</f>
        <v>15.400000000000002</v>
      </c>
      <c r="AD23" s="133">
        <f>AB23*5</f>
        <v>11</v>
      </c>
      <c r="AE23" s="133" t="s">
        <v>29</v>
      </c>
      <c r="AF23" s="138">
        <f>AC23*4+AD23*9</f>
        <v>160.60000000000002</v>
      </c>
    </row>
    <row r="24" spans="2:32" s="134" customFormat="1" ht="27.95" customHeight="1">
      <c r="B24" s="130" t="s">
        <v>11</v>
      </c>
      <c r="C24" s="328"/>
      <c r="D24" s="33"/>
      <c r="E24" s="116"/>
      <c r="F24" s="33"/>
      <c r="G24" s="32"/>
      <c r="H24" s="42"/>
      <c r="I24" s="32"/>
      <c r="J24" s="32" t="s">
        <v>244</v>
      </c>
      <c r="K24" s="42"/>
      <c r="L24" s="32">
        <v>10</v>
      </c>
      <c r="M24" s="33"/>
      <c r="N24" s="116"/>
      <c r="O24" s="33"/>
      <c r="P24" s="32"/>
      <c r="Q24" s="42"/>
      <c r="R24" s="32"/>
      <c r="S24" s="31"/>
      <c r="T24" s="42"/>
      <c r="U24" s="32"/>
      <c r="V24" s="330"/>
      <c r="W24" s="106" t="s">
        <v>57</v>
      </c>
      <c r="X24" s="112" t="s">
        <v>30</v>
      </c>
      <c r="Y24" s="108">
        <f>AB25</f>
        <v>2.5</v>
      </c>
      <c r="Z24" s="131"/>
      <c r="AA24" s="139" t="s">
        <v>31</v>
      </c>
      <c r="AB24" s="133">
        <v>1.6</v>
      </c>
      <c r="AC24" s="133">
        <f>AB24*1</f>
        <v>1.6</v>
      </c>
      <c r="AD24" s="133" t="s">
        <v>29</v>
      </c>
      <c r="AE24" s="133">
        <f>AB24*5</f>
        <v>8</v>
      </c>
      <c r="AF24" s="133">
        <f>AC24*4+AE24*4</f>
        <v>38.4</v>
      </c>
    </row>
    <row r="25" spans="2:32" s="134" customFormat="1" ht="27.95" customHeight="1">
      <c r="B25" s="339" t="s">
        <v>39</v>
      </c>
      <c r="C25" s="328"/>
      <c r="D25" s="34"/>
      <c r="E25" s="34"/>
      <c r="F25" s="34"/>
      <c r="G25" s="32"/>
      <c r="H25" s="42"/>
      <c r="I25" s="32"/>
      <c r="J25" s="32"/>
      <c r="K25" s="42"/>
      <c r="L25" s="32"/>
      <c r="M25" s="33"/>
      <c r="N25" s="116"/>
      <c r="O25" s="33"/>
      <c r="P25" s="32"/>
      <c r="Q25" s="42"/>
      <c r="R25" s="32"/>
      <c r="S25" s="32"/>
      <c r="T25" s="42"/>
      <c r="U25" s="32"/>
      <c r="V25" s="330"/>
      <c r="W25" s="111" t="s">
        <v>12</v>
      </c>
      <c r="X25" s="112" t="s">
        <v>33</v>
      </c>
      <c r="Y25" s="108">
        <f>AB26</f>
        <v>0</v>
      </c>
      <c r="Z25" s="135"/>
      <c r="AA25" s="139" t="s">
        <v>34</v>
      </c>
      <c r="AB25" s="133">
        <v>2.5</v>
      </c>
      <c r="AC25" s="133"/>
      <c r="AD25" s="133">
        <f>AB25*5</f>
        <v>12.5</v>
      </c>
      <c r="AE25" s="133" t="s">
        <v>29</v>
      </c>
      <c r="AF25" s="133">
        <f>AD25*9</f>
        <v>112.5</v>
      </c>
    </row>
    <row r="26" spans="2:32" s="134" customFormat="1" ht="27.95" customHeight="1">
      <c r="B26" s="339"/>
      <c r="C26" s="328"/>
      <c r="D26" s="34"/>
      <c r="E26" s="34"/>
      <c r="F26" s="34"/>
      <c r="G26" s="140"/>
      <c r="H26" s="116"/>
      <c r="I26" s="33"/>
      <c r="J26" s="32"/>
      <c r="K26" s="42"/>
      <c r="L26" s="32"/>
      <c r="M26" s="33"/>
      <c r="N26" s="191"/>
      <c r="O26" s="33"/>
      <c r="P26" s="33"/>
      <c r="Q26" s="116"/>
      <c r="R26" s="33"/>
      <c r="S26" s="33"/>
      <c r="T26" s="116"/>
      <c r="U26" s="33"/>
      <c r="V26" s="330"/>
      <c r="W26" s="106" t="s">
        <v>50</v>
      </c>
      <c r="X26" s="167" t="s">
        <v>42</v>
      </c>
      <c r="Y26" s="108">
        <v>0</v>
      </c>
      <c r="Z26" s="131"/>
      <c r="AA26" s="139" t="s">
        <v>35</v>
      </c>
      <c r="AB26" s="133"/>
      <c r="AC26" s="139"/>
      <c r="AD26" s="139"/>
      <c r="AE26" s="139">
        <f>AB26*15</f>
        <v>0</v>
      </c>
      <c r="AF26" s="139"/>
    </row>
    <row r="27" spans="2:32" s="134" customFormat="1" ht="27.95" customHeight="1">
      <c r="B27" s="141" t="s">
        <v>36</v>
      </c>
      <c r="C27" s="142"/>
      <c r="D27" s="116"/>
      <c r="E27" s="116"/>
      <c r="F27" s="33"/>
      <c r="G27" s="33"/>
      <c r="H27" s="116"/>
      <c r="I27" s="33"/>
      <c r="J27" s="33"/>
      <c r="K27" s="116"/>
      <c r="L27" s="33"/>
      <c r="M27" s="33"/>
      <c r="N27" s="116"/>
      <c r="O27" s="33"/>
      <c r="P27" s="33"/>
      <c r="Q27" s="116"/>
      <c r="R27" s="33"/>
      <c r="S27" s="33"/>
      <c r="T27" s="116"/>
      <c r="U27" s="33"/>
      <c r="V27" s="330"/>
      <c r="W27" s="111" t="s">
        <v>13</v>
      </c>
      <c r="X27" s="121"/>
      <c r="Y27" s="108"/>
      <c r="Z27" s="135"/>
      <c r="AA27" s="139"/>
      <c r="AB27" s="133"/>
      <c r="AC27" s="139">
        <f>SUM(AC22:AC26)</f>
        <v>29.400000000000006</v>
      </c>
      <c r="AD27" s="139">
        <f>SUM(AD22:AD26)</f>
        <v>23.5</v>
      </c>
      <c r="AE27" s="139">
        <f>SUM(AE22:AE26)</f>
        <v>101</v>
      </c>
      <c r="AF27" s="139">
        <f>AC27*4+AD27*9+AE27*4</f>
        <v>733.1</v>
      </c>
    </row>
    <row r="28" spans="2:32" s="134" customFormat="1" ht="27.95" customHeight="1" thickBot="1">
      <c r="B28" s="143"/>
      <c r="C28" s="144"/>
      <c r="D28" s="116"/>
      <c r="E28" s="116"/>
      <c r="F28" s="33"/>
      <c r="G28" s="33"/>
      <c r="H28" s="116"/>
      <c r="I28" s="33"/>
      <c r="J28" s="33"/>
      <c r="K28" s="116"/>
      <c r="L28" s="33"/>
      <c r="M28" s="33"/>
      <c r="N28" s="116"/>
      <c r="O28" s="33"/>
      <c r="P28" s="33"/>
      <c r="Q28" s="116"/>
      <c r="R28" s="33"/>
      <c r="S28" s="33"/>
      <c r="T28" s="116"/>
      <c r="U28" s="33"/>
      <c r="V28" s="331"/>
      <c r="W28" s="106" t="s">
        <v>63</v>
      </c>
      <c r="X28" s="127"/>
      <c r="Y28" s="108"/>
      <c r="Z28" s="131"/>
      <c r="AA28" s="135"/>
      <c r="AB28" s="145"/>
      <c r="AC28" s="146">
        <f>AC27*4/AF27</f>
        <v>0.16041467739735374</v>
      </c>
      <c r="AD28" s="146">
        <f>AD27*9/AF27</f>
        <v>0.28850088664575091</v>
      </c>
      <c r="AE28" s="146">
        <f>AE27*4/AF27</f>
        <v>0.55108443595689538</v>
      </c>
      <c r="AF28" s="135"/>
    </row>
    <row r="29" spans="2:32" s="104" customFormat="1" ht="27.95" customHeight="1">
      <c r="B29" s="99">
        <v>5</v>
      </c>
      <c r="C29" s="328"/>
      <c r="D29" s="100" t="str">
        <f>'0501-0531菜單'!N5</f>
        <v>地瓜飯</v>
      </c>
      <c r="E29" s="100" t="s">
        <v>16</v>
      </c>
      <c r="F29" s="26" t="s">
        <v>17</v>
      </c>
      <c r="G29" s="100" t="str">
        <f>'0501-0531菜單'!N6</f>
        <v>嚴選梅花豬大排骨</v>
      </c>
      <c r="H29" s="100" t="s">
        <v>129</v>
      </c>
      <c r="I29" s="26" t="s">
        <v>17</v>
      </c>
      <c r="J29" s="100" t="str">
        <f>'0501-0531菜單'!N7</f>
        <v>爆轟黃金炸魷魚拼百頁(炸海豆)</v>
      </c>
      <c r="K29" s="100" t="s">
        <v>245</v>
      </c>
      <c r="L29" s="26" t="s">
        <v>17</v>
      </c>
      <c r="M29" s="100" t="str">
        <f>'0501-0531菜單'!N8</f>
        <v>海鮮鍋(海豆)</v>
      </c>
      <c r="N29" s="100" t="s">
        <v>177</v>
      </c>
      <c r="O29" s="26" t="s">
        <v>17</v>
      </c>
      <c r="P29" s="100" t="str">
        <f>'0501-0531菜單'!N9</f>
        <v>有機荷葉白菜</v>
      </c>
      <c r="Q29" s="100" t="s">
        <v>19</v>
      </c>
      <c r="R29" s="26" t="s">
        <v>17</v>
      </c>
      <c r="S29" s="100" t="str">
        <f>'0501-0531菜單'!N10</f>
        <v>大俠綠豆莎莎芋圓(加)</v>
      </c>
      <c r="T29" s="100" t="s">
        <v>18</v>
      </c>
      <c r="U29" s="26" t="s">
        <v>17</v>
      </c>
      <c r="V29" s="329"/>
      <c r="W29" s="101" t="s">
        <v>8</v>
      </c>
      <c r="X29" s="102" t="s">
        <v>20</v>
      </c>
      <c r="Y29" s="103">
        <v>5.5</v>
      </c>
      <c r="Z29" s="83"/>
      <c r="AA29" s="83"/>
      <c r="AB29" s="84"/>
      <c r="AC29" s="83" t="s">
        <v>21</v>
      </c>
      <c r="AD29" s="83" t="s">
        <v>22</v>
      </c>
      <c r="AE29" s="83" t="s">
        <v>23</v>
      </c>
      <c r="AF29" s="83" t="s">
        <v>24</v>
      </c>
    </row>
    <row r="30" spans="2:32" ht="27.95" customHeight="1">
      <c r="B30" s="105" t="s">
        <v>9</v>
      </c>
      <c r="C30" s="328"/>
      <c r="D30" s="34" t="s">
        <v>133</v>
      </c>
      <c r="E30" s="34"/>
      <c r="F30" s="34">
        <v>70</v>
      </c>
      <c r="G30" s="33" t="s">
        <v>273</v>
      </c>
      <c r="H30" s="33"/>
      <c r="I30" s="33">
        <v>50</v>
      </c>
      <c r="J30" s="34" t="s">
        <v>247</v>
      </c>
      <c r="K30" s="34"/>
      <c r="L30" s="34">
        <v>40</v>
      </c>
      <c r="M30" s="33" t="s">
        <v>172</v>
      </c>
      <c r="N30" s="34"/>
      <c r="O30" s="33">
        <v>40</v>
      </c>
      <c r="P30" s="33" t="str">
        <f>P29</f>
        <v>有機荷葉白菜</v>
      </c>
      <c r="Q30" s="33"/>
      <c r="R30" s="33">
        <v>130</v>
      </c>
      <c r="S30" s="149" t="s">
        <v>386</v>
      </c>
      <c r="T30" s="33"/>
      <c r="U30" s="33">
        <v>20</v>
      </c>
      <c r="V30" s="330"/>
      <c r="W30" s="106" t="s">
        <v>79</v>
      </c>
      <c r="X30" s="107" t="s">
        <v>25</v>
      </c>
      <c r="Y30" s="108">
        <v>2</v>
      </c>
      <c r="Z30" s="82"/>
      <c r="AA30" s="109" t="s">
        <v>26</v>
      </c>
      <c r="AB30" s="84">
        <v>6.2</v>
      </c>
      <c r="AC30" s="84">
        <f>AB30*2</f>
        <v>12.4</v>
      </c>
      <c r="AD30" s="84"/>
      <c r="AE30" s="84">
        <f>AB30*15</f>
        <v>93</v>
      </c>
      <c r="AF30" s="84">
        <f>AC30*4+AE30*4</f>
        <v>421.6</v>
      </c>
    </row>
    <row r="31" spans="2:32" ht="27.95" customHeight="1">
      <c r="B31" s="105">
        <v>2</v>
      </c>
      <c r="C31" s="328"/>
      <c r="D31" s="34" t="s">
        <v>134</v>
      </c>
      <c r="E31" s="34"/>
      <c r="F31" s="34">
        <v>30</v>
      </c>
      <c r="G31" s="33"/>
      <c r="H31" s="33"/>
      <c r="I31" s="33"/>
      <c r="J31" s="34" t="s">
        <v>248</v>
      </c>
      <c r="K31" s="34" t="s">
        <v>249</v>
      </c>
      <c r="L31" s="34">
        <v>20</v>
      </c>
      <c r="M31" s="33" t="s">
        <v>173</v>
      </c>
      <c r="N31" s="34"/>
      <c r="O31" s="33">
        <v>20</v>
      </c>
      <c r="P31" s="33"/>
      <c r="Q31" s="33"/>
      <c r="R31" s="33"/>
      <c r="S31" s="33" t="s">
        <v>387</v>
      </c>
      <c r="T31" s="33" t="s">
        <v>388</v>
      </c>
      <c r="U31" s="33">
        <v>20</v>
      </c>
      <c r="V31" s="330"/>
      <c r="W31" s="111" t="s">
        <v>10</v>
      </c>
      <c r="X31" s="112" t="s">
        <v>27</v>
      </c>
      <c r="Y31" s="108">
        <v>2</v>
      </c>
      <c r="Z31" s="83"/>
      <c r="AA31" s="113" t="s">
        <v>28</v>
      </c>
      <c r="AB31" s="84">
        <v>2.1</v>
      </c>
      <c r="AC31" s="114">
        <f>AB31*7</f>
        <v>14.700000000000001</v>
      </c>
      <c r="AD31" s="84">
        <f>AB31*5</f>
        <v>10.5</v>
      </c>
      <c r="AE31" s="84" t="s">
        <v>29</v>
      </c>
      <c r="AF31" s="115">
        <f>AC31*4+AD31*9</f>
        <v>153.30000000000001</v>
      </c>
    </row>
    <row r="32" spans="2:32" ht="27.95" customHeight="1">
      <c r="B32" s="105" t="s">
        <v>11</v>
      </c>
      <c r="C32" s="328"/>
      <c r="D32" s="33"/>
      <c r="E32" s="116"/>
      <c r="F32" s="33"/>
      <c r="G32" s="33"/>
      <c r="H32" s="116"/>
      <c r="I32" s="33"/>
      <c r="J32" s="34"/>
      <c r="K32" s="34"/>
      <c r="L32" s="34"/>
      <c r="M32" s="33" t="s">
        <v>174</v>
      </c>
      <c r="N32" s="34" t="s">
        <v>175</v>
      </c>
      <c r="O32" s="33">
        <v>10</v>
      </c>
      <c r="P32" s="33"/>
      <c r="Q32" s="116"/>
      <c r="R32" s="33"/>
      <c r="S32" s="34" t="s">
        <v>389</v>
      </c>
      <c r="T32" s="116"/>
      <c r="U32" s="33">
        <v>10</v>
      </c>
      <c r="V32" s="330"/>
      <c r="W32" s="106" t="s">
        <v>57</v>
      </c>
      <c r="X32" s="112" t="s">
        <v>30</v>
      </c>
      <c r="Y32" s="108">
        <f>AB33</f>
        <v>2.5</v>
      </c>
      <c r="Z32" s="82"/>
      <c r="AA32" s="83" t="s">
        <v>31</v>
      </c>
      <c r="AB32" s="84">
        <v>1.5</v>
      </c>
      <c r="AC32" s="84">
        <f>AB32*1</f>
        <v>1.5</v>
      </c>
      <c r="AD32" s="84" t="s">
        <v>29</v>
      </c>
      <c r="AE32" s="84">
        <f>AB32*5</f>
        <v>7.5</v>
      </c>
      <c r="AF32" s="84">
        <f>AC32*4+AE32*4</f>
        <v>36</v>
      </c>
    </row>
    <row r="33" spans="2:32" ht="27.95" customHeight="1">
      <c r="B33" s="332" t="s">
        <v>40</v>
      </c>
      <c r="C33" s="328"/>
      <c r="D33" s="33"/>
      <c r="E33" s="116"/>
      <c r="F33" s="33"/>
      <c r="G33" s="33"/>
      <c r="H33" s="116"/>
      <c r="I33" s="33"/>
      <c r="J33" s="34"/>
      <c r="K33" s="34"/>
      <c r="L33" s="34"/>
      <c r="M33" s="33" t="s">
        <v>176</v>
      </c>
      <c r="N33" s="34"/>
      <c r="O33" s="33">
        <v>5</v>
      </c>
      <c r="P33" s="33"/>
      <c r="Q33" s="116"/>
      <c r="R33" s="33"/>
      <c r="S33" s="34"/>
      <c r="T33" s="33"/>
      <c r="U33" s="33"/>
      <c r="V33" s="330"/>
      <c r="W33" s="111" t="s">
        <v>12</v>
      </c>
      <c r="X33" s="112" t="s">
        <v>33</v>
      </c>
      <c r="Y33" s="108">
        <v>0</v>
      </c>
      <c r="Z33" s="83"/>
      <c r="AA33" s="83" t="s">
        <v>34</v>
      </c>
      <c r="AB33" s="84">
        <v>2.5</v>
      </c>
      <c r="AC33" s="84"/>
      <c r="AD33" s="84">
        <f>AB33*5</f>
        <v>12.5</v>
      </c>
      <c r="AE33" s="84" t="s">
        <v>29</v>
      </c>
      <c r="AF33" s="84">
        <f>AD33*9</f>
        <v>112.5</v>
      </c>
    </row>
    <row r="34" spans="2:32" ht="27.95" customHeight="1">
      <c r="B34" s="332"/>
      <c r="C34" s="328"/>
      <c r="D34" s="33"/>
      <c r="E34" s="116"/>
      <c r="F34" s="33"/>
      <c r="G34" s="33"/>
      <c r="H34" s="116"/>
      <c r="I34" s="33"/>
      <c r="J34" s="34"/>
      <c r="K34" s="116"/>
      <c r="L34" s="34"/>
      <c r="M34" s="32" t="s">
        <v>480</v>
      </c>
      <c r="N34" s="42"/>
      <c r="O34" s="32">
        <v>10</v>
      </c>
      <c r="P34" s="33"/>
      <c r="Q34" s="116"/>
      <c r="R34" s="33"/>
      <c r="S34" s="34"/>
      <c r="T34" s="116"/>
      <c r="U34" s="33"/>
      <c r="V34" s="330"/>
      <c r="W34" s="106" t="s">
        <v>47</v>
      </c>
      <c r="X34" s="167" t="s">
        <v>42</v>
      </c>
      <c r="Y34" s="108">
        <v>0</v>
      </c>
      <c r="Z34" s="82"/>
      <c r="AA34" s="83" t="s">
        <v>35</v>
      </c>
      <c r="AB34" s="84">
        <v>1</v>
      </c>
      <c r="AE34" s="83">
        <f>AB34*15</f>
        <v>15</v>
      </c>
    </row>
    <row r="35" spans="2:32" ht="27.95" customHeight="1">
      <c r="B35" s="119" t="s">
        <v>36</v>
      </c>
      <c r="C35" s="120"/>
      <c r="D35" s="116"/>
      <c r="E35" s="116"/>
      <c r="F35" s="33"/>
      <c r="G35" s="33"/>
      <c r="H35" s="116"/>
      <c r="I35" s="33"/>
      <c r="J35" s="33"/>
      <c r="K35" s="116"/>
      <c r="L35" s="33"/>
      <c r="M35" s="33"/>
      <c r="N35" s="116"/>
      <c r="O35" s="33"/>
      <c r="P35" s="33"/>
      <c r="Q35" s="116"/>
      <c r="R35" s="33"/>
      <c r="S35" s="33"/>
      <c r="T35" s="33"/>
      <c r="U35" s="33"/>
      <c r="V35" s="330"/>
      <c r="W35" s="111" t="s">
        <v>13</v>
      </c>
      <c r="X35" s="121"/>
      <c r="Y35" s="108"/>
      <c r="Z35" s="83"/>
      <c r="AC35" s="83">
        <f>SUM(AC30:AC34)</f>
        <v>28.6</v>
      </c>
      <c r="AD35" s="83">
        <f>SUM(AD30:AD34)</f>
        <v>23</v>
      </c>
      <c r="AE35" s="83">
        <f>SUM(AE30:AE34)</f>
        <v>115.5</v>
      </c>
      <c r="AF35" s="83">
        <f>AC35*4+AD35*9+AE35*4</f>
        <v>783.4</v>
      </c>
    </row>
    <row r="36" spans="2:32" ht="27.95" customHeight="1">
      <c r="B36" s="122"/>
      <c r="C36" s="123"/>
      <c r="D36" s="116"/>
      <c r="E36" s="116"/>
      <c r="F36" s="33"/>
      <c r="G36" s="33"/>
      <c r="H36" s="116"/>
      <c r="I36" s="33"/>
      <c r="J36" s="33"/>
      <c r="K36" s="116"/>
      <c r="L36" s="33"/>
      <c r="M36" s="33"/>
      <c r="N36" s="116"/>
      <c r="O36" s="33"/>
      <c r="P36" s="33"/>
      <c r="Q36" s="116"/>
      <c r="R36" s="33"/>
      <c r="S36" s="33"/>
      <c r="T36" s="116"/>
      <c r="U36" s="33"/>
      <c r="V36" s="331"/>
      <c r="W36" s="106" t="s">
        <v>64</v>
      </c>
      <c r="X36" s="117"/>
      <c r="Y36" s="108"/>
      <c r="Z36" s="82"/>
      <c r="AC36" s="124">
        <f>AC35*4/AF35</f>
        <v>0.14603012509573654</v>
      </c>
      <c r="AD36" s="124">
        <f>AD35*9/AF35</f>
        <v>0.26423283124840441</v>
      </c>
      <c r="AE36" s="124">
        <f>AE35*4/AF35</f>
        <v>0.58973704365585911</v>
      </c>
    </row>
    <row r="37" spans="2:32" s="104" customFormat="1" ht="27.95" customHeight="1">
      <c r="B37" s="99">
        <v>5</v>
      </c>
      <c r="C37" s="328"/>
      <c r="D37" s="100" t="str">
        <f>'0501-0531菜單'!R5</f>
        <v>國民乾拌肉醬麵</v>
      </c>
      <c r="E37" s="100" t="s">
        <v>18</v>
      </c>
      <c r="F37" s="26" t="s">
        <v>17</v>
      </c>
      <c r="G37" s="100" t="str">
        <f>'0501-0531菜單'!R6</f>
        <v>蜜汁醬燒烤大雞腿</v>
      </c>
      <c r="H37" s="100" t="s">
        <v>250</v>
      </c>
      <c r="I37" s="26" t="s">
        <v>17</v>
      </c>
      <c r="J37" s="100" t="str">
        <f>'0501-0531菜單'!R7</f>
        <v>爆餡濃郁奶皇包(冷)</v>
      </c>
      <c r="K37" s="100" t="s">
        <v>16</v>
      </c>
      <c r="L37" s="26" t="s">
        <v>17</v>
      </c>
      <c r="M37" s="100" t="str">
        <f>'0501-0531菜單'!R8</f>
        <v>花椰菜佐炒肉絲</v>
      </c>
      <c r="N37" s="100" t="s">
        <v>141</v>
      </c>
      <c r="O37" s="26" t="s">
        <v>17</v>
      </c>
      <c r="P37" s="100" t="str">
        <f>'0501-0531菜單'!R9</f>
        <v>空心菜</v>
      </c>
      <c r="Q37" s="100" t="s">
        <v>19</v>
      </c>
      <c r="R37" s="26" t="s">
        <v>17</v>
      </c>
      <c r="S37" s="100" t="str">
        <f>'0501-0531菜單'!R10</f>
        <v>味噌豆腐湯(豆)</v>
      </c>
      <c r="T37" s="100" t="s">
        <v>18</v>
      </c>
      <c r="U37" s="26" t="s">
        <v>17</v>
      </c>
      <c r="V37" s="329"/>
      <c r="W37" s="101" t="s">
        <v>8</v>
      </c>
      <c r="X37" s="102" t="s">
        <v>20</v>
      </c>
      <c r="Y37" s="103">
        <v>5</v>
      </c>
      <c r="Z37" s="83"/>
      <c r="AA37" s="83"/>
      <c r="AB37" s="84"/>
      <c r="AC37" s="83" t="s">
        <v>21</v>
      </c>
      <c r="AD37" s="83" t="s">
        <v>22</v>
      </c>
      <c r="AE37" s="83" t="s">
        <v>23</v>
      </c>
      <c r="AF37" s="83" t="s">
        <v>24</v>
      </c>
    </row>
    <row r="38" spans="2:32" ht="27.95" customHeight="1">
      <c r="B38" s="105" t="s">
        <v>9</v>
      </c>
      <c r="C38" s="328"/>
      <c r="D38" s="33" t="s">
        <v>257</v>
      </c>
      <c r="E38" s="33"/>
      <c r="F38" s="33">
        <v>80</v>
      </c>
      <c r="G38" s="32" t="s">
        <v>179</v>
      </c>
      <c r="H38" s="31"/>
      <c r="I38" s="32">
        <v>60</v>
      </c>
      <c r="J38" s="33" t="s">
        <v>302</v>
      </c>
      <c r="K38" s="34" t="s">
        <v>303</v>
      </c>
      <c r="L38" s="33">
        <v>30</v>
      </c>
      <c r="M38" s="33" t="s">
        <v>300</v>
      </c>
      <c r="N38" s="34"/>
      <c r="O38" s="33">
        <v>60</v>
      </c>
      <c r="P38" s="33" t="str">
        <f>P37</f>
        <v>空心菜</v>
      </c>
      <c r="Q38" s="33"/>
      <c r="R38" s="33">
        <v>140</v>
      </c>
      <c r="S38" s="31" t="s">
        <v>130</v>
      </c>
      <c r="T38" s="31" t="s">
        <v>226</v>
      </c>
      <c r="U38" s="31">
        <v>40</v>
      </c>
      <c r="V38" s="330"/>
      <c r="W38" s="106" t="s">
        <v>65</v>
      </c>
      <c r="X38" s="107" t="s">
        <v>25</v>
      </c>
      <c r="Y38" s="108">
        <v>2.2000000000000002</v>
      </c>
      <c r="Z38" s="82"/>
      <c r="AA38" s="109" t="s">
        <v>26</v>
      </c>
      <c r="AB38" s="84">
        <v>6</v>
      </c>
      <c r="AC38" s="84">
        <f>AB38*2</f>
        <v>12</v>
      </c>
      <c r="AD38" s="84"/>
      <c r="AE38" s="84">
        <f>AB38*15</f>
        <v>90</v>
      </c>
      <c r="AF38" s="84">
        <f>AC38*4+AE38*4</f>
        <v>408</v>
      </c>
    </row>
    <row r="39" spans="2:32" ht="27.95" customHeight="1">
      <c r="B39" s="105">
        <v>3</v>
      </c>
      <c r="C39" s="328"/>
      <c r="D39" s="33" t="s">
        <v>298</v>
      </c>
      <c r="E39" s="33" t="s">
        <v>299</v>
      </c>
      <c r="F39" s="33">
        <v>20</v>
      </c>
      <c r="G39" s="32"/>
      <c r="H39" s="31"/>
      <c r="I39" s="32"/>
      <c r="J39" s="33"/>
      <c r="K39" s="34"/>
      <c r="L39" s="33"/>
      <c r="M39" s="33" t="s">
        <v>301</v>
      </c>
      <c r="N39" s="34"/>
      <c r="O39" s="33">
        <v>10</v>
      </c>
      <c r="P39" s="32"/>
      <c r="Q39" s="31"/>
      <c r="R39" s="32"/>
      <c r="S39" s="31" t="s">
        <v>227</v>
      </c>
      <c r="T39" s="31"/>
      <c r="U39" s="31">
        <v>10</v>
      </c>
      <c r="V39" s="330"/>
      <c r="W39" s="111" t="s">
        <v>10</v>
      </c>
      <c r="X39" s="112" t="s">
        <v>27</v>
      </c>
      <c r="Y39" s="108">
        <v>2</v>
      </c>
      <c r="Z39" s="83"/>
      <c r="AA39" s="113" t="s">
        <v>28</v>
      </c>
      <c r="AB39" s="84">
        <v>2.2000000000000002</v>
      </c>
      <c r="AC39" s="114">
        <f>AB39*7</f>
        <v>15.400000000000002</v>
      </c>
      <c r="AD39" s="84">
        <f>AB39*5</f>
        <v>11</v>
      </c>
      <c r="AE39" s="84" t="s">
        <v>29</v>
      </c>
      <c r="AF39" s="115">
        <f>AC39*4+AD39*9</f>
        <v>160.60000000000002</v>
      </c>
    </row>
    <row r="40" spans="2:32" ht="27.95" customHeight="1">
      <c r="B40" s="105" t="s">
        <v>11</v>
      </c>
      <c r="C40" s="328"/>
      <c r="D40" s="33" t="s">
        <v>146</v>
      </c>
      <c r="E40" s="116"/>
      <c r="F40" s="33">
        <v>10</v>
      </c>
      <c r="G40" s="32"/>
      <c r="H40" s="31"/>
      <c r="I40" s="32"/>
      <c r="J40" s="33"/>
      <c r="K40" s="34"/>
      <c r="L40" s="33"/>
      <c r="M40" s="34"/>
      <c r="N40" s="116"/>
      <c r="O40" s="34"/>
      <c r="P40" s="32"/>
      <c r="Q40" s="31"/>
      <c r="R40" s="32"/>
      <c r="S40" s="31"/>
      <c r="T40" s="31"/>
      <c r="U40" s="31"/>
      <c r="V40" s="330"/>
      <c r="W40" s="106" t="s">
        <v>49</v>
      </c>
      <c r="X40" s="112" t="s">
        <v>30</v>
      </c>
      <c r="Y40" s="108">
        <f>AB41</f>
        <v>2.5</v>
      </c>
      <c r="Z40" s="82"/>
      <c r="AA40" s="83" t="s">
        <v>31</v>
      </c>
      <c r="AB40" s="84">
        <v>1.7</v>
      </c>
      <c r="AC40" s="84">
        <f>AB40*1</f>
        <v>1.7</v>
      </c>
      <c r="AD40" s="84" t="s">
        <v>29</v>
      </c>
      <c r="AE40" s="84">
        <f>AB40*5</f>
        <v>8.5</v>
      </c>
      <c r="AF40" s="84">
        <f>AC40*4+AE40*4</f>
        <v>40.799999999999997</v>
      </c>
    </row>
    <row r="41" spans="2:32" ht="27.95" customHeight="1">
      <c r="B41" s="332" t="s">
        <v>32</v>
      </c>
      <c r="C41" s="328"/>
      <c r="D41" s="34"/>
      <c r="E41" s="34"/>
      <c r="F41" s="34"/>
      <c r="G41" s="32"/>
      <c r="H41" s="31"/>
      <c r="I41" s="32"/>
      <c r="J41" s="33"/>
      <c r="K41" s="34"/>
      <c r="L41" s="33"/>
      <c r="M41" s="34"/>
      <c r="N41" s="116"/>
      <c r="O41" s="34"/>
      <c r="P41" s="32"/>
      <c r="Q41" s="31"/>
      <c r="R41" s="32"/>
      <c r="S41" s="31"/>
      <c r="T41" s="31"/>
      <c r="U41" s="31"/>
      <c r="V41" s="330"/>
      <c r="W41" s="111" t="s">
        <v>12</v>
      </c>
      <c r="X41" s="112" t="s">
        <v>33</v>
      </c>
      <c r="Y41" s="108">
        <v>0</v>
      </c>
      <c r="Z41" s="83"/>
      <c r="AA41" s="83" t="s">
        <v>34</v>
      </c>
      <c r="AB41" s="84">
        <v>2.5</v>
      </c>
      <c r="AC41" s="84"/>
      <c r="AD41" s="84">
        <f>AB41*5</f>
        <v>12.5</v>
      </c>
      <c r="AE41" s="84" t="s">
        <v>29</v>
      </c>
      <c r="AF41" s="84">
        <f>AD41*9</f>
        <v>112.5</v>
      </c>
    </row>
    <row r="42" spans="2:32" ht="27.95" customHeight="1">
      <c r="B42" s="332"/>
      <c r="C42" s="328"/>
      <c r="D42" s="34"/>
      <c r="E42" s="116"/>
      <c r="F42" s="33"/>
      <c r="G42" s="32"/>
      <c r="H42" s="42"/>
      <c r="I42" s="32"/>
      <c r="J42" s="32"/>
      <c r="K42" s="42"/>
      <c r="L42" s="32"/>
      <c r="M42" s="33"/>
      <c r="N42" s="116"/>
      <c r="O42" s="33"/>
      <c r="P42" s="32"/>
      <c r="Q42" s="42"/>
      <c r="R42" s="32"/>
      <c r="S42" s="31"/>
      <c r="T42" s="42"/>
      <c r="U42" s="31"/>
      <c r="V42" s="330"/>
      <c r="W42" s="106" t="s">
        <v>62</v>
      </c>
      <c r="X42" s="167" t="s">
        <v>42</v>
      </c>
      <c r="Y42" s="118">
        <v>0</v>
      </c>
      <c r="Z42" s="82"/>
      <c r="AA42" s="83" t="s">
        <v>35</v>
      </c>
      <c r="AE42" s="83">
        <f>AB42*15</f>
        <v>0</v>
      </c>
    </row>
    <row r="43" spans="2:32" ht="27.95" customHeight="1">
      <c r="B43" s="119" t="s">
        <v>36</v>
      </c>
      <c r="C43" s="120"/>
      <c r="D43" s="116"/>
      <c r="E43" s="116"/>
      <c r="F43" s="33"/>
      <c r="G43" s="33"/>
      <c r="H43" s="116"/>
      <c r="I43" s="33"/>
      <c r="J43" s="34"/>
      <c r="K43" s="116"/>
      <c r="L43" s="34"/>
      <c r="M43" s="33"/>
      <c r="N43" s="116"/>
      <c r="O43" s="33"/>
      <c r="P43" s="33"/>
      <c r="Q43" s="116"/>
      <c r="R43" s="33"/>
      <c r="S43" s="34"/>
      <c r="T43" s="116"/>
      <c r="U43" s="34"/>
      <c r="V43" s="330"/>
      <c r="W43" s="111" t="s">
        <v>13</v>
      </c>
      <c r="X43" s="121"/>
      <c r="Y43" s="147"/>
      <c r="Z43" s="83"/>
      <c r="AC43" s="83">
        <f>SUM(AC38:AC42)</f>
        <v>29.1</v>
      </c>
      <c r="AD43" s="83">
        <f>SUM(AD38:AD42)</f>
        <v>23.5</v>
      </c>
      <c r="AE43" s="83">
        <f>SUM(AE38:AE42)</f>
        <v>98.5</v>
      </c>
      <c r="AF43" s="83">
        <f>AC43*4+AD43*9+AE43*4</f>
        <v>721.9</v>
      </c>
    </row>
    <row r="44" spans="2:32" ht="27.95" customHeight="1" thickBot="1">
      <c r="B44" s="150"/>
      <c r="C44" s="123"/>
      <c r="D44" s="151"/>
      <c r="E44" s="151"/>
      <c r="F44" s="152"/>
      <c r="G44" s="152"/>
      <c r="H44" s="151"/>
      <c r="I44" s="152"/>
      <c r="J44" s="152"/>
      <c r="K44" s="151"/>
      <c r="L44" s="152"/>
      <c r="M44" s="152"/>
      <c r="N44" s="151"/>
      <c r="O44" s="152"/>
      <c r="P44" s="152"/>
      <c r="Q44" s="151"/>
      <c r="R44" s="152"/>
      <c r="S44" s="152"/>
      <c r="T44" s="151"/>
      <c r="U44" s="152"/>
      <c r="V44" s="331"/>
      <c r="W44" s="106" t="s">
        <v>66</v>
      </c>
      <c r="X44" s="154"/>
      <c r="Y44" s="155"/>
      <c r="Z44" s="82"/>
      <c r="AC44" s="124">
        <f>AC43*4/AF43</f>
        <v>0.1612411691369996</v>
      </c>
      <c r="AD44" s="124">
        <f>AD43*9/AF43</f>
        <v>0.29297686660202243</v>
      </c>
      <c r="AE44" s="124">
        <f>AE43*4/AF43</f>
        <v>0.54578196426097803</v>
      </c>
    </row>
    <row r="45" spans="2:32" s="159" customFormat="1" ht="21.75" customHeight="1">
      <c r="B45" s="156"/>
      <c r="C45" s="83"/>
      <c r="D45" s="110"/>
      <c r="E45" s="157"/>
      <c r="F45" s="110"/>
      <c r="G45" s="110"/>
      <c r="H45" s="157"/>
      <c r="I45" s="110"/>
      <c r="J45" s="338"/>
      <c r="K45" s="338"/>
      <c r="L45" s="338"/>
      <c r="M45" s="338"/>
      <c r="N45" s="338"/>
      <c r="O45" s="338"/>
      <c r="P45" s="338"/>
      <c r="Q45" s="338"/>
      <c r="R45" s="338"/>
      <c r="S45" s="338"/>
      <c r="T45" s="338"/>
      <c r="U45" s="338"/>
      <c r="V45" s="338"/>
      <c r="W45" s="338"/>
      <c r="X45" s="338"/>
      <c r="Y45" s="338"/>
      <c r="Z45" s="158"/>
      <c r="AA45" s="139"/>
      <c r="AB45" s="133"/>
      <c r="AC45" s="139"/>
      <c r="AD45" s="139"/>
      <c r="AE45" s="139"/>
      <c r="AF45" s="139"/>
    </row>
    <row r="46" spans="2:32">
      <c r="B46" s="133"/>
      <c r="C46" s="159"/>
      <c r="D46" s="336"/>
      <c r="E46" s="336"/>
      <c r="F46" s="337"/>
      <c r="G46" s="337"/>
      <c r="H46" s="160"/>
      <c r="I46" s="83"/>
      <c r="J46" s="83"/>
      <c r="K46" s="160"/>
      <c r="L46" s="83"/>
      <c r="N46" s="160"/>
      <c r="O46" s="83"/>
      <c r="Q46" s="160"/>
      <c r="R46" s="83"/>
      <c r="T46" s="160"/>
      <c r="U46" s="83"/>
      <c r="V46" s="161"/>
      <c r="Y46" s="164"/>
    </row>
    <row r="47" spans="2:32">
      <c r="Y47" s="164"/>
    </row>
    <row r="48" spans="2:32">
      <c r="Y48" s="164"/>
    </row>
    <row r="49" spans="25:25">
      <c r="Y49" s="164"/>
    </row>
    <row r="50" spans="25:25">
      <c r="Y50" s="164"/>
    </row>
    <row r="51" spans="25:25">
      <c r="Y51" s="164"/>
    </row>
    <row r="52" spans="25:25">
      <c r="Y52" s="164"/>
    </row>
  </sheetData>
  <mergeCells count="19">
    <mergeCell ref="B33:B34"/>
    <mergeCell ref="D46:G46"/>
    <mergeCell ref="C29:C34"/>
    <mergeCell ref="V29:V36"/>
    <mergeCell ref="C21:C26"/>
    <mergeCell ref="V21:V28"/>
    <mergeCell ref="C37:C42"/>
    <mergeCell ref="V37:V44"/>
    <mergeCell ref="J45:Y45"/>
    <mergeCell ref="B41:B42"/>
    <mergeCell ref="B25:B26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0.97" right="0.17" top="0.18" bottom="0.17" header="0.5" footer="0.23"/>
  <pageSetup paperSize="9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2"/>
  <sheetViews>
    <sheetView topLeftCell="E10" zoomScale="90" zoomScaleNormal="90" workbookViewId="0">
      <selection activeCell="J22" sqref="J22"/>
    </sheetView>
  </sheetViews>
  <sheetFormatPr defaultColWidth="9" defaultRowHeight="20.25"/>
  <cols>
    <col min="1" max="1" width="1.875" style="110" customWidth="1"/>
    <col min="2" max="2" width="4.875" style="156" customWidth="1"/>
    <col min="3" max="3" width="0" style="110" hidden="1" customWidth="1"/>
    <col min="4" max="4" width="18.625" style="110" customWidth="1"/>
    <col min="5" max="5" width="5.625" style="157" customWidth="1"/>
    <col min="6" max="6" width="9.625" style="110" customWidth="1"/>
    <col min="7" max="7" width="18.625" style="110" customWidth="1"/>
    <col min="8" max="8" width="5.625" style="157" customWidth="1"/>
    <col min="9" max="9" width="9.625" style="110" customWidth="1"/>
    <col min="10" max="10" width="18.625" style="110" customWidth="1"/>
    <col min="11" max="11" width="5.625" style="157" customWidth="1"/>
    <col min="12" max="12" width="9.625" style="110" customWidth="1"/>
    <col min="13" max="13" width="18.625" style="110" customWidth="1"/>
    <col min="14" max="14" width="5.625" style="157" customWidth="1"/>
    <col min="15" max="15" width="9.625" style="110" customWidth="1"/>
    <col min="16" max="16" width="18.625" style="110" customWidth="1"/>
    <col min="17" max="17" width="5.625" style="157" customWidth="1"/>
    <col min="18" max="18" width="9.625" style="110" customWidth="1"/>
    <col min="19" max="19" width="18.625" style="110" customWidth="1"/>
    <col min="20" max="20" width="5.625" style="157" customWidth="1"/>
    <col min="21" max="21" width="9.625" style="110" customWidth="1"/>
    <col min="22" max="22" width="5.25" style="165" customWidth="1"/>
    <col min="23" max="23" width="11.75" style="162" customWidth="1"/>
    <col min="24" max="24" width="11.25" style="163" customWidth="1"/>
    <col min="25" max="25" width="6.625" style="166" customWidth="1"/>
    <col min="26" max="26" width="6.625" style="110" customWidth="1"/>
    <col min="27" max="27" width="6" style="83" hidden="1" customWidth="1"/>
    <col min="28" max="28" width="5.5" style="84" hidden="1" customWidth="1"/>
    <col min="29" max="29" width="7.75" style="83" hidden="1" customWidth="1"/>
    <col min="30" max="30" width="8" style="83" hidden="1" customWidth="1"/>
    <col min="31" max="31" width="7.875" style="83" hidden="1" customWidth="1"/>
    <col min="32" max="32" width="7.5" style="83" hidden="1" customWidth="1"/>
    <col min="33" max="16384" width="9" style="110"/>
  </cols>
  <sheetData>
    <row r="1" spans="2:32" s="70" customFormat="1" ht="38.25">
      <c r="B1" s="333" t="s">
        <v>468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69"/>
      <c r="AB1" s="71"/>
    </row>
    <row r="2" spans="2:32" s="70" customFormat="1" ht="13.5" customHeight="1">
      <c r="B2" s="334"/>
      <c r="C2" s="335"/>
      <c r="D2" s="335"/>
      <c r="E2" s="335"/>
      <c r="F2" s="335"/>
      <c r="G2" s="335"/>
      <c r="H2" s="72"/>
      <c r="I2" s="69"/>
      <c r="J2" s="69"/>
      <c r="K2" s="72"/>
      <c r="L2" s="69"/>
      <c r="M2" s="69"/>
      <c r="N2" s="72"/>
      <c r="O2" s="69"/>
      <c r="P2" s="69"/>
      <c r="Q2" s="72"/>
      <c r="R2" s="69"/>
      <c r="S2" s="69"/>
      <c r="T2" s="72"/>
      <c r="U2" s="69"/>
      <c r="V2" s="73"/>
      <c r="W2" s="74"/>
      <c r="X2" s="75"/>
      <c r="Y2" s="74"/>
      <c r="Z2" s="69"/>
      <c r="AB2" s="71"/>
    </row>
    <row r="3" spans="2:32" s="83" customFormat="1" ht="32.25" customHeight="1" thickBot="1">
      <c r="B3" s="168" t="s">
        <v>43</v>
      </c>
      <c r="C3" s="76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0"/>
      <c r="T3" s="77"/>
      <c r="U3" s="77"/>
      <c r="V3" s="78"/>
      <c r="W3" s="79"/>
      <c r="X3" s="80"/>
      <c r="Y3" s="81"/>
      <c r="Z3" s="82"/>
      <c r="AB3" s="84"/>
    </row>
    <row r="4" spans="2:32" s="98" customFormat="1" ht="43.5">
      <c r="B4" s="85" t="s">
        <v>0</v>
      </c>
      <c r="C4" s="86" t="s">
        <v>1</v>
      </c>
      <c r="D4" s="87" t="s">
        <v>2</v>
      </c>
      <c r="E4" s="88" t="s">
        <v>41</v>
      </c>
      <c r="F4" s="87"/>
      <c r="G4" s="87" t="s">
        <v>3</v>
      </c>
      <c r="H4" s="88" t="s">
        <v>41</v>
      </c>
      <c r="I4" s="87"/>
      <c r="J4" s="87" t="s">
        <v>4</v>
      </c>
      <c r="K4" s="88" t="s">
        <v>41</v>
      </c>
      <c r="L4" s="89"/>
      <c r="M4" s="87" t="s">
        <v>4</v>
      </c>
      <c r="N4" s="88" t="s">
        <v>41</v>
      </c>
      <c r="O4" s="87"/>
      <c r="P4" s="87" t="s">
        <v>4</v>
      </c>
      <c r="Q4" s="88" t="s">
        <v>41</v>
      </c>
      <c r="R4" s="87"/>
      <c r="S4" s="90" t="s">
        <v>5</v>
      </c>
      <c r="T4" s="88" t="s">
        <v>41</v>
      </c>
      <c r="U4" s="87"/>
      <c r="V4" s="18" t="s">
        <v>6</v>
      </c>
      <c r="W4" s="91" t="s">
        <v>7</v>
      </c>
      <c r="X4" s="92" t="s">
        <v>14</v>
      </c>
      <c r="Y4" s="93" t="s">
        <v>15</v>
      </c>
      <c r="Z4" s="94"/>
      <c r="AA4" s="95"/>
      <c r="AB4" s="96"/>
      <c r="AC4" s="97"/>
      <c r="AD4" s="97"/>
      <c r="AE4" s="97"/>
      <c r="AF4" s="97"/>
    </row>
    <row r="5" spans="2:32" s="104" customFormat="1" ht="42.75" customHeight="1">
      <c r="B5" s="99">
        <v>5</v>
      </c>
      <c r="C5" s="328"/>
      <c r="D5" s="25" t="str">
        <f>'0501-0531菜單'!B14</f>
        <v>QQ白飯</v>
      </c>
      <c r="E5" s="100" t="s">
        <v>16</v>
      </c>
      <c r="F5" s="26" t="s">
        <v>17</v>
      </c>
      <c r="G5" s="25" t="str">
        <f>'0501-0531菜單'!B15</f>
        <v>無敵醬燒大豬排</v>
      </c>
      <c r="H5" s="25" t="s">
        <v>129</v>
      </c>
      <c r="I5" s="26" t="s">
        <v>17</v>
      </c>
      <c r="J5" s="25" t="str">
        <f>'0501-0531菜單'!B16</f>
        <v>拌飯肉醬豆腐(豆)</v>
      </c>
      <c r="K5" s="25" t="s">
        <v>136</v>
      </c>
      <c r="L5" s="26" t="s">
        <v>17</v>
      </c>
      <c r="M5" s="25" t="str">
        <f>'0501-0531菜單'!B17</f>
        <v>四季拌甜不辣(加)</v>
      </c>
      <c r="N5" s="25" t="s">
        <v>403</v>
      </c>
      <c r="O5" s="26" t="s">
        <v>17</v>
      </c>
      <c r="P5" s="25" t="str">
        <f>'0501-0531菜單'!B18</f>
        <v>小白菜</v>
      </c>
      <c r="Q5" s="25" t="s">
        <v>19</v>
      </c>
      <c r="R5" s="26" t="s">
        <v>17</v>
      </c>
      <c r="S5" s="25" t="str">
        <f>'0501-0531菜單'!B19</f>
        <v>玉米濃湯(芡)</v>
      </c>
      <c r="T5" s="25" t="s">
        <v>18</v>
      </c>
      <c r="U5" s="26" t="s">
        <v>17</v>
      </c>
      <c r="V5" s="329"/>
      <c r="W5" s="101" t="s">
        <v>8</v>
      </c>
      <c r="X5" s="102" t="s">
        <v>20</v>
      </c>
      <c r="Y5" s="103">
        <v>5</v>
      </c>
      <c r="Z5" s="83"/>
      <c r="AA5" s="83"/>
      <c r="AB5" s="84"/>
      <c r="AC5" s="83" t="s">
        <v>21</v>
      </c>
      <c r="AD5" s="83" t="s">
        <v>22</v>
      </c>
      <c r="AE5" s="83" t="s">
        <v>23</v>
      </c>
      <c r="AF5" s="83" t="s">
        <v>24</v>
      </c>
    </row>
    <row r="6" spans="2:32" ht="27.95" customHeight="1">
      <c r="B6" s="105" t="s">
        <v>9</v>
      </c>
      <c r="C6" s="328"/>
      <c r="D6" s="33" t="s">
        <v>182</v>
      </c>
      <c r="E6" s="34"/>
      <c r="F6" s="33">
        <v>85</v>
      </c>
      <c r="G6" s="33" t="s">
        <v>183</v>
      </c>
      <c r="H6" s="33"/>
      <c r="I6" s="33">
        <v>40</v>
      </c>
      <c r="J6" s="34" t="s">
        <v>184</v>
      </c>
      <c r="K6" s="33" t="s">
        <v>175</v>
      </c>
      <c r="L6" s="34">
        <v>50</v>
      </c>
      <c r="M6" s="33" t="s">
        <v>252</v>
      </c>
      <c r="N6" s="33" t="s">
        <v>241</v>
      </c>
      <c r="O6" s="33">
        <v>40</v>
      </c>
      <c r="P6" s="33" t="str">
        <f>P5</f>
        <v>小白菜</v>
      </c>
      <c r="Q6" s="33"/>
      <c r="R6" s="33">
        <v>140</v>
      </c>
      <c r="S6" s="149" t="s">
        <v>230</v>
      </c>
      <c r="T6" s="33"/>
      <c r="U6" s="33">
        <v>30</v>
      </c>
      <c r="V6" s="330"/>
      <c r="W6" s="106" t="s">
        <v>60</v>
      </c>
      <c r="X6" s="107" t="s">
        <v>25</v>
      </c>
      <c r="Y6" s="108">
        <v>2.1</v>
      </c>
      <c r="Z6" s="82"/>
      <c r="AA6" s="109" t="s">
        <v>26</v>
      </c>
      <c r="AB6" s="84">
        <v>6</v>
      </c>
      <c r="AC6" s="84">
        <f>AB6*2</f>
        <v>12</v>
      </c>
      <c r="AD6" s="84"/>
      <c r="AE6" s="84">
        <f>AB6*15</f>
        <v>90</v>
      </c>
      <c r="AF6" s="84">
        <f>AC6*4+AE6*4</f>
        <v>408</v>
      </c>
    </row>
    <row r="7" spans="2:32" ht="27.95" customHeight="1">
      <c r="B7" s="105">
        <v>6</v>
      </c>
      <c r="C7" s="328"/>
      <c r="D7" s="33"/>
      <c r="E7" s="34"/>
      <c r="F7" s="33"/>
      <c r="G7" s="33"/>
      <c r="H7" s="33"/>
      <c r="I7" s="33"/>
      <c r="J7" s="34" t="s">
        <v>169</v>
      </c>
      <c r="K7" s="33"/>
      <c r="L7" s="34">
        <v>10</v>
      </c>
      <c r="M7" s="33" t="s">
        <v>280</v>
      </c>
      <c r="N7" s="33"/>
      <c r="O7" s="33">
        <v>30</v>
      </c>
      <c r="P7" s="33"/>
      <c r="Q7" s="33"/>
      <c r="R7" s="33"/>
      <c r="S7" s="33" t="s">
        <v>231</v>
      </c>
      <c r="T7" s="33"/>
      <c r="U7" s="33">
        <v>10</v>
      </c>
      <c r="V7" s="330"/>
      <c r="W7" s="111" t="s">
        <v>10</v>
      </c>
      <c r="X7" s="112" t="s">
        <v>27</v>
      </c>
      <c r="Y7" s="108">
        <v>2</v>
      </c>
      <c r="Z7" s="83"/>
      <c r="AA7" s="113" t="s">
        <v>28</v>
      </c>
      <c r="AB7" s="84">
        <v>2</v>
      </c>
      <c r="AC7" s="114">
        <f>AB7*7</f>
        <v>14</v>
      </c>
      <c r="AD7" s="84">
        <f>AB7*5</f>
        <v>10</v>
      </c>
      <c r="AE7" s="84" t="s">
        <v>29</v>
      </c>
      <c r="AF7" s="115">
        <f>AC7*4+AD7*9</f>
        <v>146</v>
      </c>
    </row>
    <row r="8" spans="2:32" ht="27.95" customHeight="1">
      <c r="B8" s="105" t="s">
        <v>11</v>
      </c>
      <c r="C8" s="328"/>
      <c r="D8" s="33"/>
      <c r="E8" s="34"/>
      <c r="F8" s="33"/>
      <c r="G8" s="33"/>
      <c r="H8" s="33"/>
      <c r="I8" s="33"/>
      <c r="J8" s="34" t="s">
        <v>229</v>
      </c>
      <c r="K8" s="116"/>
      <c r="L8" s="34">
        <v>20</v>
      </c>
      <c r="M8" s="33"/>
      <c r="N8" s="33"/>
      <c r="O8" s="33"/>
      <c r="P8" s="33"/>
      <c r="Q8" s="116"/>
      <c r="R8" s="33"/>
      <c r="S8" s="34" t="s">
        <v>225</v>
      </c>
      <c r="T8" s="33"/>
      <c r="U8" s="33">
        <v>10</v>
      </c>
      <c r="V8" s="330"/>
      <c r="W8" s="106" t="s">
        <v>61</v>
      </c>
      <c r="X8" s="112" t="s">
        <v>30</v>
      </c>
      <c r="Y8" s="108">
        <f>AB9</f>
        <v>2.5</v>
      </c>
      <c r="Z8" s="82"/>
      <c r="AA8" s="83" t="s">
        <v>31</v>
      </c>
      <c r="AB8" s="84">
        <v>1.5</v>
      </c>
      <c r="AC8" s="84">
        <f>AB8*1</f>
        <v>1.5</v>
      </c>
      <c r="AD8" s="84" t="s">
        <v>29</v>
      </c>
      <c r="AE8" s="84">
        <f>AB8*5</f>
        <v>7.5</v>
      </c>
      <c r="AF8" s="84">
        <f>AC8*4+AE8*4</f>
        <v>36</v>
      </c>
    </row>
    <row r="9" spans="2:32" ht="27.95" customHeight="1">
      <c r="B9" s="332" t="s">
        <v>37</v>
      </c>
      <c r="C9" s="328"/>
      <c r="D9" s="34"/>
      <c r="E9" s="34"/>
      <c r="F9" s="34"/>
      <c r="G9" s="33"/>
      <c r="H9" s="116"/>
      <c r="I9" s="33"/>
      <c r="J9" s="34"/>
      <c r="K9" s="116"/>
      <c r="L9" s="34"/>
      <c r="M9" s="33"/>
      <c r="N9" s="116"/>
      <c r="O9" s="33"/>
      <c r="P9" s="33"/>
      <c r="Q9" s="116"/>
      <c r="R9" s="33"/>
      <c r="S9" s="34"/>
      <c r="T9" s="116"/>
      <c r="U9" s="33"/>
      <c r="V9" s="330"/>
      <c r="W9" s="111" t="s">
        <v>12</v>
      </c>
      <c r="X9" s="112" t="s">
        <v>33</v>
      </c>
      <c r="Y9" s="108">
        <f>AB10</f>
        <v>0</v>
      </c>
      <c r="Z9" s="83"/>
      <c r="AA9" s="83" t="s">
        <v>34</v>
      </c>
      <c r="AB9" s="84">
        <v>2.5</v>
      </c>
      <c r="AC9" s="84"/>
      <c r="AD9" s="84">
        <f>AB9*5</f>
        <v>12.5</v>
      </c>
      <c r="AE9" s="84" t="s">
        <v>29</v>
      </c>
      <c r="AF9" s="84">
        <f>AD9*9</f>
        <v>112.5</v>
      </c>
    </row>
    <row r="10" spans="2:32" ht="27.95" customHeight="1">
      <c r="B10" s="332"/>
      <c r="C10" s="328"/>
      <c r="D10" s="34"/>
      <c r="E10" s="34"/>
      <c r="F10" s="34"/>
      <c r="G10" s="33"/>
      <c r="H10" s="116"/>
      <c r="I10" s="33"/>
      <c r="J10" s="33"/>
      <c r="K10" s="116"/>
      <c r="L10" s="33"/>
      <c r="M10" s="33"/>
      <c r="N10" s="116"/>
      <c r="O10" s="33"/>
      <c r="P10" s="33"/>
      <c r="Q10" s="116"/>
      <c r="R10" s="33"/>
      <c r="S10" s="33"/>
      <c r="T10" s="116"/>
      <c r="U10" s="33"/>
      <c r="V10" s="330"/>
      <c r="W10" s="106" t="s">
        <v>58</v>
      </c>
      <c r="X10" s="167" t="s">
        <v>42</v>
      </c>
      <c r="Y10" s="118">
        <v>0</v>
      </c>
      <c r="Z10" s="82"/>
      <c r="AA10" s="83" t="s">
        <v>35</v>
      </c>
      <c r="AE10" s="83">
        <f>AB10*15</f>
        <v>0</v>
      </c>
    </row>
    <row r="11" spans="2:32" ht="27.95" customHeight="1">
      <c r="B11" s="119" t="s">
        <v>36</v>
      </c>
      <c r="C11" s="120"/>
      <c r="D11" s="34"/>
      <c r="E11" s="116"/>
      <c r="F11" s="34"/>
      <c r="G11" s="33"/>
      <c r="H11" s="116"/>
      <c r="I11" s="33"/>
      <c r="J11" s="33"/>
      <c r="K11" s="116"/>
      <c r="L11" s="33"/>
      <c r="M11" s="33"/>
      <c r="N11" s="116"/>
      <c r="O11" s="33"/>
      <c r="P11" s="33"/>
      <c r="Q11" s="116"/>
      <c r="R11" s="33"/>
      <c r="S11" s="33"/>
      <c r="T11" s="116"/>
      <c r="U11" s="33"/>
      <c r="V11" s="330"/>
      <c r="W11" s="111" t="s">
        <v>13</v>
      </c>
      <c r="X11" s="121"/>
      <c r="Y11" s="108"/>
      <c r="Z11" s="83"/>
      <c r="AC11" s="83">
        <f>SUM(AC6:AC10)</f>
        <v>27.5</v>
      </c>
      <c r="AD11" s="83">
        <f>SUM(AD6:AD10)</f>
        <v>22.5</v>
      </c>
      <c r="AE11" s="83">
        <f>SUM(AE6:AE10)</f>
        <v>97.5</v>
      </c>
      <c r="AF11" s="83">
        <f>AC11*4+AD11*9+AE11*4</f>
        <v>702.5</v>
      </c>
    </row>
    <row r="12" spans="2:32" ht="27.95" customHeight="1">
      <c r="B12" s="122"/>
      <c r="C12" s="123"/>
      <c r="D12" s="34"/>
      <c r="E12" s="125"/>
      <c r="F12" s="49"/>
      <c r="G12" s="33"/>
      <c r="H12" s="116"/>
      <c r="I12" s="33"/>
      <c r="J12" s="33"/>
      <c r="K12" s="116"/>
      <c r="L12" s="33"/>
      <c r="M12" s="33"/>
      <c r="N12" s="116"/>
      <c r="O12" s="33"/>
      <c r="P12" s="33"/>
      <c r="Q12" s="116"/>
      <c r="R12" s="33"/>
      <c r="S12" s="33"/>
      <c r="T12" s="116"/>
      <c r="U12" s="33"/>
      <c r="V12" s="331"/>
      <c r="W12" s="106" t="s">
        <v>67</v>
      </c>
      <c r="X12" s="127"/>
      <c r="Y12" s="118"/>
      <c r="Z12" s="82"/>
      <c r="AC12" s="124">
        <f>AC11*4/AF11</f>
        <v>0.15658362989323843</v>
      </c>
      <c r="AD12" s="124">
        <f>AD11*9/AF11</f>
        <v>0.28825622775800713</v>
      </c>
      <c r="AE12" s="124">
        <f>AE11*4/AF11</f>
        <v>0.55516014234875444</v>
      </c>
    </row>
    <row r="13" spans="2:32" s="104" customFormat="1" ht="27.95" customHeight="1">
      <c r="B13" s="99">
        <v>5</v>
      </c>
      <c r="C13" s="328"/>
      <c r="D13" s="100" t="str">
        <f>'0501-0531菜單'!F14</f>
        <v>五穀飯/豆奶</v>
      </c>
      <c r="E13" s="100" t="s">
        <v>16</v>
      </c>
      <c r="F13" s="26" t="s">
        <v>17</v>
      </c>
      <c r="G13" s="25" t="str">
        <f>'0501-0531菜單'!F15</f>
        <v>廣式脆皮大烤鴨</v>
      </c>
      <c r="H13" s="25" t="s">
        <v>228</v>
      </c>
      <c r="I13" s="26" t="s">
        <v>17</v>
      </c>
      <c r="J13" s="25" t="str">
        <f>'0501-0531菜單'!F16</f>
        <v>日式黃金布丁雞蛋蛋</v>
      </c>
      <c r="K13" s="25" t="s">
        <v>432</v>
      </c>
      <c r="L13" s="26" t="s">
        <v>17</v>
      </c>
      <c r="M13" s="25" t="str">
        <f>'0501-0531菜單'!F17</f>
        <v>深海爆炒魷魚條(海)</v>
      </c>
      <c r="N13" s="25" t="s">
        <v>317</v>
      </c>
      <c r="O13" s="26" t="s">
        <v>17</v>
      </c>
      <c r="P13" s="25" t="str">
        <f>'0501-0531菜單'!F18</f>
        <v>青江菜</v>
      </c>
      <c r="Q13" s="25" t="s">
        <v>19</v>
      </c>
      <c r="R13" s="26" t="s">
        <v>17</v>
      </c>
      <c r="S13" s="25" t="str">
        <f>'0501-0531菜單'!F19</f>
        <v>鮮菇湯</v>
      </c>
      <c r="T13" s="25" t="s">
        <v>18</v>
      </c>
      <c r="U13" s="26" t="s">
        <v>17</v>
      </c>
      <c r="V13" s="329"/>
      <c r="W13" s="101" t="s">
        <v>8</v>
      </c>
      <c r="X13" s="102" t="s">
        <v>318</v>
      </c>
      <c r="Y13" s="103">
        <v>5</v>
      </c>
      <c r="Z13" s="83"/>
      <c r="AA13" s="83"/>
      <c r="AB13" s="84"/>
      <c r="AC13" s="83" t="s">
        <v>21</v>
      </c>
      <c r="AD13" s="83" t="s">
        <v>22</v>
      </c>
      <c r="AE13" s="83" t="s">
        <v>23</v>
      </c>
      <c r="AF13" s="83" t="s">
        <v>24</v>
      </c>
    </row>
    <row r="14" spans="2:32" ht="27.95" customHeight="1">
      <c r="B14" s="105" t="s">
        <v>9</v>
      </c>
      <c r="C14" s="328"/>
      <c r="D14" s="33" t="s">
        <v>304</v>
      </c>
      <c r="E14" s="33"/>
      <c r="F14" s="33">
        <v>70</v>
      </c>
      <c r="G14" s="33" t="s">
        <v>305</v>
      </c>
      <c r="H14" s="31"/>
      <c r="I14" s="33">
        <v>50</v>
      </c>
      <c r="J14" s="33" t="s">
        <v>431</v>
      </c>
      <c r="K14" s="33"/>
      <c r="L14" s="33">
        <v>40</v>
      </c>
      <c r="M14" s="34" t="s">
        <v>306</v>
      </c>
      <c r="N14" s="33"/>
      <c r="O14" s="34">
        <v>40</v>
      </c>
      <c r="P14" s="33" t="str">
        <f>P13</f>
        <v>青江菜</v>
      </c>
      <c r="Q14" s="33"/>
      <c r="R14" s="33">
        <v>120</v>
      </c>
      <c r="S14" s="31" t="s">
        <v>171</v>
      </c>
      <c r="T14" s="31"/>
      <c r="U14" s="31">
        <v>20</v>
      </c>
      <c r="V14" s="330"/>
      <c r="W14" s="106" t="s">
        <v>319</v>
      </c>
      <c r="X14" s="107" t="s">
        <v>320</v>
      </c>
      <c r="Y14" s="108">
        <v>2.2000000000000002</v>
      </c>
      <c r="Z14" s="82"/>
      <c r="AA14" s="109" t="s">
        <v>26</v>
      </c>
      <c r="AB14" s="84">
        <v>6.2</v>
      </c>
      <c r="AC14" s="84">
        <f>AB14*2</f>
        <v>12.4</v>
      </c>
      <c r="AD14" s="84"/>
      <c r="AE14" s="84">
        <f>AB14*15</f>
        <v>93</v>
      </c>
      <c r="AF14" s="84">
        <f>AC14*4+AE14*4</f>
        <v>421.6</v>
      </c>
    </row>
    <row r="15" spans="2:32" ht="27.95" customHeight="1">
      <c r="B15" s="105">
        <v>7</v>
      </c>
      <c r="C15" s="328"/>
      <c r="D15" s="33" t="s">
        <v>307</v>
      </c>
      <c r="E15" s="33"/>
      <c r="F15" s="33">
        <v>10</v>
      </c>
      <c r="G15" s="33"/>
      <c r="H15" s="31"/>
      <c r="I15" s="33"/>
      <c r="J15" s="33"/>
      <c r="K15" s="33"/>
      <c r="L15" s="33"/>
      <c r="M15" s="34" t="s">
        <v>309</v>
      </c>
      <c r="N15" s="33"/>
      <c r="O15" s="34">
        <v>10</v>
      </c>
      <c r="P15" s="33"/>
      <c r="Q15" s="33"/>
      <c r="R15" s="33"/>
      <c r="S15" s="31" t="s">
        <v>268</v>
      </c>
      <c r="T15" s="31"/>
      <c r="U15" s="31">
        <v>10</v>
      </c>
      <c r="V15" s="330"/>
      <c r="W15" s="111" t="s">
        <v>10</v>
      </c>
      <c r="X15" s="112" t="s">
        <v>321</v>
      </c>
      <c r="Y15" s="108">
        <v>2</v>
      </c>
      <c r="Z15" s="83"/>
      <c r="AA15" s="113" t="s">
        <v>28</v>
      </c>
      <c r="AB15" s="84">
        <v>2</v>
      </c>
      <c r="AC15" s="114">
        <f>AB15*7</f>
        <v>14</v>
      </c>
      <c r="AD15" s="84">
        <f>AB15*5</f>
        <v>10</v>
      </c>
      <c r="AE15" s="84" t="s">
        <v>29</v>
      </c>
      <c r="AF15" s="115">
        <f>AC15*4+AD15*9</f>
        <v>146</v>
      </c>
    </row>
    <row r="16" spans="2:32" ht="27.95" customHeight="1">
      <c r="B16" s="105" t="s">
        <v>11</v>
      </c>
      <c r="C16" s="328"/>
      <c r="D16" s="33" t="s">
        <v>311</v>
      </c>
      <c r="E16" s="116"/>
      <c r="F16" s="33">
        <v>5</v>
      </c>
      <c r="G16" s="33"/>
      <c r="H16" s="116"/>
      <c r="I16" s="33"/>
      <c r="J16" s="33"/>
      <c r="K16" s="116"/>
      <c r="L16" s="33"/>
      <c r="M16" s="34" t="s">
        <v>313</v>
      </c>
      <c r="N16" s="116"/>
      <c r="O16" s="34">
        <v>30</v>
      </c>
      <c r="P16" s="33"/>
      <c r="Q16" s="116"/>
      <c r="R16" s="33"/>
      <c r="S16" s="34" t="s">
        <v>511</v>
      </c>
      <c r="T16" s="116"/>
      <c r="U16" s="33">
        <v>5</v>
      </c>
      <c r="V16" s="330"/>
      <c r="W16" s="106" t="s">
        <v>322</v>
      </c>
      <c r="X16" s="112" t="s">
        <v>323</v>
      </c>
      <c r="Y16" s="108">
        <f>AB17</f>
        <v>2.5</v>
      </c>
      <c r="Z16" s="82"/>
      <c r="AA16" s="83" t="s">
        <v>31</v>
      </c>
      <c r="AB16" s="84">
        <v>1.7</v>
      </c>
      <c r="AC16" s="84">
        <f>AB16*1</f>
        <v>1.7</v>
      </c>
      <c r="AD16" s="84" t="s">
        <v>29</v>
      </c>
      <c r="AE16" s="84">
        <f>AB16*5</f>
        <v>8.5</v>
      </c>
      <c r="AF16" s="84">
        <f>AC16*4+AE16*4</f>
        <v>40.799999999999997</v>
      </c>
    </row>
    <row r="17" spans="2:32" ht="27.95" customHeight="1">
      <c r="B17" s="332" t="s">
        <v>38</v>
      </c>
      <c r="C17" s="328"/>
      <c r="D17" s="33" t="s">
        <v>314</v>
      </c>
      <c r="E17" s="116"/>
      <c r="F17" s="33">
        <v>5</v>
      </c>
      <c r="G17" s="33"/>
      <c r="H17" s="116"/>
      <c r="I17" s="33"/>
      <c r="J17" s="34"/>
      <c r="K17" s="116"/>
      <c r="L17" s="34"/>
      <c r="M17" s="34"/>
      <c r="N17" s="116"/>
      <c r="O17" s="34"/>
      <c r="P17" s="33"/>
      <c r="Q17" s="116"/>
      <c r="R17" s="33"/>
      <c r="S17" s="34"/>
      <c r="T17" s="116"/>
      <c r="U17" s="33"/>
      <c r="V17" s="330"/>
      <c r="W17" s="111" t="s">
        <v>12</v>
      </c>
      <c r="X17" s="112" t="s">
        <v>324</v>
      </c>
      <c r="Y17" s="108">
        <v>0</v>
      </c>
      <c r="Z17" s="83"/>
      <c r="AA17" s="83" t="s">
        <v>34</v>
      </c>
      <c r="AB17" s="84">
        <v>2.5</v>
      </c>
      <c r="AC17" s="84"/>
      <c r="AD17" s="84">
        <f>AB17*5</f>
        <v>12.5</v>
      </c>
      <c r="AE17" s="84" t="s">
        <v>29</v>
      </c>
      <c r="AF17" s="84">
        <f>AD17*9</f>
        <v>112.5</v>
      </c>
    </row>
    <row r="18" spans="2:32" ht="27.95" customHeight="1">
      <c r="B18" s="332"/>
      <c r="C18" s="328"/>
      <c r="D18" s="33" t="s">
        <v>315</v>
      </c>
      <c r="E18" s="116"/>
      <c r="F18" s="33">
        <v>5</v>
      </c>
      <c r="G18" s="33"/>
      <c r="H18" s="116"/>
      <c r="I18" s="33"/>
      <c r="J18" s="33"/>
      <c r="K18" s="116"/>
      <c r="L18" s="33"/>
      <c r="M18" s="33"/>
      <c r="N18" s="42"/>
      <c r="O18" s="33"/>
      <c r="P18" s="33"/>
      <c r="Q18" s="116"/>
      <c r="R18" s="33"/>
      <c r="S18" s="34"/>
      <c r="T18" s="116"/>
      <c r="U18" s="33"/>
      <c r="V18" s="330"/>
      <c r="W18" s="106" t="s">
        <v>325</v>
      </c>
      <c r="X18" s="167" t="s">
        <v>326</v>
      </c>
      <c r="Y18" s="118">
        <v>0</v>
      </c>
      <c r="Z18" s="82"/>
      <c r="AA18" s="83" t="s">
        <v>35</v>
      </c>
      <c r="AB18" s="84">
        <v>1</v>
      </c>
      <c r="AE18" s="83">
        <f>AB18*15</f>
        <v>15</v>
      </c>
    </row>
    <row r="19" spans="2:32" ht="27.95" customHeight="1">
      <c r="B19" s="119" t="s">
        <v>36</v>
      </c>
      <c r="C19" s="120"/>
      <c r="D19" s="33" t="s">
        <v>316</v>
      </c>
      <c r="E19" s="116"/>
      <c r="F19" s="33">
        <v>5</v>
      </c>
      <c r="G19" s="33"/>
      <c r="H19" s="116"/>
      <c r="I19" s="33"/>
      <c r="J19" s="33"/>
      <c r="K19" s="116"/>
      <c r="L19" s="33"/>
      <c r="M19" s="33"/>
      <c r="N19" s="42"/>
      <c r="O19" s="33"/>
      <c r="P19" s="33"/>
      <c r="Q19" s="116"/>
      <c r="R19" s="33"/>
      <c r="S19" s="34"/>
      <c r="T19" s="210"/>
      <c r="U19" s="210"/>
      <c r="V19" s="330"/>
      <c r="W19" s="111" t="s">
        <v>13</v>
      </c>
      <c r="X19" s="121"/>
      <c r="Y19" s="108"/>
      <c r="Z19" s="83"/>
      <c r="AC19" s="83">
        <f>SUM(AC14:AC18)</f>
        <v>28.099999999999998</v>
      </c>
      <c r="AD19" s="83">
        <f>SUM(AD14:AD18)</f>
        <v>22.5</v>
      </c>
      <c r="AE19" s="83">
        <f>SUM(AE14:AE18)</f>
        <v>116.5</v>
      </c>
      <c r="AF19" s="83">
        <f>AC19*4+AD19*9+AE19*4</f>
        <v>780.9</v>
      </c>
    </row>
    <row r="20" spans="2:32" ht="27.95" customHeight="1">
      <c r="B20" s="122"/>
      <c r="C20" s="123"/>
      <c r="D20" s="33" t="s">
        <v>214</v>
      </c>
      <c r="E20" s="116"/>
      <c r="F20" s="33" t="s">
        <v>335</v>
      </c>
      <c r="G20" s="33"/>
      <c r="H20" s="116"/>
      <c r="I20" s="33"/>
      <c r="J20" s="33"/>
      <c r="K20" s="116"/>
      <c r="L20" s="33"/>
      <c r="M20" s="33"/>
      <c r="N20" s="116"/>
      <c r="O20" s="33"/>
      <c r="P20" s="33"/>
      <c r="Q20" s="116"/>
      <c r="R20" s="33"/>
      <c r="S20" s="33"/>
      <c r="T20" s="116"/>
      <c r="U20" s="33"/>
      <c r="V20" s="331"/>
      <c r="W20" s="106" t="s">
        <v>327</v>
      </c>
      <c r="X20" s="117"/>
      <c r="Y20" s="118"/>
      <c r="Z20" s="82"/>
      <c r="AC20" s="124">
        <f>AC19*4/AF19</f>
        <v>0.14393648354462799</v>
      </c>
      <c r="AD20" s="124">
        <f>AD19*9/AF19</f>
        <v>0.25931617364579335</v>
      </c>
      <c r="AE20" s="124">
        <f>AE19*4/AF19</f>
        <v>0.59674734280957875</v>
      </c>
    </row>
    <row r="21" spans="2:32" s="104" customFormat="1" ht="27.95" customHeight="1">
      <c r="B21" s="129">
        <v>5</v>
      </c>
      <c r="C21" s="328"/>
      <c r="D21" s="25" t="str">
        <f>'0501-0531菜單'!J14</f>
        <v>QQ白飯</v>
      </c>
      <c r="E21" s="100" t="s">
        <v>16</v>
      </c>
      <c r="F21" s="26" t="s">
        <v>17</v>
      </c>
      <c r="G21" s="25" t="str">
        <f>'0501-0531菜單'!J15</f>
        <v>霸氣黃金炸大雞腿(炸)</v>
      </c>
      <c r="H21" s="25" t="s">
        <v>245</v>
      </c>
      <c r="I21" s="26" t="s">
        <v>17</v>
      </c>
      <c r="J21" s="25" t="str">
        <f>'0501-0531菜單'!J16</f>
        <v>轟爆炒蔥爆肉片</v>
      </c>
      <c r="K21" s="25" t="s">
        <v>256</v>
      </c>
      <c r="L21" s="173" t="s">
        <v>17</v>
      </c>
      <c r="M21" s="175" t="str">
        <f>'0501-0531菜單'!J17</f>
        <v>蜜汁日式蒲燒魚腹(海)</v>
      </c>
      <c r="N21" s="176" t="s">
        <v>16</v>
      </c>
      <c r="O21" s="177" t="s">
        <v>17</v>
      </c>
      <c r="P21" s="174" t="str">
        <f>'0501-0531菜單'!J18</f>
        <v>高麗菜</v>
      </c>
      <c r="Q21" s="25" t="s">
        <v>19</v>
      </c>
      <c r="R21" s="26" t="s">
        <v>17</v>
      </c>
      <c r="S21" s="25" t="str">
        <f>'0501-0531菜單'!J19</f>
        <v>大黃瓜湯</v>
      </c>
      <c r="T21" s="25" t="s">
        <v>18</v>
      </c>
      <c r="U21" s="26" t="s">
        <v>17</v>
      </c>
      <c r="V21" s="329"/>
      <c r="W21" s="101" t="s">
        <v>8</v>
      </c>
      <c r="X21" s="102" t="s">
        <v>20</v>
      </c>
      <c r="Y21" s="103">
        <v>5</v>
      </c>
      <c r="Z21" s="83"/>
      <c r="AA21" s="83"/>
      <c r="AB21" s="84"/>
      <c r="AC21" s="83" t="s">
        <v>21</v>
      </c>
      <c r="AD21" s="83" t="s">
        <v>22</v>
      </c>
      <c r="AE21" s="83" t="s">
        <v>23</v>
      </c>
      <c r="AF21" s="83" t="s">
        <v>24</v>
      </c>
    </row>
    <row r="22" spans="2:32" s="134" customFormat="1" ht="27.75" customHeight="1">
      <c r="B22" s="130" t="s">
        <v>9</v>
      </c>
      <c r="C22" s="328"/>
      <c r="D22" s="33" t="s">
        <v>328</v>
      </c>
      <c r="E22" s="33"/>
      <c r="F22" s="33">
        <v>80</v>
      </c>
      <c r="G22" s="33" t="s">
        <v>139</v>
      </c>
      <c r="H22" s="33"/>
      <c r="I22" s="33">
        <v>60</v>
      </c>
      <c r="J22" s="33" t="s">
        <v>253</v>
      </c>
      <c r="K22" s="33"/>
      <c r="L22" s="33">
        <v>40</v>
      </c>
      <c r="M22" s="33" t="s">
        <v>297</v>
      </c>
      <c r="N22" s="33"/>
      <c r="O22" s="33">
        <v>40</v>
      </c>
      <c r="P22" s="33" t="str">
        <f>P21</f>
        <v>高麗菜</v>
      </c>
      <c r="Q22" s="33"/>
      <c r="R22" s="33">
        <v>120</v>
      </c>
      <c r="S22" s="33" t="s">
        <v>187</v>
      </c>
      <c r="T22" s="33"/>
      <c r="U22" s="33">
        <v>40</v>
      </c>
      <c r="V22" s="330"/>
      <c r="W22" s="106" t="s">
        <v>60</v>
      </c>
      <c r="X22" s="107" t="s">
        <v>25</v>
      </c>
      <c r="Y22" s="108">
        <v>2</v>
      </c>
      <c r="Z22" s="131"/>
      <c r="AA22" s="132" t="s">
        <v>26</v>
      </c>
      <c r="AB22" s="133">
        <v>6.2</v>
      </c>
      <c r="AC22" s="133">
        <f>AB22*2</f>
        <v>12.4</v>
      </c>
      <c r="AD22" s="133"/>
      <c r="AE22" s="133">
        <f>AB22*15</f>
        <v>93</v>
      </c>
      <c r="AF22" s="133">
        <f>AC22*4+AE22*4</f>
        <v>421.6</v>
      </c>
    </row>
    <row r="23" spans="2:32" s="134" customFormat="1" ht="27.95" customHeight="1">
      <c r="B23" s="130">
        <v>8</v>
      </c>
      <c r="C23" s="328"/>
      <c r="D23" s="33"/>
      <c r="E23" s="33"/>
      <c r="F23" s="33"/>
      <c r="G23" s="33"/>
      <c r="H23" s="33"/>
      <c r="I23" s="33"/>
      <c r="J23" s="33" t="s">
        <v>254</v>
      </c>
      <c r="K23" s="34"/>
      <c r="L23" s="33">
        <v>10</v>
      </c>
      <c r="M23" s="33"/>
      <c r="N23" s="33"/>
      <c r="O23" s="33"/>
      <c r="P23" s="33"/>
      <c r="Q23" s="33"/>
      <c r="R23" s="33"/>
      <c r="S23" s="33"/>
      <c r="T23" s="33"/>
      <c r="U23" s="33"/>
      <c r="V23" s="330"/>
      <c r="W23" s="111" t="s">
        <v>10</v>
      </c>
      <c r="X23" s="112" t="s">
        <v>27</v>
      </c>
      <c r="Y23" s="108">
        <v>2.2999999999999998</v>
      </c>
      <c r="Z23" s="135"/>
      <c r="AA23" s="136" t="s">
        <v>28</v>
      </c>
      <c r="AB23" s="133">
        <v>2.1</v>
      </c>
      <c r="AC23" s="137">
        <f>AB23*7</f>
        <v>14.700000000000001</v>
      </c>
      <c r="AD23" s="133">
        <f>AB23*5</f>
        <v>10.5</v>
      </c>
      <c r="AE23" s="133" t="s">
        <v>29</v>
      </c>
      <c r="AF23" s="138">
        <f>AC23*4+AD23*9</f>
        <v>153.30000000000001</v>
      </c>
    </row>
    <row r="24" spans="2:32" s="134" customFormat="1" ht="27.95" customHeight="1">
      <c r="B24" s="130" t="s">
        <v>11</v>
      </c>
      <c r="C24" s="328"/>
      <c r="D24" s="33"/>
      <c r="E24" s="116"/>
      <c r="F24" s="33"/>
      <c r="G24" s="33"/>
      <c r="H24" s="116"/>
      <c r="I24" s="33"/>
      <c r="J24" s="33" t="s">
        <v>255</v>
      </c>
      <c r="K24" s="116"/>
      <c r="L24" s="33">
        <v>10</v>
      </c>
      <c r="M24" s="33"/>
      <c r="N24" s="116"/>
      <c r="O24" s="33"/>
      <c r="P24" s="33"/>
      <c r="Q24" s="116"/>
      <c r="R24" s="33"/>
      <c r="S24" s="34"/>
      <c r="T24" s="116"/>
      <c r="U24" s="33"/>
      <c r="V24" s="330"/>
      <c r="W24" s="106" t="s">
        <v>49</v>
      </c>
      <c r="X24" s="112" t="s">
        <v>30</v>
      </c>
      <c r="Y24" s="108">
        <f>AB25</f>
        <v>2.5</v>
      </c>
      <c r="Z24" s="131"/>
      <c r="AA24" s="139" t="s">
        <v>31</v>
      </c>
      <c r="AB24" s="133">
        <v>1.6</v>
      </c>
      <c r="AC24" s="133">
        <f>AB24*1</f>
        <v>1.6</v>
      </c>
      <c r="AD24" s="133" t="s">
        <v>29</v>
      </c>
      <c r="AE24" s="133">
        <f>AB24*5</f>
        <v>8</v>
      </c>
      <c r="AF24" s="133">
        <f>AC24*4+AE24*4</f>
        <v>38.4</v>
      </c>
    </row>
    <row r="25" spans="2:32" s="134" customFormat="1" ht="27.95" customHeight="1">
      <c r="B25" s="339" t="s">
        <v>39</v>
      </c>
      <c r="C25" s="328"/>
      <c r="D25" s="34"/>
      <c r="E25" s="34"/>
      <c r="F25" s="34"/>
      <c r="G25" s="33"/>
      <c r="H25" s="116"/>
      <c r="I25" s="33"/>
      <c r="J25" s="33"/>
      <c r="K25" s="116"/>
      <c r="L25" s="33"/>
      <c r="M25" s="33"/>
      <c r="N25" s="116"/>
      <c r="O25" s="33"/>
      <c r="P25" s="33"/>
      <c r="Q25" s="116"/>
      <c r="R25" s="33"/>
      <c r="S25" s="33"/>
      <c r="T25" s="116"/>
      <c r="U25" s="33"/>
      <c r="V25" s="330"/>
      <c r="W25" s="111" t="s">
        <v>12</v>
      </c>
      <c r="X25" s="112" t="s">
        <v>33</v>
      </c>
      <c r="Y25" s="108">
        <f>AB26</f>
        <v>0</v>
      </c>
      <c r="Z25" s="135"/>
      <c r="AA25" s="139" t="s">
        <v>34</v>
      </c>
      <c r="AB25" s="133">
        <v>2.5</v>
      </c>
      <c r="AC25" s="133"/>
      <c r="AD25" s="133">
        <f>AB25*5</f>
        <v>12.5</v>
      </c>
      <c r="AE25" s="133" t="s">
        <v>29</v>
      </c>
      <c r="AF25" s="133">
        <f>AD25*9</f>
        <v>112.5</v>
      </c>
    </row>
    <row r="26" spans="2:32" s="134" customFormat="1" ht="27.95" customHeight="1">
      <c r="B26" s="339"/>
      <c r="C26" s="328"/>
      <c r="D26" s="34"/>
      <c r="E26" s="34"/>
      <c r="F26" s="34"/>
      <c r="G26" s="140"/>
      <c r="H26" s="116"/>
      <c r="I26" s="33"/>
      <c r="J26" s="33"/>
      <c r="K26" s="116"/>
      <c r="L26" s="33"/>
      <c r="M26" s="33"/>
      <c r="N26" s="116"/>
      <c r="O26" s="33"/>
      <c r="P26" s="33"/>
      <c r="Q26" s="116"/>
      <c r="R26" s="33"/>
      <c r="S26" s="33"/>
      <c r="T26" s="116"/>
      <c r="U26" s="33"/>
      <c r="V26" s="330"/>
      <c r="W26" s="106" t="s">
        <v>47</v>
      </c>
      <c r="X26" s="167" t="s">
        <v>42</v>
      </c>
      <c r="Y26" s="108">
        <v>0</v>
      </c>
      <c r="Z26" s="131"/>
      <c r="AA26" s="139" t="s">
        <v>35</v>
      </c>
      <c r="AB26" s="133"/>
      <c r="AC26" s="139"/>
      <c r="AD26" s="139"/>
      <c r="AE26" s="139">
        <f>AB26*15</f>
        <v>0</v>
      </c>
      <c r="AF26" s="139"/>
    </row>
    <row r="27" spans="2:32" s="134" customFormat="1" ht="27.95" customHeight="1">
      <c r="B27" s="141" t="s">
        <v>36</v>
      </c>
      <c r="C27" s="142"/>
      <c r="D27" s="116"/>
      <c r="E27" s="116"/>
      <c r="F27" s="33"/>
      <c r="G27" s="33"/>
      <c r="H27" s="116"/>
      <c r="I27" s="33"/>
      <c r="J27" s="33"/>
      <c r="K27" s="116"/>
      <c r="L27" s="33"/>
      <c r="M27" s="33"/>
      <c r="N27" s="116"/>
      <c r="O27" s="33"/>
      <c r="P27" s="33"/>
      <c r="Q27" s="116"/>
      <c r="R27" s="33"/>
      <c r="S27" s="33"/>
      <c r="T27" s="116"/>
      <c r="U27" s="33"/>
      <c r="V27" s="330"/>
      <c r="W27" s="111" t="s">
        <v>13</v>
      </c>
      <c r="X27" s="121"/>
      <c r="Y27" s="108"/>
      <c r="Z27" s="135"/>
      <c r="AA27" s="139"/>
      <c r="AB27" s="133"/>
      <c r="AC27" s="139">
        <f>SUM(AC22:AC26)</f>
        <v>28.700000000000003</v>
      </c>
      <c r="AD27" s="139">
        <f>SUM(AD22:AD26)</f>
        <v>23</v>
      </c>
      <c r="AE27" s="139">
        <f>SUM(AE22:AE26)</f>
        <v>101</v>
      </c>
      <c r="AF27" s="139">
        <f>AC27*4+AD27*9+AE27*4</f>
        <v>725.8</v>
      </c>
    </row>
    <row r="28" spans="2:32" s="134" customFormat="1" ht="27.95" customHeight="1" thickBot="1">
      <c r="B28" s="143"/>
      <c r="C28" s="144"/>
      <c r="D28" s="116"/>
      <c r="E28" s="116"/>
      <c r="F28" s="33"/>
      <c r="G28" s="33"/>
      <c r="H28" s="116"/>
      <c r="I28" s="33"/>
      <c r="J28" s="33"/>
      <c r="K28" s="116"/>
      <c r="L28" s="33"/>
      <c r="M28" s="33"/>
      <c r="N28" s="116"/>
      <c r="O28" s="33"/>
      <c r="P28" s="33"/>
      <c r="Q28" s="116"/>
      <c r="R28" s="33"/>
      <c r="S28" s="33"/>
      <c r="T28" s="116"/>
      <c r="U28" s="33"/>
      <c r="V28" s="331"/>
      <c r="W28" s="106" t="s">
        <v>56</v>
      </c>
      <c r="X28" s="127"/>
      <c r="Y28" s="108"/>
      <c r="Z28" s="131"/>
      <c r="AA28" s="135"/>
      <c r="AB28" s="145"/>
      <c r="AC28" s="146">
        <f>AC27*4/AF27</f>
        <v>0.15817029484706532</v>
      </c>
      <c r="AD28" s="146">
        <f>AD27*9/AF27</f>
        <v>0.28520253513364563</v>
      </c>
      <c r="AE28" s="146">
        <f>AE27*4/AF27</f>
        <v>0.55662717001928907</v>
      </c>
      <c r="AF28" s="135"/>
    </row>
    <row r="29" spans="2:32" s="104" customFormat="1" ht="27.95" customHeight="1">
      <c r="B29" s="99">
        <v>5</v>
      </c>
      <c r="C29" s="328"/>
      <c r="D29" s="25" t="str">
        <f>'0501-0531菜單'!N14</f>
        <v>地瓜飯</v>
      </c>
      <c r="E29" s="100" t="s">
        <v>16</v>
      </c>
      <c r="F29" s="26" t="s">
        <v>17</v>
      </c>
      <c r="G29" s="25" t="str">
        <f>'0501-0531菜單'!N15</f>
        <v>川味涮涮醬蒜泥白肉</v>
      </c>
      <c r="H29" s="25" t="s">
        <v>18</v>
      </c>
      <c r="I29" s="26" t="s">
        <v>17</v>
      </c>
      <c r="J29" s="25" t="str">
        <f>'0501-0531菜單'!N16</f>
        <v>勁爆炸鹽酥雞加梅粉薯條(炸)</v>
      </c>
      <c r="K29" s="25" t="s">
        <v>245</v>
      </c>
      <c r="L29" s="26" t="s">
        <v>17</v>
      </c>
      <c r="M29" s="25" t="str">
        <f>'0501-0531菜單'!N17</f>
        <v>滑嫩蕃茄歐姆蛋</v>
      </c>
      <c r="N29" s="25" t="s">
        <v>177</v>
      </c>
      <c r="O29" s="26" t="s">
        <v>17</v>
      </c>
      <c r="P29" s="25" t="str">
        <f>'0501-0531菜單'!N18</f>
        <v>有機油江菜</v>
      </c>
      <c r="Q29" s="25" t="s">
        <v>19</v>
      </c>
      <c r="R29" s="26" t="s">
        <v>17</v>
      </c>
      <c r="S29" s="25" t="str">
        <f>'0501-0531菜單'!N19</f>
        <v>味噌豆腐湯(豆)</v>
      </c>
      <c r="T29" s="25" t="s">
        <v>18</v>
      </c>
      <c r="U29" s="26" t="s">
        <v>17</v>
      </c>
      <c r="V29" s="329"/>
      <c r="W29" s="101" t="s">
        <v>8</v>
      </c>
      <c r="X29" s="102" t="s">
        <v>20</v>
      </c>
      <c r="Y29" s="103">
        <v>5</v>
      </c>
      <c r="Z29" s="83"/>
      <c r="AA29" s="83"/>
      <c r="AB29" s="84"/>
      <c r="AC29" s="83" t="s">
        <v>21</v>
      </c>
      <c r="AD29" s="83" t="s">
        <v>22</v>
      </c>
      <c r="AE29" s="83" t="s">
        <v>23</v>
      </c>
      <c r="AF29" s="83" t="s">
        <v>24</v>
      </c>
    </row>
    <row r="30" spans="2:32" ht="27.95" customHeight="1">
      <c r="B30" s="105" t="s">
        <v>9</v>
      </c>
      <c r="C30" s="328"/>
      <c r="D30" s="34" t="s">
        <v>133</v>
      </c>
      <c r="E30" s="34"/>
      <c r="F30" s="34">
        <v>80</v>
      </c>
      <c r="G30" s="33" t="s">
        <v>146</v>
      </c>
      <c r="H30" s="34"/>
      <c r="I30" s="33">
        <v>50</v>
      </c>
      <c r="J30" s="31" t="s">
        <v>258</v>
      </c>
      <c r="K30" s="31"/>
      <c r="L30" s="31">
        <v>40</v>
      </c>
      <c r="M30" s="33" t="s">
        <v>260</v>
      </c>
      <c r="N30" s="34"/>
      <c r="O30" s="33">
        <v>60</v>
      </c>
      <c r="P30" s="33" t="str">
        <f>P29</f>
        <v>有機油江菜</v>
      </c>
      <c r="Q30" s="33"/>
      <c r="R30" s="32">
        <v>140</v>
      </c>
      <c r="S30" s="31" t="s">
        <v>130</v>
      </c>
      <c r="T30" s="33" t="s">
        <v>131</v>
      </c>
      <c r="U30" s="32">
        <v>30</v>
      </c>
      <c r="V30" s="330"/>
      <c r="W30" s="106" t="s">
        <v>44</v>
      </c>
      <c r="X30" s="107" t="s">
        <v>25</v>
      </c>
      <c r="Y30" s="108">
        <v>2.2000000000000002</v>
      </c>
      <c r="Z30" s="82"/>
      <c r="AA30" s="109" t="s">
        <v>26</v>
      </c>
      <c r="AB30" s="84">
        <v>6</v>
      </c>
      <c r="AC30" s="84">
        <f>AB30*2</f>
        <v>12</v>
      </c>
      <c r="AD30" s="84"/>
      <c r="AE30" s="84">
        <f>AB30*15</f>
        <v>90</v>
      </c>
      <c r="AF30" s="84">
        <f>AC30*4+AE30*4</f>
        <v>408</v>
      </c>
    </row>
    <row r="31" spans="2:32" ht="27.95" customHeight="1">
      <c r="B31" s="105">
        <v>9</v>
      </c>
      <c r="C31" s="328"/>
      <c r="D31" s="34" t="s">
        <v>134</v>
      </c>
      <c r="E31" s="34"/>
      <c r="F31" s="34">
        <v>30</v>
      </c>
      <c r="G31" s="32"/>
      <c r="H31" s="32"/>
      <c r="I31" s="32"/>
      <c r="J31" s="31" t="s">
        <v>259</v>
      </c>
      <c r="K31" s="31"/>
      <c r="L31" s="31">
        <v>30</v>
      </c>
      <c r="M31" s="33" t="s">
        <v>243</v>
      </c>
      <c r="N31" s="34"/>
      <c r="O31" s="33">
        <v>20</v>
      </c>
      <c r="P31" s="33"/>
      <c r="Q31" s="116"/>
      <c r="R31" s="33"/>
      <c r="S31" s="31" t="s">
        <v>132</v>
      </c>
      <c r="T31" s="32"/>
      <c r="U31" s="32">
        <v>10</v>
      </c>
      <c r="V31" s="330"/>
      <c r="W31" s="111" t="s">
        <v>10</v>
      </c>
      <c r="X31" s="112" t="s">
        <v>27</v>
      </c>
      <c r="Y31" s="108">
        <v>2</v>
      </c>
      <c r="Z31" s="83"/>
      <c r="AA31" s="113" t="s">
        <v>28</v>
      </c>
      <c r="AB31" s="84">
        <v>2</v>
      </c>
      <c r="AC31" s="114">
        <f>AB31*7</f>
        <v>14</v>
      </c>
      <c r="AD31" s="84">
        <f>AB31*5</f>
        <v>10</v>
      </c>
      <c r="AE31" s="84" t="s">
        <v>29</v>
      </c>
      <c r="AF31" s="115">
        <f>AC31*4+AD31*9</f>
        <v>146</v>
      </c>
    </row>
    <row r="32" spans="2:32" ht="27.95" customHeight="1">
      <c r="B32" s="105" t="s">
        <v>11</v>
      </c>
      <c r="C32" s="328"/>
      <c r="D32" s="33"/>
      <c r="E32" s="116"/>
      <c r="F32" s="33"/>
      <c r="G32" s="32"/>
      <c r="H32" s="42"/>
      <c r="I32" s="32"/>
      <c r="J32" s="33"/>
      <c r="K32" s="42"/>
      <c r="L32" s="33"/>
      <c r="M32" s="31"/>
      <c r="N32" s="42"/>
      <c r="O32" s="33"/>
      <c r="P32" s="33"/>
      <c r="Q32" s="116"/>
      <c r="R32" s="33"/>
      <c r="S32" s="31"/>
      <c r="T32" s="42"/>
      <c r="U32" s="32"/>
      <c r="V32" s="330"/>
      <c r="W32" s="106" t="s">
        <v>55</v>
      </c>
      <c r="X32" s="112" t="s">
        <v>30</v>
      </c>
      <c r="Y32" s="108">
        <v>2.5</v>
      </c>
      <c r="Z32" s="82"/>
      <c r="AA32" s="83" t="s">
        <v>31</v>
      </c>
      <c r="AB32" s="84">
        <v>1.8</v>
      </c>
      <c r="AC32" s="84">
        <f>AB32*1</f>
        <v>1.8</v>
      </c>
      <c r="AD32" s="84" t="s">
        <v>29</v>
      </c>
      <c r="AE32" s="84">
        <f>AB32*5</f>
        <v>9</v>
      </c>
      <c r="AF32" s="84">
        <f>AC32*4+AE32*4</f>
        <v>43.2</v>
      </c>
    </row>
    <row r="33" spans="2:32" ht="27.95" customHeight="1">
      <c r="B33" s="332" t="s">
        <v>40</v>
      </c>
      <c r="C33" s="328"/>
      <c r="D33" s="33"/>
      <c r="E33" s="116"/>
      <c r="F33" s="33"/>
      <c r="G33" s="32"/>
      <c r="H33" s="42"/>
      <c r="I33" s="32"/>
      <c r="J33" s="31"/>
      <c r="K33" s="31"/>
      <c r="L33" s="31"/>
      <c r="M33" s="33"/>
      <c r="N33" s="42"/>
      <c r="O33" s="33"/>
      <c r="P33" s="32"/>
      <c r="Q33" s="42"/>
      <c r="R33" s="32"/>
      <c r="S33" s="31"/>
      <c r="T33" s="32"/>
      <c r="U33" s="32"/>
      <c r="V33" s="330"/>
      <c r="W33" s="111" t="s">
        <v>12</v>
      </c>
      <c r="X33" s="112" t="s">
        <v>33</v>
      </c>
      <c r="Y33" s="108">
        <v>0</v>
      </c>
      <c r="Z33" s="83"/>
      <c r="AA33" s="83" t="s">
        <v>34</v>
      </c>
      <c r="AB33" s="84">
        <v>2.5</v>
      </c>
      <c r="AC33" s="84"/>
      <c r="AD33" s="84">
        <f>AB33*5</f>
        <v>12.5</v>
      </c>
      <c r="AE33" s="84" t="s">
        <v>29</v>
      </c>
      <c r="AF33" s="84">
        <f>AD33*9</f>
        <v>112.5</v>
      </c>
    </row>
    <row r="34" spans="2:32" ht="27.95" customHeight="1">
      <c r="B34" s="332"/>
      <c r="C34" s="328"/>
      <c r="D34" s="33"/>
      <c r="E34" s="116"/>
      <c r="F34" s="33"/>
      <c r="G34" s="32"/>
      <c r="H34" s="42"/>
      <c r="I34" s="32"/>
      <c r="J34" s="31"/>
      <c r="K34" s="42"/>
      <c r="L34" s="31"/>
      <c r="M34" s="33"/>
      <c r="N34" s="42"/>
      <c r="O34" s="33"/>
      <c r="P34" s="32"/>
      <c r="Q34" s="42"/>
      <c r="R34" s="32"/>
      <c r="S34" s="31"/>
      <c r="T34" s="42"/>
      <c r="U34" s="32"/>
      <c r="V34" s="330"/>
      <c r="W34" s="106" t="s">
        <v>47</v>
      </c>
      <c r="X34" s="167" t="s">
        <v>42</v>
      </c>
      <c r="Y34" s="108">
        <v>0</v>
      </c>
      <c r="Z34" s="82"/>
      <c r="AA34" s="83" t="s">
        <v>35</v>
      </c>
      <c r="AB34" s="84">
        <v>1</v>
      </c>
      <c r="AE34" s="83">
        <f>AB34*15</f>
        <v>15</v>
      </c>
    </row>
    <row r="35" spans="2:32" ht="27.95" customHeight="1">
      <c r="B35" s="119" t="s">
        <v>36</v>
      </c>
      <c r="C35" s="120"/>
      <c r="D35" s="116"/>
      <c r="E35" s="116"/>
      <c r="F35" s="33"/>
      <c r="G35" s="33"/>
      <c r="H35" s="116"/>
      <c r="I35" s="33"/>
      <c r="J35" s="33"/>
      <c r="K35" s="116"/>
      <c r="L35" s="33"/>
      <c r="M35" s="33"/>
      <c r="N35" s="116"/>
      <c r="O35" s="33"/>
      <c r="P35" s="33"/>
      <c r="Q35" s="116"/>
      <c r="R35" s="33"/>
      <c r="S35" s="33"/>
      <c r="T35" s="116"/>
      <c r="U35" s="33"/>
      <c r="V35" s="330"/>
      <c r="W35" s="111" t="s">
        <v>13</v>
      </c>
      <c r="X35" s="121"/>
      <c r="Y35" s="108"/>
      <c r="Z35" s="83"/>
      <c r="AC35" s="83">
        <f>SUM(AC30:AC34)</f>
        <v>27.8</v>
      </c>
      <c r="AD35" s="83">
        <f>SUM(AD30:AD34)</f>
        <v>22.5</v>
      </c>
      <c r="AE35" s="83">
        <f>SUM(AE30:AE34)</f>
        <v>114</v>
      </c>
      <c r="AF35" s="83">
        <f>AC35*4+AD35*9+AE35*4</f>
        <v>769.7</v>
      </c>
    </row>
    <row r="36" spans="2:32" ht="27.95" customHeight="1">
      <c r="B36" s="122"/>
      <c r="C36" s="123"/>
      <c r="D36" s="116"/>
      <c r="E36" s="116"/>
      <c r="F36" s="33"/>
      <c r="G36" s="33"/>
      <c r="H36" s="116"/>
      <c r="I36" s="33"/>
      <c r="J36" s="33"/>
      <c r="K36" s="116"/>
      <c r="L36" s="33"/>
      <c r="M36" s="33"/>
      <c r="N36" s="116"/>
      <c r="O36" s="33"/>
      <c r="P36" s="33"/>
      <c r="Q36" s="116"/>
      <c r="R36" s="33"/>
      <c r="S36" s="33"/>
      <c r="T36" s="116"/>
      <c r="U36" s="33"/>
      <c r="V36" s="331"/>
      <c r="W36" s="106" t="s">
        <v>68</v>
      </c>
      <c r="X36" s="117"/>
      <c r="Y36" s="108"/>
      <c r="Z36" s="82"/>
      <c r="AC36" s="124">
        <f>AC35*4/AF35</f>
        <v>0.14447187215798363</v>
      </c>
      <c r="AD36" s="124">
        <f>AD35*9/AF35</f>
        <v>0.26308951539560865</v>
      </c>
      <c r="AE36" s="124">
        <f>AE35*4/AF35</f>
        <v>0.59243861244640761</v>
      </c>
    </row>
    <row r="37" spans="2:32" s="104" customFormat="1" ht="27.95" customHeight="1">
      <c r="B37" s="99">
        <v>5</v>
      </c>
      <c r="C37" s="328"/>
      <c r="D37" s="25" t="str">
        <f>'0501-0531菜單'!R14</f>
        <v>夏威夷菠蘿蛋炒飯</v>
      </c>
      <c r="E37" s="100" t="s">
        <v>141</v>
      </c>
      <c r="F37" s="26" t="s">
        <v>17</v>
      </c>
      <c r="G37" s="25" t="str">
        <f>'0501-0531菜單'!R15</f>
        <v>菲力無骨大雞排(加)</v>
      </c>
      <c r="H37" s="25" t="s">
        <v>129</v>
      </c>
      <c r="I37" s="26" t="s">
        <v>17</v>
      </c>
      <c r="J37" s="25" t="str">
        <f>'0501-0531菜單'!R16</f>
        <v>高麗豆皮佐豚肉(豆)</v>
      </c>
      <c r="K37" s="25" t="s">
        <v>232</v>
      </c>
      <c r="L37" s="26" t="s">
        <v>17</v>
      </c>
      <c r="M37" s="25" t="str">
        <f>'0501-0531菜單'!R17</f>
        <v>經典黃金雞蛋雙色卷(冷)</v>
      </c>
      <c r="N37" s="25" t="s">
        <v>188</v>
      </c>
      <c r="O37" s="26" t="s">
        <v>17</v>
      </c>
      <c r="P37" s="25" t="str">
        <f>'0501-0531菜單'!R18</f>
        <v>空心菜</v>
      </c>
      <c r="Q37" s="25" t="s">
        <v>19</v>
      </c>
      <c r="R37" s="26" t="s">
        <v>17</v>
      </c>
      <c r="S37" s="25" t="str">
        <f>'0501-0531菜單'!R19</f>
        <v>結頭菜湯</v>
      </c>
      <c r="T37" s="25" t="s">
        <v>18</v>
      </c>
      <c r="U37" s="26" t="s">
        <v>17</v>
      </c>
      <c r="V37" s="329"/>
      <c r="W37" s="101" t="s">
        <v>8</v>
      </c>
      <c r="X37" s="102" t="s">
        <v>20</v>
      </c>
      <c r="Y37" s="148">
        <v>5</v>
      </c>
      <c r="Z37" s="83"/>
      <c r="AA37" s="83"/>
      <c r="AB37" s="84"/>
      <c r="AC37" s="83" t="s">
        <v>21</v>
      </c>
      <c r="AD37" s="83" t="s">
        <v>22</v>
      </c>
      <c r="AE37" s="83" t="s">
        <v>23</v>
      </c>
      <c r="AF37" s="83" t="s">
        <v>24</v>
      </c>
    </row>
    <row r="38" spans="2:32" ht="27.95" customHeight="1">
      <c r="B38" s="105" t="s">
        <v>9</v>
      </c>
      <c r="C38" s="328"/>
      <c r="D38" s="33" t="s">
        <v>178</v>
      </c>
      <c r="E38" s="33"/>
      <c r="F38" s="33">
        <v>80</v>
      </c>
      <c r="G38" s="32" t="s">
        <v>390</v>
      </c>
      <c r="H38" s="31" t="s">
        <v>391</v>
      </c>
      <c r="I38" s="32">
        <v>50</v>
      </c>
      <c r="J38" s="34" t="s">
        <v>234</v>
      </c>
      <c r="K38" s="34"/>
      <c r="L38" s="34">
        <v>40</v>
      </c>
      <c r="M38" s="32" t="s">
        <v>482</v>
      </c>
      <c r="N38" s="31" t="s">
        <v>303</v>
      </c>
      <c r="O38" s="32">
        <v>20</v>
      </c>
      <c r="P38" s="33" t="str">
        <f>P37</f>
        <v>空心菜</v>
      </c>
      <c r="Q38" s="33"/>
      <c r="R38" s="33">
        <v>110</v>
      </c>
      <c r="S38" s="33" t="s">
        <v>501</v>
      </c>
      <c r="T38" s="33"/>
      <c r="U38" s="33">
        <v>30</v>
      </c>
      <c r="V38" s="330"/>
      <c r="W38" s="106" t="s">
        <v>60</v>
      </c>
      <c r="X38" s="107" t="s">
        <v>25</v>
      </c>
      <c r="Y38" s="147">
        <v>1.9</v>
      </c>
      <c r="Z38" s="82"/>
      <c r="AA38" s="109" t="s">
        <v>26</v>
      </c>
      <c r="AB38" s="84">
        <v>6</v>
      </c>
      <c r="AC38" s="84">
        <f>AB38*2</f>
        <v>12</v>
      </c>
      <c r="AD38" s="84"/>
      <c r="AE38" s="84">
        <f>AB38*15</f>
        <v>90</v>
      </c>
      <c r="AF38" s="84">
        <f>AC38*4+AE38*4</f>
        <v>408</v>
      </c>
    </row>
    <row r="39" spans="2:32" ht="27.95" customHeight="1">
      <c r="B39" s="105">
        <v>10</v>
      </c>
      <c r="C39" s="328"/>
      <c r="D39" s="33" t="s">
        <v>329</v>
      </c>
      <c r="E39" s="33"/>
      <c r="F39" s="33">
        <v>20</v>
      </c>
      <c r="G39" s="32"/>
      <c r="H39" s="31"/>
      <c r="I39" s="32"/>
      <c r="J39" s="34" t="s">
        <v>235</v>
      </c>
      <c r="K39" s="34"/>
      <c r="L39" s="34">
        <v>10</v>
      </c>
      <c r="M39" s="32"/>
      <c r="N39" s="31"/>
      <c r="O39" s="32"/>
      <c r="P39" s="32"/>
      <c r="Q39" s="31"/>
      <c r="R39" s="32"/>
      <c r="S39" s="33"/>
      <c r="T39" s="33"/>
      <c r="U39" s="33"/>
      <c r="V39" s="330"/>
      <c r="W39" s="111" t="s">
        <v>10</v>
      </c>
      <c r="X39" s="112" t="s">
        <v>27</v>
      </c>
      <c r="Y39" s="147">
        <v>2</v>
      </c>
      <c r="Z39" s="83"/>
      <c r="AA39" s="113" t="s">
        <v>28</v>
      </c>
      <c r="AB39" s="84">
        <v>2.2999999999999998</v>
      </c>
      <c r="AC39" s="114">
        <f>AB39*7</f>
        <v>16.099999999999998</v>
      </c>
      <c r="AD39" s="84">
        <f>AB39*5</f>
        <v>11.5</v>
      </c>
      <c r="AE39" s="84" t="s">
        <v>29</v>
      </c>
      <c r="AF39" s="115">
        <f>AC39*4+AD39*9</f>
        <v>167.89999999999998</v>
      </c>
    </row>
    <row r="40" spans="2:32" ht="27.95" customHeight="1">
      <c r="B40" s="105" t="s">
        <v>11</v>
      </c>
      <c r="C40" s="328"/>
      <c r="D40" s="33" t="s">
        <v>330</v>
      </c>
      <c r="E40" s="116"/>
      <c r="F40" s="33">
        <v>10</v>
      </c>
      <c r="G40" s="32"/>
      <c r="H40" s="31"/>
      <c r="I40" s="32"/>
      <c r="J40" s="34" t="s">
        <v>261</v>
      </c>
      <c r="K40" s="34" t="s">
        <v>262</v>
      </c>
      <c r="L40" s="34">
        <v>10</v>
      </c>
      <c r="M40" s="32"/>
      <c r="N40" s="31"/>
      <c r="O40" s="32"/>
      <c r="P40" s="32"/>
      <c r="Q40" s="31"/>
      <c r="R40" s="32"/>
      <c r="S40" s="34"/>
      <c r="T40" s="116"/>
      <c r="U40" s="33"/>
      <c r="V40" s="330"/>
      <c r="W40" s="106" t="s">
        <v>69</v>
      </c>
      <c r="X40" s="112" t="s">
        <v>30</v>
      </c>
      <c r="Y40" s="147">
        <f>AB41</f>
        <v>2.5</v>
      </c>
      <c r="Z40" s="82"/>
      <c r="AA40" s="83" t="s">
        <v>31</v>
      </c>
      <c r="AB40" s="84">
        <v>1.6</v>
      </c>
      <c r="AC40" s="84">
        <f>AB40*1</f>
        <v>1.6</v>
      </c>
      <c r="AD40" s="84" t="s">
        <v>29</v>
      </c>
      <c r="AE40" s="84">
        <f>AB40*5</f>
        <v>8</v>
      </c>
      <c r="AF40" s="84">
        <f>AC40*4+AE40*4</f>
        <v>38.4</v>
      </c>
    </row>
    <row r="41" spans="2:32" ht="27.95" customHeight="1">
      <c r="B41" s="332" t="s">
        <v>32</v>
      </c>
      <c r="C41" s="328"/>
      <c r="D41" s="34" t="s">
        <v>331</v>
      </c>
      <c r="E41" s="34"/>
      <c r="F41" s="34">
        <v>10</v>
      </c>
      <c r="G41" s="32"/>
      <c r="H41" s="31"/>
      <c r="I41" s="32"/>
      <c r="J41" s="32" t="s">
        <v>483</v>
      </c>
      <c r="K41" s="31"/>
      <c r="L41" s="32">
        <v>10</v>
      </c>
      <c r="M41" s="32"/>
      <c r="N41" s="31"/>
      <c r="O41" s="32"/>
      <c r="P41" s="32"/>
      <c r="Q41" s="31"/>
      <c r="R41" s="32"/>
      <c r="S41" s="31"/>
      <c r="T41" s="31"/>
      <c r="U41" s="31"/>
      <c r="V41" s="330"/>
      <c r="W41" s="111" t="s">
        <v>46</v>
      </c>
      <c r="X41" s="112" t="s">
        <v>33</v>
      </c>
      <c r="Y41" s="147">
        <v>0.1</v>
      </c>
      <c r="Z41" s="83"/>
      <c r="AA41" s="83" t="s">
        <v>34</v>
      </c>
      <c r="AB41" s="84">
        <v>2.5</v>
      </c>
      <c r="AC41" s="84"/>
      <c r="AD41" s="84">
        <f>AB41*5</f>
        <v>12.5</v>
      </c>
      <c r="AE41" s="84" t="s">
        <v>29</v>
      </c>
      <c r="AF41" s="84">
        <f>AD41*9</f>
        <v>112.5</v>
      </c>
    </row>
    <row r="42" spans="2:32" ht="27.95" customHeight="1">
      <c r="B42" s="332"/>
      <c r="C42" s="328"/>
      <c r="D42" s="34"/>
      <c r="E42" s="116"/>
      <c r="F42" s="33"/>
      <c r="G42" s="33"/>
      <c r="H42" s="116"/>
      <c r="I42" s="33"/>
      <c r="J42" s="32"/>
      <c r="K42" s="42"/>
      <c r="L42" s="32"/>
      <c r="M42" s="33"/>
      <c r="N42" s="116"/>
      <c r="O42" s="33"/>
      <c r="P42" s="33"/>
      <c r="Q42" s="116"/>
      <c r="R42" s="33"/>
      <c r="S42" s="34"/>
      <c r="T42" s="116"/>
      <c r="U42" s="34"/>
      <c r="V42" s="330"/>
      <c r="W42" s="106" t="s">
        <v>62</v>
      </c>
      <c r="X42" s="167" t="s">
        <v>42</v>
      </c>
      <c r="Y42" s="147">
        <v>0</v>
      </c>
      <c r="Z42" s="82"/>
      <c r="AA42" s="83" t="s">
        <v>35</v>
      </c>
      <c r="AE42" s="83">
        <f>AB42*15</f>
        <v>0</v>
      </c>
    </row>
    <row r="43" spans="2:32" ht="27.95" customHeight="1">
      <c r="B43" s="119" t="s">
        <v>36</v>
      </c>
      <c r="C43" s="120"/>
      <c r="D43" s="116"/>
      <c r="E43" s="116"/>
      <c r="F43" s="33"/>
      <c r="G43" s="33"/>
      <c r="H43" s="116"/>
      <c r="I43" s="33"/>
      <c r="J43" s="34"/>
      <c r="K43" s="116"/>
      <c r="L43" s="34"/>
      <c r="M43" s="33"/>
      <c r="N43" s="116"/>
      <c r="O43" s="33"/>
      <c r="P43" s="33"/>
      <c r="Q43" s="116"/>
      <c r="R43" s="33"/>
      <c r="S43" s="34"/>
      <c r="T43" s="116"/>
      <c r="U43" s="34"/>
      <c r="V43" s="330"/>
      <c r="W43" s="111" t="s">
        <v>13</v>
      </c>
      <c r="X43" s="121"/>
      <c r="Y43" s="147"/>
      <c r="Z43" s="83"/>
      <c r="AC43" s="83">
        <f>SUM(AC38:AC42)</f>
        <v>29.7</v>
      </c>
      <c r="AD43" s="83">
        <f>SUM(AD38:AD42)</f>
        <v>24</v>
      </c>
      <c r="AE43" s="83">
        <f>SUM(AE38:AE42)</f>
        <v>98</v>
      </c>
      <c r="AF43" s="83">
        <f>AC43*4+AD43*9+AE43*4</f>
        <v>726.8</v>
      </c>
    </row>
    <row r="44" spans="2:32" ht="27.95" customHeight="1" thickBot="1">
      <c r="B44" s="150"/>
      <c r="C44" s="123"/>
      <c r="D44" s="151"/>
      <c r="E44" s="151"/>
      <c r="F44" s="152"/>
      <c r="G44" s="152"/>
      <c r="H44" s="151"/>
      <c r="I44" s="152"/>
      <c r="J44" s="152"/>
      <c r="K44" s="151"/>
      <c r="L44" s="152"/>
      <c r="M44" s="152"/>
      <c r="N44" s="151"/>
      <c r="O44" s="152"/>
      <c r="P44" s="152"/>
      <c r="Q44" s="151"/>
      <c r="R44" s="152"/>
      <c r="S44" s="152"/>
      <c r="T44" s="151"/>
      <c r="U44" s="152"/>
      <c r="V44" s="331"/>
      <c r="W44" s="153" t="s">
        <v>143</v>
      </c>
      <c r="X44" s="154"/>
      <c r="Y44" s="155"/>
      <c r="Z44" s="82"/>
      <c r="AC44" s="124">
        <f>AC43*4/AF43</f>
        <v>0.16345624656026417</v>
      </c>
      <c r="AD44" s="124">
        <f>AD43*9/AF43</f>
        <v>0.29719317556411667</v>
      </c>
      <c r="AE44" s="124">
        <f>AE43*4/AF43</f>
        <v>0.53935057787561924</v>
      </c>
    </row>
    <row r="45" spans="2:32" s="159" customFormat="1" ht="21.75" customHeight="1">
      <c r="B45" s="156"/>
      <c r="C45" s="83"/>
      <c r="D45" s="110"/>
      <c r="E45" s="157"/>
      <c r="F45" s="110"/>
      <c r="G45" s="110"/>
      <c r="H45" s="157"/>
      <c r="I45" s="110"/>
      <c r="J45" s="338"/>
      <c r="K45" s="338"/>
      <c r="L45" s="338"/>
      <c r="M45" s="338"/>
      <c r="N45" s="338"/>
      <c r="O45" s="338"/>
      <c r="P45" s="338"/>
      <c r="Q45" s="338"/>
      <c r="R45" s="338"/>
      <c r="S45" s="338"/>
      <c r="T45" s="338"/>
      <c r="U45" s="338"/>
      <c r="V45" s="338"/>
      <c r="W45" s="338"/>
      <c r="X45" s="338"/>
      <c r="Y45" s="338"/>
      <c r="Z45" s="158"/>
      <c r="AA45" s="139"/>
      <c r="AB45" s="133"/>
      <c r="AC45" s="139"/>
      <c r="AD45" s="139"/>
      <c r="AE45" s="139"/>
      <c r="AF45" s="139"/>
    </row>
    <row r="46" spans="2:32">
      <c r="B46" s="133"/>
      <c r="C46" s="159"/>
      <c r="D46" s="336"/>
      <c r="E46" s="336"/>
      <c r="F46" s="337"/>
      <c r="G46" s="337"/>
      <c r="H46" s="160"/>
      <c r="I46" s="83"/>
      <c r="J46" s="83"/>
      <c r="K46" s="160"/>
      <c r="L46" s="83"/>
      <c r="N46" s="160"/>
      <c r="O46" s="83"/>
      <c r="Q46" s="160"/>
      <c r="R46" s="83"/>
      <c r="T46" s="160"/>
      <c r="U46" s="83"/>
      <c r="V46" s="161"/>
      <c r="Y46" s="164"/>
    </row>
    <row r="47" spans="2:32">
      <c r="Y47" s="164"/>
    </row>
    <row r="48" spans="2:32">
      <c r="Y48" s="164"/>
    </row>
    <row r="49" spans="25:25">
      <c r="Y49" s="164"/>
    </row>
    <row r="50" spans="25:25">
      <c r="Y50" s="164"/>
    </row>
    <row r="51" spans="25:25">
      <c r="Y51" s="164"/>
    </row>
    <row r="52" spans="25:25">
      <c r="Y52" s="164"/>
    </row>
  </sheetData>
  <mergeCells count="19">
    <mergeCell ref="C13:C18"/>
    <mergeCell ref="V13:V20"/>
    <mergeCell ref="B17:B18"/>
    <mergeCell ref="C21:C26"/>
    <mergeCell ref="B1:Y1"/>
    <mergeCell ref="B2:G2"/>
    <mergeCell ref="C5:C10"/>
    <mergeCell ref="V5:V12"/>
    <mergeCell ref="B9:B10"/>
    <mergeCell ref="V21:V28"/>
    <mergeCell ref="B25:B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3" right="0.17" top="0.18" bottom="0.17" header="0.5" footer="0.23"/>
  <pageSetup paperSize="9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4"/>
  <sheetViews>
    <sheetView topLeftCell="A4" zoomScale="80" zoomScaleNormal="80" workbookViewId="0">
      <selection activeCell="D27" sqref="D27"/>
    </sheetView>
  </sheetViews>
  <sheetFormatPr defaultColWidth="9" defaultRowHeight="20.25"/>
  <cols>
    <col min="1" max="1" width="1.875" style="37" customWidth="1"/>
    <col min="2" max="2" width="4.875" style="64" customWidth="1"/>
    <col min="3" max="3" width="0" style="37" hidden="1" customWidth="1"/>
    <col min="4" max="4" width="18.625" style="37" customWidth="1"/>
    <col min="5" max="5" width="5.625" style="65" customWidth="1"/>
    <col min="6" max="6" width="9.625" style="37" customWidth="1"/>
    <col min="7" max="7" width="18.625" style="37" customWidth="1"/>
    <col min="8" max="8" width="5.625" style="65" customWidth="1"/>
    <col min="9" max="9" width="9.625" style="37" customWidth="1"/>
    <col min="10" max="10" width="18.625" style="37" customWidth="1"/>
    <col min="11" max="11" width="5.625" style="65" customWidth="1"/>
    <col min="12" max="12" width="9.625" style="37" customWidth="1"/>
    <col min="13" max="13" width="18.625" style="37" customWidth="1"/>
    <col min="14" max="14" width="5.625" style="65" customWidth="1"/>
    <col min="15" max="15" width="9.625" style="37" customWidth="1"/>
    <col min="16" max="16" width="18.625" style="37" customWidth="1"/>
    <col min="17" max="17" width="5.625" style="65" customWidth="1"/>
    <col min="18" max="18" width="9.625" style="37" customWidth="1"/>
    <col min="19" max="19" width="18.625" style="37" customWidth="1"/>
    <col min="20" max="20" width="5.625" style="65" customWidth="1"/>
    <col min="21" max="21" width="9.625" style="37" customWidth="1"/>
    <col min="22" max="22" width="5.25" style="67" customWidth="1"/>
    <col min="23" max="23" width="11.75" style="66" customWidth="1"/>
    <col min="24" max="24" width="11.25" style="163" customWidth="1"/>
    <col min="25" max="25" width="6.625" style="68" customWidth="1"/>
    <col min="26" max="26" width="6.625" style="37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37"/>
  </cols>
  <sheetData>
    <row r="1" spans="2:32" s="2" customFormat="1" ht="38.25">
      <c r="B1" s="333" t="s">
        <v>469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1"/>
      <c r="AB1" s="3"/>
    </row>
    <row r="2" spans="2:32" s="2" customFormat="1" ht="16.5" customHeight="1">
      <c r="B2" s="352"/>
      <c r="C2" s="352"/>
      <c r="D2" s="352"/>
      <c r="E2" s="352"/>
      <c r="F2" s="352"/>
      <c r="G2" s="352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5"/>
      <c r="Y2" s="6"/>
      <c r="Z2" s="1"/>
      <c r="AB2" s="3"/>
    </row>
    <row r="3" spans="2:32" s="2" customFormat="1" ht="31.5" customHeight="1" thickBot="1">
      <c r="B3" s="168" t="s">
        <v>43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80"/>
      <c r="Y3" s="11"/>
      <c r="Z3" s="12"/>
      <c r="AB3" s="3"/>
    </row>
    <row r="4" spans="2:32" s="23" customFormat="1" ht="43.5">
      <c r="B4" s="13" t="s">
        <v>0</v>
      </c>
      <c r="C4" s="14" t="s">
        <v>1</v>
      </c>
      <c r="D4" s="15" t="s">
        <v>2</v>
      </c>
      <c r="E4" s="88" t="s">
        <v>41</v>
      </c>
      <c r="F4" s="15"/>
      <c r="G4" s="15" t="s">
        <v>3</v>
      </c>
      <c r="H4" s="88" t="s">
        <v>41</v>
      </c>
      <c r="I4" s="15"/>
      <c r="J4" s="15" t="s">
        <v>4</v>
      </c>
      <c r="K4" s="88" t="s">
        <v>41</v>
      </c>
      <c r="L4" s="16"/>
      <c r="M4" s="15" t="s">
        <v>4</v>
      </c>
      <c r="N4" s="88" t="s">
        <v>41</v>
      </c>
      <c r="O4" s="15"/>
      <c r="P4" s="15" t="s">
        <v>4</v>
      </c>
      <c r="Q4" s="88" t="s">
        <v>41</v>
      </c>
      <c r="R4" s="15"/>
      <c r="S4" s="17" t="s">
        <v>5</v>
      </c>
      <c r="T4" s="88" t="s">
        <v>41</v>
      </c>
      <c r="U4" s="15"/>
      <c r="V4" s="18" t="s">
        <v>6</v>
      </c>
      <c r="W4" s="19" t="s">
        <v>7</v>
      </c>
      <c r="X4" s="92" t="s">
        <v>14</v>
      </c>
      <c r="Y4" s="20" t="s">
        <v>15</v>
      </c>
      <c r="Z4" s="21"/>
      <c r="AA4" s="22"/>
      <c r="AB4" s="3"/>
      <c r="AC4" s="2"/>
      <c r="AD4" s="2"/>
      <c r="AE4" s="2"/>
      <c r="AF4" s="2"/>
    </row>
    <row r="5" spans="2:32" s="29" customFormat="1" ht="65.099999999999994" customHeight="1">
      <c r="B5" s="24">
        <v>5</v>
      </c>
      <c r="C5" s="345"/>
      <c r="D5" s="25" t="str">
        <f>'0501-0531菜單'!B23</f>
        <v>QQ白飯</v>
      </c>
      <c r="E5" s="100" t="s">
        <v>16</v>
      </c>
      <c r="F5" s="26" t="s">
        <v>17</v>
      </c>
      <c r="G5" s="25" t="str">
        <f>'0501-0531菜單'!B24</f>
        <v>墨西哥烤大雞腿</v>
      </c>
      <c r="H5" s="25" t="s">
        <v>135</v>
      </c>
      <c r="I5" s="26" t="s">
        <v>17</v>
      </c>
      <c r="J5" s="25" t="str">
        <f>'0501-0531菜單'!B25</f>
        <v>正宗東北豬肉鍋(豆)</v>
      </c>
      <c r="K5" s="25" t="s">
        <v>263</v>
      </c>
      <c r="L5" s="26" t="s">
        <v>17</v>
      </c>
      <c r="M5" s="25" t="str">
        <f>'0501-0531菜單'!B26</f>
        <v>黃金甜心布丁酥(加)</v>
      </c>
      <c r="N5" s="25" t="s">
        <v>404</v>
      </c>
      <c r="O5" s="26" t="s">
        <v>17</v>
      </c>
      <c r="P5" s="25" t="str">
        <f>'0501-0531菜單'!B27</f>
        <v>油菜</v>
      </c>
      <c r="Q5" s="25" t="s">
        <v>19</v>
      </c>
      <c r="R5" s="26" t="s">
        <v>17</v>
      </c>
      <c r="S5" s="25" t="str">
        <f>'0501-0531菜單'!B28</f>
        <v>玉米濃湯(芡)</v>
      </c>
      <c r="T5" s="25" t="s">
        <v>18</v>
      </c>
      <c r="U5" s="26" t="s">
        <v>17</v>
      </c>
      <c r="V5" s="346"/>
      <c r="W5" s="101" t="s">
        <v>8</v>
      </c>
      <c r="X5" s="102" t="s">
        <v>20</v>
      </c>
      <c r="Y5" s="28">
        <v>5</v>
      </c>
      <c r="Z5" s="2"/>
      <c r="AA5" s="2"/>
      <c r="AB5" s="3"/>
      <c r="AC5" s="2" t="s">
        <v>21</v>
      </c>
      <c r="AD5" s="2" t="s">
        <v>22</v>
      </c>
      <c r="AE5" s="2" t="s">
        <v>23</v>
      </c>
      <c r="AF5" s="2" t="s">
        <v>24</v>
      </c>
    </row>
    <row r="6" spans="2:32" ht="27.95" customHeight="1">
      <c r="B6" s="30" t="s">
        <v>9</v>
      </c>
      <c r="C6" s="341"/>
      <c r="D6" s="33" t="s">
        <v>178</v>
      </c>
      <c r="E6" s="34"/>
      <c r="F6" s="33">
        <v>90</v>
      </c>
      <c r="G6" s="33" t="s">
        <v>179</v>
      </c>
      <c r="H6" s="34"/>
      <c r="I6" s="33">
        <v>60</v>
      </c>
      <c r="J6" s="34" t="s">
        <v>147</v>
      </c>
      <c r="K6" s="33"/>
      <c r="L6" s="34">
        <v>50</v>
      </c>
      <c r="M6" s="33" t="s">
        <v>333</v>
      </c>
      <c r="N6" s="33" t="s">
        <v>334</v>
      </c>
      <c r="O6" s="33">
        <v>25</v>
      </c>
      <c r="P6" s="33" t="str">
        <f>P5</f>
        <v>油菜</v>
      </c>
      <c r="Q6" s="33"/>
      <c r="R6" s="33">
        <v>130</v>
      </c>
      <c r="S6" s="34" t="s">
        <v>189</v>
      </c>
      <c r="T6" s="33"/>
      <c r="U6" s="33">
        <v>30</v>
      </c>
      <c r="V6" s="347"/>
      <c r="W6" s="106" t="s">
        <v>70</v>
      </c>
      <c r="X6" s="107" t="s">
        <v>25</v>
      </c>
      <c r="Y6" s="36">
        <v>2</v>
      </c>
      <c r="Z6" s="12"/>
      <c r="AA6" s="22" t="s">
        <v>26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30">
        <v>13</v>
      </c>
      <c r="C7" s="341"/>
      <c r="D7" s="33"/>
      <c r="E7" s="34"/>
      <c r="F7" s="33"/>
      <c r="G7" s="33"/>
      <c r="H7" s="34"/>
      <c r="I7" s="33"/>
      <c r="J7" s="34" t="s">
        <v>137</v>
      </c>
      <c r="K7" s="116"/>
      <c r="L7" s="34">
        <v>10</v>
      </c>
      <c r="M7" s="33"/>
      <c r="N7" s="33"/>
      <c r="O7" s="33"/>
      <c r="P7" s="33"/>
      <c r="Q7" s="33"/>
      <c r="R7" s="33"/>
      <c r="S7" s="34" t="s">
        <v>180</v>
      </c>
      <c r="T7" s="33"/>
      <c r="U7" s="33">
        <v>10</v>
      </c>
      <c r="V7" s="347"/>
      <c r="W7" s="111" t="s">
        <v>10</v>
      </c>
      <c r="X7" s="112" t="s">
        <v>27</v>
      </c>
      <c r="Y7" s="36">
        <v>2</v>
      </c>
      <c r="Z7" s="2"/>
      <c r="AA7" s="39" t="s">
        <v>28</v>
      </c>
      <c r="AB7" s="3">
        <v>2</v>
      </c>
      <c r="AC7" s="40">
        <f>AB7*7</f>
        <v>14</v>
      </c>
      <c r="AD7" s="3">
        <f>AB7*5</f>
        <v>10</v>
      </c>
      <c r="AE7" s="3" t="s">
        <v>29</v>
      </c>
      <c r="AF7" s="41">
        <f>AC7*4+AD7*9</f>
        <v>146</v>
      </c>
    </row>
    <row r="8" spans="2:32" ht="27.95" customHeight="1">
      <c r="B8" s="30" t="s">
        <v>11</v>
      </c>
      <c r="C8" s="341"/>
      <c r="D8" s="33"/>
      <c r="E8" s="34"/>
      <c r="F8" s="33"/>
      <c r="G8" s="33"/>
      <c r="H8" s="116"/>
      <c r="I8" s="33"/>
      <c r="J8" s="33" t="s">
        <v>130</v>
      </c>
      <c r="K8" s="191" t="s">
        <v>131</v>
      </c>
      <c r="L8" s="33">
        <v>20</v>
      </c>
      <c r="M8" s="33"/>
      <c r="N8" s="116"/>
      <c r="O8" s="33"/>
      <c r="P8" s="33"/>
      <c r="Q8" s="116"/>
      <c r="R8" s="33"/>
      <c r="S8" s="33" t="s">
        <v>137</v>
      </c>
      <c r="T8" s="116"/>
      <c r="U8" s="33">
        <v>10</v>
      </c>
      <c r="V8" s="347"/>
      <c r="W8" s="106" t="s">
        <v>61</v>
      </c>
      <c r="X8" s="112" t="s">
        <v>30</v>
      </c>
      <c r="Y8" s="36">
        <f>AB9</f>
        <v>2.5</v>
      </c>
      <c r="Z8" s="12"/>
      <c r="AA8" s="2" t="s">
        <v>31</v>
      </c>
      <c r="AB8" s="3">
        <v>1.5</v>
      </c>
      <c r="AC8" s="3">
        <f>AB8*1</f>
        <v>1.5</v>
      </c>
      <c r="AD8" s="3" t="s">
        <v>29</v>
      </c>
      <c r="AE8" s="3">
        <f>AB8*5</f>
        <v>7.5</v>
      </c>
      <c r="AF8" s="3">
        <f>AC8*4+AE8*4</f>
        <v>36</v>
      </c>
    </row>
    <row r="9" spans="2:32" ht="27.95" customHeight="1">
      <c r="B9" s="343" t="s">
        <v>37</v>
      </c>
      <c r="C9" s="341"/>
      <c r="D9" s="34"/>
      <c r="E9" s="34"/>
      <c r="F9" s="34"/>
      <c r="G9" s="33"/>
      <c r="H9" s="116"/>
      <c r="I9" s="33"/>
      <c r="J9" s="33" t="s">
        <v>146</v>
      </c>
      <c r="K9" s="116"/>
      <c r="L9" s="33">
        <v>10</v>
      </c>
      <c r="M9" s="33"/>
      <c r="N9" s="116"/>
      <c r="O9" s="33"/>
      <c r="P9" s="33"/>
      <c r="Q9" s="116"/>
      <c r="R9" s="33"/>
      <c r="S9" s="34"/>
      <c r="T9" s="116"/>
      <c r="U9" s="33"/>
      <c r="V9" s="347"/>
      <c r="W9" s="111" t="s">
        <v>12</v>
      </c>
      <c r="X9" s="112" t="s">
        <v>33</v>
      </c>
      <c r="Y9" s="36">
        <f>AB10</f>
        <v>0</v>
      </c>
      <c r="Z9" s="2"/>
      <c r="AA9" s="2" t="s">
        <v>34</v>
      </c>
      <c r="AB9" s="3">
        <v>2.5</v>
      </c>
      <c r="AC9" s="3"/>
      <c r="AD9" s="3">
        <f>AB9*5</f>
        <v>12.5</v>
      </c>
      <c r="AE9" s="3" t="s">
        <v>29</v>
      </c>
      <c r="AF9" s="3">
        <f>AD9*9</f>
        <v>112.5</v>
      </c>
    </row>
    <row r="10" spans="2:32" ht="27.95" customHeight="1">
      <c r="B10" s="344"/>
      <c r="C10" s="342"/>
      <c r="D10" s="34"/>
      <c r="E10" s="34"/>
      <c r="F10" s="34"/>
      <c r="G10" s="33"/>
      <c r="H10" s="116"/>
      <c r="I10" s="33"/>
      <c r="J10" s="33"/>
      <c r="K10" s="42"/>
      <c r="L10" s="33"/>
      <c r="M10" s="34"/>
      <c r="N10" s="42"/>
      <c r="O10" s="33"/>
      <c r="P10" s="33"/>
      <c r="Q10" s="116"/>
      <c r="R10" s="33"/>
      <c r="S10" s="34"/>
      <c r="T10" s="116"/>
      <c r="U10" s="33"/>
      <c r="V10" s="347"/>
      <c r="W10" s="106" t="s">
        <v>53</v>
      </c>
      <c r="X10" s="167" t="s">
        <v>42</v>
      </c>
      <c r="Y10" s="43">
        <v>0</v>
      </c>
      <c r="Z10" s="12"/>
      <c r="AA10" s="2" t="s">
        <v>35</v>
      </c>
      <c r="AE10" s="2">
        <f>AB10*15</f>
        <v>0</v>
      </c>
    </row>
    <row r="11" spans="2:32" ht="27.95" customHeight="1">
      <c r="B11" s="44" t="s">
        <v>36</v>
      </c>
      <c r="C11" s="45"/>
      <c r="D11" s="34"/>
      <c r="E11" s="116"/>
      <c r="F11" s="34"/>
      <c r="G11" s="33"/>
      <c r="H11" s="116"/>
      <c r="I11" s="33"/>
      <c r="J11" s="33"/>
      <c r="K11" s="42"/>
      <c r="L11" s="33"/>
      <c r="M11" s="33"/>
      <c r="N11" s="116"/>
      <c r="O11" s="33"/>
      <c r="P11" s="33"/>
      <c r="Q11" s="116"/>
      <c r="R11" s="33"/>
      <c r="S11" s="33"/>
      <c r="T11" s="116"/>
      <c r="U11" s="33"/>
      <c r="V11" s="347"/>
      <c r="W11" s="111" t="s">
        <v>13</v>
      </c>
      <c r="X11" s="121"/>
      <c r="Y11" s="36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>
      <c r="B12" s="46"/>
      <c r="C12" s="47"/>
      <c r="D12" s="125"/>
      <c r="E12" s="125"/>
      <c r="F12" s="49"/>
      <c r="G12" s="33"/>
      <c r="H12" s="116"/>
      <c r="I12" s="33"/>
      <c r="J12" s="33"/>
      <c r="K12" s="116"/>
      <c r="L12" s="33"/>
      <c r="M12" s="33"/>
      <c r="N12" s="116"/>
      <c r="O12" s="33"/>
      <c r="P12" s="33"/>
      <c r="Q12" s="116"/>
      <c r="R12" s="33"/>
      <c r="S12" s="33"/>
      <c r="T12" s="116"/>
      <c r="U12" s="33"/>
      <c r="V12" s="349"/>
      <c r="W12" s="126" t="s">
        <v>76</v>
      </c>
      <c r="X12" s="127"/>
      <c r="Y12" s="43"/>
      <c r="Z12" s="12"/>
      <c r="AC12" s="48">
        <f>AC11*4/AF11</f>
        <v>0.15658362989323843</v>
      </c>
      <c r="AD12" s="48">
        <f>AD11*9/AF11</f>
        <v>0.28825622775800713</v>
      </c>
      <c r="AE12" s="48">
        <f>AE11*4/AF11</f>
        <v>0.55516014234875444</v>
      </c>
    </row>
    <row r="13" spans="2:32" s="29" customFormat="1" ht="27.95" customHeight="1">
      <c r="B13" s="24">
        <v>5</v>
      </c>
      <c r="C13" s="345"/>
      <c r="D13" s="25" t="str">
        <f>'0501-0531菜單'!F23</f>
        <v>五穀飯</v>
      </c>
      <c r="E13" s="100" t="s">
        <v>16</v>
      </c>
      <c r="F13" s="26" t="s">
        <v>17</v>
      </c>
      <c r="G13" s="25" t="str">
        <f>'0501-0531菜單'!F24</f>
        <v>元氣醬燒大豬里肌</v>
      </c>
      <c r="H13" s="25" t="s">
        <v>265</v>
      </c>
      <c r="I13" s="26" t="s">
        <v>17</v>
      </c>
      <c r="J13" s="25" t="str">
        <f>'0501-0531菜單'!F25</f>
        <v>部隊春川炒雞柳</v>
      </c>
      <c r="K13" s="25" t="s">
        <v>142</v>
      </c>
      <c r="L13" s="26" t="s">
        <v>17</v>
      </c>
      <c r="M13" s="25" t="str">
        <f>'0501-0531菜單'!F26</f>
        <v>夜市花生米血糕(冷)</v>
      </c>
      <c r="N13" s="25" t="s">
        <v>405</v>
      </c>
      <c r="O13" s="26" t="s">
        <v>17</v>
      </c>
      <c r="P13" s="25" t="str">
        <f>'0501-0531菜單'!F27</f>
        <v>青江菜</v>
      </c>
      <c r="Q13" s="25" t="s">
        <v>19</v>
      </c>
      <c r="R13" s="26" t="s">
        <v>17</v>
      </c>
      <c r="S13" s="25" t="str">
        <f>'0501-0531菜單'!F28</f>
        <v>鮮筍湯</v>
      </c>
      <c r="T13" s="25" t="s">
        <v>18</v>
      </c>
      <c r="U13" s="26" t="s">
        <v>17</v>
      </c>
      <c r="V13" s="346"/>
      <c r="W13" s="101" t="s">
        <v>8</v>
      </c>
      <c r="X13" s="102" t="s">
        <v>20</v>
      </c>
      <c r="Y13" s="28">
        <v>5</v>
      </c>
      <c r="Z13" s="2"/>
      <c r="AA13" s="2"/>
      <c r="AB13" s="3"/>
      <c r="AC13" s="2" t="s">
        <v>21</v>
      </c>
      <c r="AD13" s="2" t="s">
        <v>22</v>
      </c>
      <c r="AE13" s="2" t="s">
        <v>23</v>
      </c>
      <c r="AF13" s="2" t="s">
        <v>24</v>
      </c>
    </row>
    <row r="14" spans="2:32" ht="27.95" customHeight="1">
      <c r="B14" s="30" t="s">
        <v>9</v>
      </c>
      <c r="C14" s="341"/>
      <c r="D14" s="33" t="s">
        <v>215</v>
      </c>
      <c r="E14" s="33"/>
      <c r="F14" s="33">
        <v>60</v>
      </c>
      <c r="G14" s="33" t="s">
        <v>266</v>
      </c>
      <c r="H14" s="34"/>
      <c r="I14" s="33">
        <v>40</v>
      </c>
      <c r="J14" s="33" t="s">
        <v>191</v>
      </c>
      <c r="K14" s="34"/>
      <c r="L14" s="33">
        <v>40</v>
      </c>
      <c r="M14" s="33" t="s">
        <v>522</v>
      </c>
      <c r="N14" s="33" t="s">
        <v>523</v>
      </c>
      <c r="O14" s="33">
        <v>40</v>
      </c>
      <c r="P14" s="33" t="str">
        <f>P13</f>
        <v>青江菜</v>
      </c>
      <c r="Q14" s="33"/>
      <c r="R14" s="33">
        <v>110</v>
      </c>
      <c r="S14" s="34" t="s">
        <v>192</v>
      </c>
      <c r="T14" s="33"/>
      <c r="U14" s="33">
        <v>40</v>
      </c>
      <c r="V14" s="347"/>
      <c r="W14" s="106" t="s">
        <v>44</v>
      </c>
      <c r="X14" s="107" t="s">
        <v>25</v>
      </c>
      <c r="Y14" s="36">
        <v>2.1</v>
      </c>
      <c r="Z14" s="12"/>
      <c r="AA14" s="22" t="s">
        <v>26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30">
        <v>14</v>
      </c>
      <c r="C15" s="341"/>
      <c r="D15" s="33" t="s">
        <v>216</v>
      </c>
      <c r="E15" s="33"/>
      <c r="F15" s="33">
        <v>10</v>
      </c>
      <c r="G15" s="33"/>
      <c r="H15" s="34"/>
      <c r="I15" s="33"/>
      <c r="J15" s="33" t="s">
        <v>190</v>
      </c>
      <c r="K15" s="34"/>
      <c r="L15" s="33">
        <v>10</v>
      </c>
      <c r="M15" s="33"/>
      <c r="N15" s="33"/>
      <c r="O15" s="33"/>
      <c r="P15" s="33"/>
      <c r="Q15" s="33"/>
      <c r="R15" s="33"/>
      <c r="S15" s="34"/>
      <c r="T15" s="33"/>
      <c r="U15" s="33"/>
      <c r="V15" s="347"/>
      <c r="W15" s="111" t="s">
        <v>10</v>
      </c>
      <c r="X15" s="112" t="s">
        <v>27</v>
      </c>
      <c r="Y15" s="36">
        <v>2</v>
      </c>
      <c r="Z15" s="2"/>
      <c r="AA15" s="39" t="s">
        <v>28</v>
      </c>
      <c r="AB15" s="3">
        <v>2.2000000000000002</v>
      </c>
      <c r="AC15" s="40">
        <f>AB15*7</f>
        <v>15.400000000000002</v>
      </c>
      <c r="AD15" s="3">
        <f>AB15*5</f>
        <v>11</v>
      </c>
      <c r="AE15" s="3" t="s">
        <v>29</v>
      </c>
      <c r="AF15" s="41">
        <f>AC15*4+AD15*9</f>
        <v>160.60000000000002</v>
      </c>
    </row>
    <row r="16" spans="2:32" ht="27.95" customHeight="1">
      <c r="B16" s="30" t="s">
        <v>11</v>
      </c>
      <c r="C16" s="341"/>
      <c r="D16" s="33" t="s">
        <v>217</v>
      </c>
      <c r="E16" s="116"/>
      <c r="F16" s="33">
        <v>5</v>
      </c>
      <c r="G16" s="33"/>
      <c r="H16" s="116"/>
      <c r="I16" s="33"/>
      <c r="J16" s="34" t="s">
        <v>185</v>
      </c>
      <c r="K16" s="116"/>
      <c r="L16" s="33">
        <v>10</v>
      </c>
      <c r="M16" s="33"/>
      <c r="N16" s="116"/>
      <c r="O16" s="33"/>
      <c r="P16" s="33"/>
      <c r="Q16" s="116"/>
      <c r="R16" s="33"/>
      <c r="S16" s="34"/>
      <c r="T16" s="116"/>
      <c r="U16" s="33"/>
      <c r="V16" s="347"/>
      <c r="W16" s="106" t="s">
        <v>45</v>
      </c>
      <c r="X16" s="112" t="s">
        <v>30</v>
      </c>
      <c r="Y16" s="36">
        <f>AB17</f>
        <v>2.5</v>
      </c>
      <c r="Z16" s="12"/>
      <c r="AA16" s="2" t="s">
        <v>31</v>
      </c>
      <c r="AB16" s="3">
        <v>1.6</v>
      </c>
      <c r="AC16" s="3">
        <f>AB16*1</f>
        <v>1.6</v>
      </c>
      <c r="AD16" s="3" t="s">
        <v>29</v>
      </c>
      <c r="AE16" s="3">
        <f>AB16*5</f>
        <v>8</v>
      </c>
      <c r="AF16" s="3">
        <f>AC16*4+AE16*4</f>
        <v>38.4</v>
      </c>
    </row>
    <row r="17" spans="2:32" ht="27.95" customHeight="1">
      <c r="B17" s="343" t="s">
        <v>38</v>
      </c>
      <c r="C17" s="341"/>
      <c r="D17" s="33" t="s">
        <v>218</v>
      </c>
      <c r="E17" s="116"/>
      <c r="F17" s="33">
        <v>5</v>
      </c>
      <c r="G17" s="33"/>
      <c r="H17" s="116"/>
      <c r="I17" s="33"/>
      <c r="J17" s="33"/>
      <c r="K17" s="116"/>
      <c r="L17" s="33"/>
      <c r="M17" s="33"/>
      <c r="N17" s="116"/>
      <c r="O17" s="33"/>
      <c r="P17" s="33"/>
      <c r="Q17" s="116"/>
      <c r="R17" s="33"/>
      <c r="S17" s="34"/>
      <c r="T17" s="116"/>
      <c r="U17" s="33"/>
      <c r="V17" s="347"/>
      <c r="W17" s="111" t="s">
        <v>12</v>
      </c>
      <c r="X17" s="112" t="s">
        <v>33</v>
      </c>
      <c r="Y17" s="36">
        <v>0</v>
      </c>
      <c r="Z17" s="2"/>
      <c r="AA17" s="2" t="s">
        <v>34</v>
      </c>
      <c r="AB17" s="3">
        <v>2.5</v>
      </c>
      <c r="AC17" s="3"/>
      <c r="AD17" s="3">
        <f>AB17*5</f>
        <v>12.5</v>
      </c>
      <c r="AE17" s="3" t="s">
        <v>29</v>
      </c>
      <c r="AF17" s="3">
        <f>AD17*9</f>
        <v>112.5</v>
      </c>
    </row>
    <row r="18" spans="2:32" ht="27.95" customHeight="1">
      <c r="B18" s="344"/>
      <c r="C18" s="342"/>
      <c r="D18" s="33" t="s">
        <v>219</v>
      </c>
      <c r="E18" s="116"/>
      <c r="F18" s="33">
        <v>5</v>
      </c>
      <c r="G18" s="33"/>
      <c r="H18" s="116"/>
      <c r="I18" s="33"/>
      <c r="J18" s="33"/>
      <c r="K18" s="116"/>
      <c r="L18" s="33"/>
      <c r="M18" s="33"/>
      <c r="N18" s="116"/>
      <c r="O18" s="33"/>
      <c r="P18" s="33"/>
      <c r="Q18" s="116"/>
      <c r="R18" s="33"/>
      <c r="S18" s="34"/>
      <c r="T18" s="116"/>
      <c r="U18" s="33"/>
      <c r="V18" s="347"/>
      <c r="W18" s="106" t="s">
        <v>47</v>
      </c>
      <c r="X18" s="167" t="s">
        <v>42</v>
      </c>
      <c r="Y18" s="43">
        <v>0</v>
      </c>
      <c r="Z18" s="12"/>
      <c r="AA18" s="2" t="s">
        <v>35</v>
      </c>
      <c r="AB18" s="3">
        <v>1</v>
      </c>
      <c r="AE18" s="2">
        <f>AB18*15</f>
        <v>15</v>
      </c>
    </row>
    <row r="19" spans="2:32" ht="27.95" customHeight="1">
      <c r="B19" s="44" t="s">
        <v>36</v>
      </c>
      <c r="C19" s="45"/>
      <c r="D19" s="33" t="s">
        <v>220</v>
      </c>
      <c r="E19" s="116"/>
      <c r="F19" s="33">
        <v>5</v>
      </c>
      <c r="G19" s="33"/>
      <c r="H19" s="116"/>
      <c r="I19" s="33"/>
      <c r="J19" s="33"/>
      <c r="K19" s="116"/>
      <c r="L19" s="33"/>
      <c r="M19" s="33"/>
      <c r="N19" s="116"/>
      <c r="O19" s="33"/>
      <c r="P19" s="33"/>
      <c r="Q19" s="116"/>
      <c r="R19" s="33"/>
      <c r="S19" s="33"/>
      <c r="T19" s="116"/>
      <c r="U19" s="33"/>
      <c r="V19" s="347"/>
      <c r="W19" s="111" t="s">
        <v>13</v>
      </c>
      <c r="X19" s="121"/>
      <c r="Y19" s="36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>
      <c r="B20" s="46"/>
      <c r="C20" s="47"/>
      <c r="D20" s="33"/>
      <c r="E20" s="116"/>
      <c r="F20" s="33"/>
      <c r="G20" s="33"/>
      <c r="H20" s="116"/>
      <c r="I20" s="33"/>
      <c r="J20" s="33"/>
      <c r="K20" s="116"/>
      <c r="L20" s="33"/>
      <c r="M20" s="33"/>
      <c r="N20" s="116"/>
      <c r="O20" s="33"/>
      <c r="P20" s="33"/>
      <c r="Q20" s="116"/>
      <c r="R20" s="33"/>
      <c r="S20" s="33"/>
      <c r="T20" s="116"/>
      <c r="U20" s="33"/>
      <c r="V20" s="349"/>
      <c r="W20" s="106" t="s">
        <v>48</v>
      </c>
      <c r="X20" s="117"/>
      <c r="Y20" s="43"/>
      <c r="Z20" s="12"/>
      <c r="AC20" s="48">
        <f>AC19*4/AF19</f>
        <v>0.14881334188582426</v>
      </c>
      <c r="AD20" s="48">
        <f>AD19*9/AF19</f>
        <v>0.27132777421423987</v>
      </c>
      <c r="AE20" s="48">
        <f>AE19*4/AF19</f>
        <v>0.5798588838999359</v>
      </c>
    </row>
    <row r="21" spans="2:32" s="29" customFormat="1" ht="27.95" customHeight="1">
      <c r="B21" s="50">
        <v>5</v>
      </c>
      <c r="C21" s="345"/>
      <c r="D21" s="25" t="str">
        <f>'0501-0531菜單'!J23</f>
        <v>QQ白飯</v>
      </c>
      <c r="E21" s="100" t="s">
        <v>16</v>
      </c>
      <c r="F21" s="26" t="s">
        <v>17</v>
      </c>
      <c r="G21" s="25" t="str">
        <f>'0501-0531菜單'!J24</f>
        <v>夜市轟炸鹹酥雞(炸)</v>
      </c>
      <c r="H21" s="25" t="s">
        <v>245</v>
      </c>
      <c r="I21" s="26" t="s">
        <v>17</v>
      </c>
      <c r="J21" s="25" t="str">
        <f>'0501-0531菜單'!J25</f>
        <v>台南府城大王拌飯肉燥</v>
      </c>
      <c r="K21" s="25" t="s">
        <v>263</v>
      </c>
      <c r="L21" s="26" t="s">
        <v>17</v>
      </c>
      <c r="M21" s="25" t="str">
        <f>'0501-0531菜單'!J26</f>
        <v>爆炒菇菇炒雞柳</v>
      </c>
      <c r="N21" s="25" t="s">
        <v>141</v>
      </c>
      <c r="O21" s="26" t="s">
        <v>17</v>
      </c>
      <c r="P21" s="25" t="str">
        <f>'0501-0531菜單'!J27</f>
        <v>高麗菜</v>
      </c>
      <c r="Q21" s="25" t="s">
        <v>19</v>
      </c>
      <c r="R21" s="26" t="s">
        <v>17</v>
      </c>
      <c r="S21" s="25" t="str">
        <f>'0501-0531菜單'!J28</f>
        <v>冬瓜湯</v>
      </c>
      <c r="T21" s="25" t="s">
        <v>18</v>
      </c>
      <c r="U21" s="26" t="s">
        <v>17</v>
      </c>
      <c r="V21" s="329"/>
      <c r="W21" s="101" t="s">
        <v>8</v>
      </c>
      <c r="X21" s="102" t="s">
        <v>20</v>
      </c>
      <c r="Y21" s="28">
        <v>5</v>
      </c>
      <c r="Z21" s="2"/>
      <c r="AA21" s="2"/>
      <c r="AB21" s="3"/>
      <c r="AC21" s="2" t="s">
        <v>21</v>
      </c>
      <c r="AD21" s="2" t="s">
        <v>22</v>
      </c>
      <c r="AE21" s="2" t="s">
        <v>23</v>
      </c>
      <c r="AF21" s="2" t="s">
        <v>24</v>
      </c>
    </row>
    <row r="22" spans="2:32" s="53" customFormat="1" ht="27.75" customHeight="1">
      <c r="B22" s="51" t="s">
        <v>9</v>
      </c>
      <c r="C22" s="341"/>
      <c r="D22" s="33" t="s">
        <v>239</v>
      </c>
      <c r="E22" s="33"/>
      <c r="F22" s="33">
        <v>100</v>
      </c>
      <c r="G22" s="33" t="s">
        <v>258</v>
      </c>
      <c r="H22" s="33"/>
      <c r="I22" s="33">
        <v>60</v>
      </c>
      <c r="J22" s="34" t="s">
        <v>242</v>
      </c>
      <c r="K22" s="116"/>
      <c r="L22" s="34">
        <v>40</v>
      </c>
      <c r="M22" s="33" t="s">
        <v>336</v>
      </c>
      <c r="N22" s="33"/>
      <c r="O22" s="33">
        <v>30</v>
      </c>
      <c r="P22" s="33" t="str">
        <f>P21</f>
        <v>高麗菜</v>
      </c>
      <c r="Q22" s="33"/>
      <c r="R22" s="33">
        <v>120</v>
      </c>
      <c r="S22" s="33" t="s">
        <v>267</v>
      </c>
      <c r="T22" s="33"/>
      <c r="U22" s="33">
        <v>40</v>
      </c>
      <c r="V22" s="330"/>
      <c r="W22" s="106" t="s">
        <v>44</v>
      </c>
      <c r="X22" s="107" t="s">
        <v>25</v>
      </c>
      <c r="Y22" s="36">
        <v>2</v>
      </c>
      <c r="Z22" s="52"/>
      <c r="AA22" s="22" t="s">
        <v>26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53" customFormat="1" ht="27.95" customHeight="1">
      <c r="B23" s="51">
        <v>15</v>
      </c>
      <c r="C23" s="341"/>
      <c r="D23" s="33"/>
      <c r="E23" s="116"/>
      <c r="F23" s="33"/>
      <c r="G23" s="33"/>
      <c r="H23" s="33"/>
      <c r="I23" s="33"/>
      <c r="J23" s="33" t="s">
        <v>268</v>
      </c>
      <c r="K23" s="34"/>
      <c r="L23" s="33">
        <v>10</v>
      </c>
      <c r="M23" s="33" t="s">
        <v>312</v>
      </c>
      <c r="N23" s="33"/>
      <c r="O23" s="33">
        <v>20</v>
      </c>
      <c r="P23" s="33"/>
      <c r="Q23" s="33"/>
      <c r="R23" s="33"/>
      <c r="S23" s="33"/>
      <c r="T23" s="33"/>
      <c r="U23" s="33"/>
      <c r="V23" s="330"/>
      <c r="W23" s="111" t="s">
        <v>10</v>
      </c>
      <c r="X23" s="112" t="s">
        <v>27</v>
      </c>
      <c r="Y23" s="36">
        <v>2.2000000000000002</v>
      </c>
      <c r="Z23" s="54"/>
      <c r="AA23" s="39" t="s">
        <v>28</v>
      </c>
      <c r="AB23" s="3">
        <v>2</v>
      </c>
      <c r="AC23" s="40">
        <f>AB23*7</f>
        <v>14</v>
      </c>
      <c r="AD23" s="3">
        <f>AB23*5</f>
        <v>10</v>
      </c>
      <c r="AE23" s="3" t="s">
        <v>29</v>
      </c>
      <c r="AF23" s="41">
        <f>AC23*4+AD23*9</f>
        <v>146</v>
      </c>
    </row>
    <row r="24" spans="2:32" s="53" customFormat="1" ht="27.95" customHeight="1">
      <c r="B24" s="51" t="s">
        <v>11</v>
      </c>
      <c r="C24" s="341"/>
      <c r="D24" s="33"/>
      <c r="E24" s="116"/>
      <c r="F24" s="33"/>
      <c r="G24" s="33"/>
      <c r="H24" s="116"/>
      <c r="I24" s="33"/>
      <c r="J24" s="33"/>
      <c r="K24" s="34"/>
      <c r="L24" s="33"/>
      <c r="M24" s="33" t="s">
        <v>337</v>
      </c>
      <c r="N24" s="116"/>
      <c r="O24" s="33">
        <v>20</v>
      </c>
      <c r="P24" s="33"/>
      <c r="Q24" s="116"/>
      <c r="R24" s="33"/>
      <c r="S24" s="34"/>
      <c r="T24" s="116"/>
      <c r="U24" s="33"/>
      <c r="V24" s="330"/>
      <c r="W24" s="106" t="s">
        <v>49</v>
      </c>
      <c r="X24" s="112" t="s">
        <v>30</v>
      </c>
      <c r="Y24" s="36">
        <f>AB25</f>
        <v>2.5</v>
      </c>
      <c r="Z24" s="52"/>
      <c r="AA24" s="2" t="s">
        <v>31</v>
      </c>
      <c r="AB24" s="3">
        <v>1.5</v>
      </c>
      <c r="AC24" s="3">
        <f>AB24*1</f>
        <v>1.5</v>
      </c>
      <c r="AD24" s="3" t="s">
        <v>29</v>
      </c>
      <c r="AE24" s="3">
        <f>AB24*5</f>
        <v>7.5</v>
      </c>
      <c r="AF24" s="3">
        <f>AC24*4+AE24*4</f>
        <v>36</v>
      </c>
    </row>
    <row r="25" spans="2:32" s="53" customFormat="1" ht="27.95" customHeight="1">
      <c r="B25" s="350" t="s">
        <v>39</v>
      </c>
      <c r="C25" s="341"/>
      <c r="D25" s="34"/>
      <c r="E25" s="34"/>
      <c r="F25" s="34"/>
      <c r="G25" s="33"/>
      <c r="H25" s="116"/>
      <c r="I25" s="33"/>
      <c r="J25" s="34"/>
      <c r="K25" s="116"/>
      <c r="L25" s="34"/>
      <c r="M25" s="33"/>
      <c r="N25" s="42"/>
      <c r="O25" s="33"/>
      <c r="P25" s="33"/>
      <c r="Q25" s="116"/>
      <c r="R25" s="33"/>
      <c r="S25" s="33"/>
      <c r="T25" s="116"/>
      <c r="U25" s="33"/>
      <c r="V25" s="330"/>
      <c r="W25" s="111" t="s">
        <v>12</v>
      </c>
      <c r="X25" s="112" t="s">
        <v>33</v>
      </c>
      <c r="Y25" s="36">
        <f>AB26</f>
        <v>0</v>
      </c>
      <c r="Z25" s="54"/>
      <c r="AA25" s="2" t="s">
        <v>34</v>
      </c>
      <c r="AB25" s="3">
        <v>2.5</v>
      </c>
      <c r="AC25" s="3"/>
      <c r="AD25" s="3">
        <f>AB25*5</f>
        <v>12.5</v>
      </c>
      <c r="AE25" s="3" t="s">
        <v>29</v>
      </c>
      <c r="AF25" s="3">
        <f>AD25*9</f>
        <v>112.5</v>
      </c>
    </row>
    <row r="26" spans="2:32" s="53" customFormat="1" ht="27.95" customHeight="1">
      <c r="B26" s="351"/>
      <c r="C26" s="342"/>
      <c r="D26" s="34"/>
      <c r="E26" s="34"/>
      <c r="F26" s="34"/>
      <c r="G26" s="140"/>
      <c r="H26" s="116"/>
      <c r="I26" s="33"/>
      <c r="J26" s="32"/>
      <c r="K26" s="42"/>
      <c r="L26" s="32"/>
      <c r="M26" s="33"/>
      <c r="N26" s="116"/>
      <c r="O26" s="33"/>
      <c r="P26" s="33"/>
      <c r="Q26" s="116"/>
      <c r="R26" s="33"/>
      <c r="S26" s="33"/>
      <c r="T26" s="116"/>
      <c r="U26" s="33"/>
      <c r="V26" s="330"/>
      <c r="W26" s="106" t="s">
        <v>50</v>
      </c>
      <c r="X26" s="167" t="s">
        <v>42</v>
      </c>
      <c r="Y26" s="36">
        <v>0</v>
      </c>
      <c r="Z26" s="52"/>
      <c r="AA26" s="2" t="s">
        <v>35</v>
      </c>
      <c r="AB26" s="3"/>
      <c r="AC26" s="2"/>
      <c r="AD26" s="2"/>
      <c r="AE26" s="2">
        <f>AB26*15</f>
        <v>0</v>
      </c>
      <c r="AF26" s="2"/>
    </row>
    <row r="27" spans="2:32" s="53" customFormat="1" ht="27.95" customHeight="1">
      <c r="B27" s="44" t="s">
        <v>36</v>
      </c>
      <c r="C27" s="55"/>
      <c r="D27" s="116"/>
      <c r="E27" s="116"/>
      <c r="F27" s="33"/>
      <c r="G27" s="33"/>
      <c r="H27" s="116"/>
      <c r="I27" s="33"/>
      <c r="J27" s="33"/>
      <c r="K27" s="116"/>
      <c r="L27" s="33"/>
      <c r="M27" s="33"/>
      <c r="N27" s="116"/>
      <c r="O27" s="33"/>
      <c r="P27" s="33"/>
      <c r="Q27" s="116"/>
      <c r="R27" s="33"/>
      <c r="S27" s="33"/>
      <c r="T27" s="116"/>
      <c r="U27" s="33"/>
      <c r="V27" s="330"/>
      <c r="W27" s="111" t="s">
        <v>13</v>
      </c>
      <c r="X27" s="121"/>
      <c r="Y27" s="36"/>
      <c r="Z27" s="54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53" customFormat="1" ht="27.95" customHeight="1" thickBot="1">
      <c r="B28" s="56"/>
      <c r="C28" s="57"/>
      <c r="D28" s="116"/>
      <c r="E28" s="116"/>
      <c r="F28" s="33"/>
      <c r="G28" s="33"/>
      <c r="H28" s="116"/>
      <c r="I28" s="33"/>
      <c r="J28" s="33"/>
      <c r="K28" s="116"/>
      <c r="L28" s="33"/>
      <c r="M28" s="33"/>
      <c r="N28" s="116"/>
      <c r="O28" s="33"/>
      <c r="P28" s="33"/>
      <c r="Q28" s="116"/>
      <c r="R28" s="33"/>
      <c r="S28" s="33"/>
      <c r="T28" s="116"/>
      <c r="U28" s="33"/>
      <c r="V28" s="331"/>
      <c r="W28" s="106" t="s">
        <v>51</v>
      </c>
      <c r="X28" s="127"/>
      <c r="Y28" s="36"/>
      <c r="Z28" s="52"/>
      <c r="AA28" s="54"/>
      <c r="AB28" s="58"/>
      <c r="AC28" s="48">
        <f>AC27*4/AF27</f>
        <v>0.15658362989323843</v>
      </c>
      <c r="AD28" s="48">
        <f>AD27*9/AF27</f>
        <v>0.28825622775800713</v>
      </c>
      <c r="AE28" s="48">
        <f>AE27*4/AF27</f>
        <v>0.55516014234875444</v>
      </c>
      <c r="AF28" s="54"/>
    </row>
    <row r="29" spans="2:32" s="29" customFormat="1" ht="27.95" customHeight="1">
      <c r="B29" s="24">
        <v>5</v>
      </c>
      <c r="C29" s="340"/>
      <c r="D29" s="25" t="str">
        <f>'0501-0531菜單'!N23</f>
        <v>地瓜飯</v>
      </c>
      <c r="E29" s="100" t="s">
        <v>16</v>
      </c>
      <c r="F29" s="26" t="s">
        <v>17</v>
      </c>
      <c r="G29" s="25" t="str">
        <f>'0501-0531菜單'!N24</f>
        <v>爆炒鹹豬肉</v>
      </c>
      <c r="H29" s="25" t="s">
        <v>228</v>
      </c>
      <c r="I29" s="26" t="s">
        <v>17</v>
      </c>
      <c r="J29" s="25" t="str">
        <f>'0501-0531菜單'!N25</f>
        <v>無敵麥克雞塊加黃金薯(加)</v>
      </c>
      <c r="K29" s="25" t="s">
        <v>129</v>
      </c>
      <c r="L29" s="26" t="s">
        <v>17</v>
      </c>
      <c r="M29" s="25" t="str">
        <f>'0501-0531菜單'!N26</f>
        <v>深海蒜香魚塊(海)</v>
      </c>
      <c r="N29" s="25" t="s">
        <v>250</v>
      </c>
      <c r="O29" s="26" t="s">
        <v>17</v>
      </c>
      <c r="P29" s="25" t="str">
        <f>'0501-0531菜單'!N27</f>
        <v>有機黑葉白菜</v>
      </c>
      <c r="Q29" s="25" t="s">
        <v>19</v>
      </c>
      <c r="R29" s="26" t="s">
        <v>17</v>
      </c>
      <c r="S29" s="25" t="str">
        <f>'0501-0531菜單'!N28</f>
        <v>紅豆紫米湯</v>
      </c>
      <c r="T29" s="25" t="s">
        <v>18</v>
      </c>
      <c r="U29" s="26" t="s">
        <v>17</v>
      </c>
      <c r="V29" s="346"/>
      <c r="W29" s="101" t="s">
        <v>8</v>
      </c>
      <c r="X29" s="102" t="s">
        <v>20</v>
      </c>
      <c r="Y29" s="28">
        <v>5</v>
      </c>
      <c r="Z29" s="2"/>
      <c r="AA29" s="2"/>
      <c r="AB29" s="3"/>
      <c r="AC29" s="2" t="s">
        <v>21</v>
      </c>
      <c r="AD29" s="2" t="s">
        <v>22</v>
      </c>
      <c r="AE29" s="2" t="s">
        <v>23</v>
      </c>
      <c r="AF29" s="2" t="s">
        <v>24</v>
      </c>
    </row>
    <row r="30" spans="2:32" ht="27.95" customHeight="1">
      <c r="B30" s="30" t="s">
        <v>9</v>
      </c>
      <c r="C30" s="341"/>
      <c r="D30" s="34" t="s">
        <v>239</v>
      </c>
      <c r="E30" s="34"/>
      <c r="F30" s="34">
        <v>60</v>
      </c>
      <c r="G30" s="33" t="s">
        <v>169</v>
      </c>
      <c r="H30" s="34"/>
      <c r="I30" s="33">
        <v>40</v>
      </c>
      <c r="J30" s="34" t="s">
        <v>269</v>
      </c>
      <c r="K30" s="34" t="s">
        <v>241</v>
      </c>
      <c r="L30" s="34">
        <v>40</v>
      </c>
      <c r="M30" s="33" t="s">
        <v>271</v>
      </c>
      <c r="N30" s="33"/>
      <c r="O30" s="33">
        <v>40</v>
      </c>
      <c r="P30" s="33" t="str">
        <f>P29</f>
        <v>有機黑葉白菜</v>
      </c>
      <c r="Q30" s="33"/>
      <c r="R30" s="33">
        <v>140</v>
      </c>
      <c r="S30" s="34" t="s">
        <v>406</v>
      </c>
      <c r="T30" s="33"/>
      <c r="U30" s="33">
        <v>10</v>
      </c>
      <c r="V30" s="347"/>
      <c r="W30" s="106" t="s">
        <v>71</v>
      </c>
      <c r="X30" s="107" t="s">
        <v>25</v>
      </c>
      <c r="Y30" s="36">
        <v>2</v>
      </c>
      <c r="Z30" s="12"/>
      <c r="AA30" s="22" t="s">
        <v>26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>
      <c r="B31" s="30">
        <v>16</v>
      </c>
      <c r="C31" s="341"/>
      <c r="D31" s="34" t="s">
        <v>270</v>
      </c>
      <c r="E31" s="34"/>
      <c r="F31" s="34">
        <v>30</v>
      </c>
      <c r="G31" s="33" t="s">
        <v>229</v>
      </c>
      <c r="H31" s="34"/>
      <c r="I31" s="33">
        <v>30</v>
      </c>
      <c r="J31" s="34" t="s">
        <v>134</v>
      </c>
      <c r="K31" s="34"/>
      <c r="L31" s="34">
        <v>30</v>
      </c>
      <c r="M31" s="33"/>
      <c r="N31" s="33"/>
      <c r="O31" s="33"/>
      <c r="P31" s="33"/>
      <c r="Q31" s="33"/>
      <c r="R31" s="33"/>
      <c r="S31" s="34" t="s">
        <v>407</v>
      </c>
      <c r="T31" s="33"/>
      <c r="U31" s="33">
        <v>10</v>
      </c>
      <c r="V31" s="347"/>
      <c r="W31" s="111" t="s">
        <v>10</v>
      </c>
      <c r="X31" s="112" t="s">
        <v>27</v>
      </c>
      <c r="Y31" s="36">
        <v>1.7</v>
      </c>
      <c r="Z31" s="2"/>
      <c r="AA31" s="39" t="s">
        <v>28</v>
      </c>
      <c r="AB31" s="3">
        <v>2.2999999999999998</v>
      </c>
      <c r="AC31" s="40">
        <f>AB31*7</f>
        <v>16.099999999999998</v>
      </c>
      <c r="AD31" s="3">
        <f>AB31*5</f>
        <v>11.5</v>
      </c>
      <c r="AE31" s="3" t="s">
        <v>29</v>
      </c>
      <c r="AF31" s="41">
        <f>AC31*4+AD31*9</f>
        <v>167.89999999999998</v>
      </c>
    </row>
    <row r="32" spans="2:32" ht="27.95" customHeight="1">
      <c r="B32" s="30" t="s">
        <v>11</v>
      </c>
      <c r="C32" s="341"/>
      <c r="D32" s="33"/>
      <c r="E32" s="116"/>
      <c r="F32" s="33"/>
      <c r="G32" s="33"/>
      <c r="H32" s="34"/>
      <c r="I32" s="33"/>
      <c r="J32" s="34"/>
      <c r="K32" s="34"/>
      <c r="L32" s="34"/>
      <c r="M32" s="33"/>
      <c r="N32" s="116"/>
      <c r="O32" s="33"/>
      <c r="P32" s="33"/>
      <c r="Q32" s="116"/>
      <c r="R32" s="33"/>
      <c r="S32" s="34" t="s">
        <v>389</v>
      </c>
      <c r="T32" s="116"/>
      <c r="U32" s="33">
        <v>10</v>
      </c>
      <c r="V32" s="347"/>
      <c r="W32" s="106" t="s">
        <v>49</v>
      </c>
      <c r="X32" s="112" t="s">
        <v>30</v>
      </c>
      <c r="Y32" s="36">
        <f>AB33</f>
        <v>2.5</v>
      </c>
      <c r="Z32" s="12"/>
      <c r="AA32" s="2" t="s">
        <v>31</v>
      </c>
      <c r="AB32" s="3">
        <v>1.5</v>
      </c>
      <c r="AC32" s="3">
        <f>AB32*1</f>
        <v>1.5</v>
      </c>
      <c r="AD32" s="3" t="s">
        <v>29</v>
      </c>
      <c r="AE32" s="3">
        <f>AB32*5</f>
        <v>7.5</v>
      </c>
      <c r="AF32" s="3">
        <f>AC32*4+AE32*4</f>
        <v>36</v>
      </c>
    </row>
    <row r="33" spans="2:32" ht="27.95" customHeight="1">
      <c r="B33" s="343" t="s">
        <v>40</v>
      </c>
      <c r="C33" s="341"/>
      <c r="D33" s="33"/>
      <c r="E33" s="116"/>
      <c r="F33" s="33"/>
      <c r="G33" s="33"/>
      <c r="H33" s="116"/>
      <c r="I33" s="33"/>
      <c r="J33" s="34"/>
      <c r="K33" s="34"/>
      <c r="L33" s="34"/>
      <c r="M33" s="33"/>
      <c r="N33" s="116"/>
      <c r="O33" s="33"/>
      <c r="P33" s="33"/>
      <c r="Q33" s="116"/>
      <c r="R33" s="33"/>
      <c r="S33" s="34"/>
      <c r="T33" s="116"/>
      <c r="U33" s="33"/>
      <c r="V33" s="347"/>
      <c r="W33" s="111" t="s">
        <v>12</v>
      </c>
      <c r="X33" s="112" t="s">
        <v>33</v>
      </c>
      <c r="Y33" s="36">
        <v>0</v>
      </c>
      <c r="Z33" s="2"/>
      <c r="AA33" s="2" t="s">
        <v>34</v>
      </c>
      <c r="AB33" s="3">
        <v>2.5</v>
      </c>
      <c r="AC33" s="3"/>
      <c r="AD33" s="3">
        <f>AB33*5</f>
        <v>12.5</v>
      </c>
      <c r="AE33" s="3" t="s">
        <v>29</v>
      </c>
      <c r="AF33" s="3">
        <f>AD33*9</f>
        <v>112.5</v>
      </c>
    </row>
    <row r="34" spans="2:32" ht="27.95" customHeight="1">
      <c r="B34" s="344"/>
      <c r="C34" s="342"/>
      <c r="D34" s="33"/>
      <c r="E34" s="116"/>
      <c r="F34" s="33"/>
      <c r="G34" s="33"/>
      <c r="H34" s="116"/>
      <c r="I34" s="33"/>
      <c r="J34" s="34"/>
      <c r="K34" s="116"/>
      <c r="L34" s="34"/>
      <c r="M34" s="33"/>
      <c r="N34" s="116"/>
      <c r="O34" s="33"/>
      <c r="P34" s="33"/>
      <c r="Q34" s="116"/>
      <c r="R34" s="33"/>
      <c r="S34" s="34"/>
      <c r="T34" s="116"/>
      <c r="U34" s="33"/>
      <c r="V34" s="347"/>
      <c r="W34" s="106" t="s">
        <v>50</v>
      </c>
      <c r="X34" s="167" t="s">
        <v>42</v>
      </c>
      <c r="Y34" s="36">
        <v>0</v>
      </c>
      <c r="Z34" s="12"/>
      <c r="AA34" s="2" t="s">
        <v>35</v>
      </c>
      <c r="AB34" s="3">
        <v>1</v>
      </c>
      <c r="AE34" s="2">
        <f>AB34*15</f>
        <v>15</v>
      </c>
    </row>
    <row r="35" spans="2:32" ht="27.95" customHeight="1">
      <c r="B35" s="44" t="s">
        <v>36</v>
      </c>
      <c r="C35" s="45"/>
      <c r="D35" s="116"/>
      <c r="E35" s="116"/>
      <c r="F35" s="33"/>
      <c r="G35" s="33"/>
      <c r="H35" s="116"/>
      <c r="I35" s="33"/>
      <c r="J35" s="33"/>
      <c r="K35" s="116"/>
      <c r="L35" s="33"/>
      <c r="M35" s="33"/>
      <c r="N35" s="116"/>
      <c r="O35" s="33"/>
      <c r="P35" s="33"/>
      <c r="Q35" s="116"/>
      <c r="R35" s="33"/>
      <c r="S35" s="33"/>
      <c r="T35" s="116"/>
      <c r="U35" s="33"/>
      <c r="V35" s="347"/>
      <c r="W35" s="111" t="s">
        <v>13</v>
      </c>
      <c r="X35" s="121"/>
      <c r="Y35" s="36"/>
      <c r="Z35" s="2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>
      <c r="B36" s="46"/>
      <c r="C36" s="47"/>
      <c r="D36" s="116"/>
      <c r="E36" s="116"/>
      <c r="F36" s="33"/>
      <c r="G36" s="32"/>
      <c r="H36" s="42"/>
      <c r="I36" s="32"/>
      <c r="J36" s="32"/>
      <c r="K36" s="42"/>
      <c r="L36" s="32"/>
      <c r="M36" s="32"/>
      <c r="N36" s="42"/>
      <c r="O36" s="32"/>
      <c r="P36" s="32"/>
      <c r="Q36" s="42"/>
      <c r="R36" s="32"/>
      <c r="S36" s="32"/>
      <c r="T36" s="42"/>
      <c r="U36" s="32"/>
      <c r="V36" s="349"/>
      <c r="W36" s="106" t="s">
        <v>72</v>
      </c>
      <c r="X36" s="117"/>
      <c r="Y36" s="36"/>
      <c r="Z36" s="12"/>
      <c r="AC36" s="48">
        <f>AC35*4/AF35</f>
        <v>0.15094339622641509</v>
      </c>
      <c r="AD36" s="48">
        <f>AD35*9/AF35</f>
        <v>0.27536970933197347</v>
      </c>
      <c r="AE36" s="48">
        <f>AE35*4/AF35</f>
        <v>0.57368689444161147</v>
      </c>
    </row>
    <row r="37" spans="2:32" s="29" customFormat="1" ht="27.95" customHeight="1">
      <c r="B37" s="24">
        <v>5</v>
      </c>
      <c r="C37" s="345"/>
      <c r="D37" s="25" t="str">
        <f>'0501-0531菜單'!R23</f>
        <v>義式拿坡里義大利麵</v>
      </c>
      <c r="E37" s="100" t="s">
        <v>18</v>
      </c>
      <c r="F37" s="26" t="s">
        <v>17</v>
      </c>
      <c r="G37" s="25" t="str">
        <f>'0501-0531菜單'!R24</f>
        <v>檸檬燒烤雞翅</v>
      </c>
      <c r="H37" s="25" t="s">
        <v>168</v>
      </c>
      <c r="I37" s="26" t="s">
        <v>17</v>
      </c>
      <c r="J37" s="25" t="str">
        <f>'0501-0531菜單'!R25</f>
        <v>沖繩黑糖小饅頭(冷)</v>
      </c>
      <c r="K37" s="25" t="s">
        <v>16</v>
      </c>
      <c r="L37" s="26" t="s">
        <v>17</v>
      </c>
      <c r="M37" s="25" t="str">
        <f>'0501-0531菜單'!R26</f>
        <v>國宴蛋酥黃金白菜(豆)</v>
      </c>
      <c r="N37" s="25" t="s">
        <v>18</v>
      </c>
      <c r="O37" s="26" t="s">
        <v>17</v>
      </c>
      <c r="P37" s="25" t="str">
        <f>'0501-0531菜單'!R27</f>
        <v>空心菜</v>
      </c>
      <c r="Q37" s="25" t="s">
        <v>19</v>
      </c>
      <c r="R37" s="26" t="s">
        <v>17</v>
      </c>
      <c r="S37" s="25" t="str">
        <f>'0501-0531菜單'!R28</f>
        <v>海芽蛋花湯</v>
      </c>
      <c r="T37" s="25" t="s">
        <v>18</v>
      </c>
      <c r="U37" s="26" t="s">
        <v>17</v>
      </c>
      <c r="V37" s="346"/>
      <c r="W37" s="101" t="s">
        <v>8</v>
      </c>
      <c r="X37" s="102" t="s">
        <v>20</v>
      </c>
      <c r="Y37" s="60">
        <v>5</v>
      </c>
      <c r="Z37" s="2"/>
      <c r="AA37" s="2"/>
      <c r="AB37" s="3"/>
      <c r="AC37" s="2" t="s">
        <v>21</v>
      </c>
      <c r="AD37" s="2" t="s">
        <v>22</v>
      </c>
      <c r="AE37" s="2" t="s">
        <v>23</v>
      </c>
      <c r="AF37" s="2" t="s">
        <v>24</v>
      </c>
    </row>
    <row r="38" spans="2:32" ht="27.95" customHeight="1">
      <c r="B38" s="30" t="s">
        <v>9</v>
      </c>
      <c r="C38" s="341"/>
      <c r="D38" s="33" t="s">
        <v>257</v>
      </c>
      <c r="E38" s="33"/>
      <c r="F38" s="33">
        <v>80</v>
      </c>
      <c r="G38" s="33" t="s">
        <v>272</v>
      </c>
      <c r="H38" s="34"/>
      <c r="I38" s="33">
        <v>50</v>
      </c>
      <c r="J38" s="33" t="s">
        <v>332</v>
      </c>
      <c r="K38" s="34" t="s">
        <v>303</v>
      </c>
      <c r="L38" s="33">
        <v>20</v>
      </c>
      <c r="M38" s="33" t="s">
        <v>338</v>
      </c>
      <c r="N38" s="33"/>
      <c r="O38" s="33">
        <v>45</v>
      </c>
      <c r="P38" s="33" t="str">
        <f>P37</f>
        <v>空心菜</v>
      </c>
      <c r="Q38" s="33"/>
      <c r="R38" s="33">
        <v>120</v>
      </c>
      <c r="S38" s="31" t="s">
        <v>181</v>
      </c>
      <c r="T38" s="31"/>
      <c r="U38" s="31">
        <v>5</v>
      </c>
      <c r="V38" s="347"/>
      <c r="W38" s="106" t="s">
        <v>73</v>
      </c>
      <c r="X38" s="107" t="s">
        <v>25</v>
      </c>
      <c r="Y38" s="59">
        <v>1.9</v>
      </c>
      <c r="Z38" s="12"/>
      <c r="AA38" s="22" t="s">
        <v>26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30">
        <v>17</v>
      </c>
      <c r="C39" s="341"/>
      <c r="D39" s="33" t="s">
        <v>329</v>
      </c>
      <c r="E39" s="33"/>
      <c r="F39" s="33">
        <v>20</v>
      </c>
      <c r="G39" s="33"/>
      <c r="H39" s="34"/>
      <c r="I39" s="33"/>
      <c r="J39" s="33"/>
      <c r="K39" s="34"/>
      <c r="L39" s="33"/>
      <c r="M39" s="32" t="s">
        <v>308</v>
      </c>
      <c r="N39" s="31"/>
      <c r="O39" s="32">
        <v>10</v>
      </c>
      <c r="P39" s="33"/>
      <c r="Q39" s="116"/>
      <c r="R39" s="33"/>
      <c r="S39" s="31" t="s">
        <v>180</v>
      </c>
      <c r="T39" s="31"/>
      <c r="U39" s="31">
        <v>10</v>
      </c>
      <c r="V39" s="347"/>
      <c r="W39" s="111" t="s">
        <v>10</v>
      </c>
      <c r="X39" s="112" t="s">
        <v>27</v>
      </c>
      <c r="Y39" s="59">
        <v>2</v>
      </c>
      <c r="Z39" s="2"/>
      <c r="AA39" s="39" t="s">
        <v>28</v>
      </c>
      <c r="AB39" s="3">
        <v>2.2999999999999998</v>
      </c>
      <c r="AC39" s="40">
        <f>AB39*7</f>
        <v>16.099999999999998</v>
      </c>
      <c r="AD39" s="3">
        <f>AB39*5</f>
        <v>11.5</v>
      </c>
      <c r="AE39" s="3" t="s">
        <v>29</v>
      </c>
      <c r="AF39" s="41">
        <f>AC39*4+AD39*9</f>
        <v>167.89999999999998</v>
      </c>
    </row>
    <row r="40" spans="2:32" ht="27.95" customHeight="1">
      <c r="B40" s="30" t="s">
        <v>11</v>
      </c>
      <c r="C40" s="341"/>
      <c r="D40" s="33" t="s">
        <v>301</v>
      </c>
      <c r="E40" s="116"/>
      <c r="F40" s="33">
        <v>10</v>
      </c>
      <c r="G40" s="33"/>
      <c r="H40" s="34"/>
      <c r="I40" s="33"/>
      <c r="J40" s="34"/>
      <c r="K40" s="116"/>
      <c r="L40" s="34"/>
      <c r="M40" s="32" t="s">
        <v>339</v>
      </c>
      <c r="N40" s="31" t="s">
        <v>340</v>
      </c>
      <c r="O40" s="32">
        <v>10</v>
      </c>
      <c r="P40" s="33"/>
      <c r="Q40" s="116"/>
      <c r="R40" s="33"/>
      <c r="S40" s="34"/>
      <c r="T40" s="116"/>
      <c r="U40" s="33"/>
      <c r="V40" s="347"/>
      <c r="W40" s="106" t="s">
        <v>74</v>
      </c>
      <c r="X40" s="112" t="s">
        <v>30</v>
      </c>
      <c r="Y40" s="59">
        <f>AB41</f>
        <v>2.5</v>
      </c>
      <c r="Z40" s="12"/>
      <c r="AA40" s="2" t="s">
        <v>31</v>
      </c>
      <c r="AB40" s="3">
        <v>1.6</v>
      </c>
      <c r="AC40" s="3">
        <f>AB40*1</f>
        <v>1.6</v>
      </c>
      <c r="AD40" s="3" t="s">
        <v>29</v>
      </c>
      <c r="AE40" s="3">
        <f>AB40*5</f>
        <v>8</v>
      </c>
      <c r="AF40" s="3">
        <f>AC40*4+AE40*4</f>
        <v>38.4</v>
      </c>
    </row>
    <row r="41" spans="2:32" ht="27.95" customHeight="1">
      <c r="B41" s="343" t="s">
        <v>32</v>
      </c>
      <c r="C41" s="341"/>
      <c r="D41" s="34" t="s">
        <v>331</v>
      </c>
      <c r="E41" s="34"/>
      <c r="F41" s="34">
        <v>10</v>
      </c>
      <c r="G41" s="33"/>
      <c r="H41" s="34"/>
      <c r="I41" s="33"/>
      <c r="J41" s="34"/>
      <c r="K41" s="116"/>
      <c r="L41" s="34"/>
      <c r="M41" s="32" t="s">
        <v>310</v>
      </c>
      <c r="N41" s="31"/>
      <c r="O41" s="32">
        <v>10</v>
      </c>
      <c r="P41" s="33"/>
      <c r="Q41" s="34"/>
      <c r="R41" s="33"/>
      <c r="S41" s="34"/>
      <c r="T41" s="33"/>
      <c r="U41" s="33"/>
      <c r="V41" s="347"/>
      <c r="W41" s="111" t="s">
        <v>12</v>
      </c>
      <c r="X41" s="112" t="s">
        <v>33</v>
      </c>
      <c r="Y41" s="59">
        <f>AB42</f>
        <v>0</v>
      </c>
      <c r="Z41" s="2"/>
      <c r="AA41" s="2" t="s">
        <v>34</v>
      </c>
      <c r="AB41" s="3">
        <v>2.5</v>
      </c>
      <c r="AC41" s="3"/>
      <c r="AD41" s="3">
        <f>AB41*5</f>
        <v>12.5</v>
      </c>
      <c r="AE41" s="3" t="s">
        <v>29</v>
      </c>
      <c r="AF41" s="3">
        <f>AD41*9</f>
        <v>112.5</v>
      </c>
    </row>
    <row r="42" spans="2:32" ht="27.95" customHeight="1">
      <c r="B42" s="344"/>
      <c r="C42" s="342"/>
      <c r="D42" s="34"/>
      <c r="E42" s="34"/>
      <c r="F42" s="34"/>
      <c r="G42" s="33"/>
      <c r="H42" s="116"/>
      <c r="I42" s="33"/>
      <c r="J42" s="33"/>
      <c r="K42" s="116"/>
      <c r="L42" s="33"/>
      <c r="M42" s="33" t="s">
        <v>481</v>
      </c>
      <c r="N42" s="116"/>
      <c r="O42" s="33">
        <v>10</v>
      </c>
      <c r="P42" s="33"/>
      <c r="Q42" s="116"/>
      <c r="R42" s="33"/>
      <c r="S42" s="34"/>
      <c r="T42" s="116"/>
      <c r="U42" s="34"/>
      <c r="V42" s="347"/>
      <c r="W42" s="106" t="s">
        <v>59</v>
      </c>
      <c r="X42" s="167" t="s">
        <v>42</v>
      </c>
      <c r="Y42" s="59">
        <v>0</v>
      </c>
      <c r="Z42" s="12"/>
      <c r="AA42" s="2" t="s">
        <v>35</v>
      </c>
      <c r="AE42" s="2">
        <f>AB42*15</f>
        <v>0</v>
      </c>
    </row>
    <row r="43" spans="2:32" ht="27.95" customHeight="1">
      <c r="B43" s="44" t="s">
        <v>36</v>
      </c>
      <c r="C43" s="45"/>
      <c r="D43" s="116"/>
      <c r="E43" s="116"/>
      <c r="F43" s="33"/>
      <c r="G43" s="33"/>
      <c r="H43" s="116"/>
      <c r="I43" s="33"/>
      <c r="J43" s="34"/>
      <c r="K43" s="116"/>
      <c r="L43" s="34"/>
      <c r="M43" s="33"/>
      <c r="N43" s="116"/>
      <c r="O43" s="33"/>
      <c r="P43" s="33"/>
      <c r="Q43" s="116"/>
      <c r="R43" s="33"/>
      <c r="S43" s="34"/>
      <c r="T43" s="116"/>
      <c r="U43" s="34"/>
      <c r="V43" s="347"/>
      <c r="W43" s="111" t="s">
        <v>13</v>
      </c>
      <c r="X43" s="121"/>
      <c r="Y43" s="59"/>
      <c r="Z43" s="2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>
      <c r="B44" s="206"/>
      <c r="C44" s="207"/>
      <c r="D44" s="193"/>
      <c r="E44" s="193"/>
      <c r="F44" s="194"/>
      <c r="G44" s="194"/>
      <c r="H44" s="193"/>
      <c r="I44" s="194"/>
      <c r="J44" s="194"/>
      <c r="K44" s="193"/>
      <c r="L44" s="194"/>
      <c r="M44" s="194"/>
      <c r="N44" s="193"/>
      <c r="O44" s="194"/>
      <c r="P44" s="194"/>
      <c r="Q44" s="193"/>
      <c r="R44" s="194"/>
      <c r="S44" s="194"/>
      <c r="T44" s="193"/>
      <c r="U44" s="194"/>
      <c r="V44" s="348"/>
      <c r="W44" s="192" t="s">
        <v>75</v>
      </c>
      <c r="X44" s="204"/>
      <c r="Y44" s="205"/>
      <c r="Z44" s="12"/>
      <c r="AC44" s="48">
        <f>AC43*4/AF43</f>
        <v>0.16345624656026417</v>
      </c>
      <c r="AD44" s="48">
        <f>AD43*9/AF43</f>
        <v>0.29719317556411667</v>
      </c>
      <c r="AE44" s="48">
        <f>AE43*4/AF43</f>
        <v>0.53935057787561924</v>
      </c>
    </row>
  </sheetData>
  <mergeCells count="17">
    <mergeCell ref="B1:Y1"/>
    <mergeCell ref="B2:G2"/>
    <mergeCell ref="C5:C10"/>
    <mergeCell ref="V5:V12"/>
    <mergeCell ref="B9:B10"/>
    <mergeCell ref="C29:C34"/>
    <mergeCell ref="B17:B18"/>
    <mergeCell ref="C37:C42"/>
    <mergeCell ref="V37:V44"/>
    <mergeCell ref="V13:V20"/>
    <mergeCell ref="V29:V36"/>
    <mergeCell ref="C21:C26"/>
    <mergeCell ref="V21:V28"/>
    <mergeCell ref="B25:B26"/>
    <mergeCell ref="B33:B34"/>
    <mergeCell ref="B41:B42"/>
    <mergeCell ref="C13:C18"/>
  </mergeCells>
  <phoneticPr fontId="19" type="noConversion"/>
  <pageMargins left="1.28" right="0.17" top="0.18" bottom="0.17" header="0.5" footer="0.23"/>
  <pageSetup paperSize="9" scale="4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4"/>
  <sheetViews>
    <sheetView topLeftCell="A7" zoomScale="80" zoomScaleNormal="80" workbookViewId="0">
      <selection activeCell="G15" sqref="G15"/>
    </sheetView>
  </sheetViews>
  <sheetFormatPr defaultColWidth="9" defaultRowHeight="20.25"/>
  <cols>
    <col min="1" max="1" width="1.875" style="37" customWidth="1"/>
    <col min="2" max="2" width="4.875" style="64" customWidth="1"/>
    <col min="3" max="3" width="0" style="37" hidden="1" customWidth="1"/>
    <col min="4" max="4" width="18.625" style="37" customWidth="1"/>
    <col min="5" max="5" width="5.625" style="65" customWidth="1"/>
    <col min="6" max="6" width="9.625" style="37" customWidth="1"/>
    <col min="7" max="7" width="18.625" style="37" customWidth="1"/>
    <col min="8" max="8" width="5.625" style="65" customWidth="1"/>
    <col min="9" max="9" width="9.625" style="37" customWidth="1"/>
    <col min="10" max="10" width="18.625" style="37" customWidth="1"/>
    <col min="11" max="11" width="5.625" style="65" customWidth="1"/>
    <col min="12" max="12" width="9.625" style="37" customWidth="1"/>
    <col min="13" max="13" width="18.625" style="37" customWidth="1"/>
    <col min="14" max="14" width="5.625" style="65" customWidth="1"/>
    <col min="15" max="15" width="9.625" style="37" customWidth="1"/>
    <col min="16" max="16" width="18.625" style="37" customWidth="1"/>
    <col min="17" max="17" width="5.625" style="65" customWidth="1"/>
    <col min="18" max="18" width="9.625" style="37" customWidth="1"/>
    <col min="19" max="19" width="18.625" style="37" customWidth="1"/>
    <col min="20" max="20" width="5.625" style="65" customWidth="1"/>
    <col min="21" max="21" width="9.625" style="37" customWidth="1"/>
    <col min="22" max="22" width="5.25" style="67" customWidth="1"/>
    <col min="23" max="23" width="11.75" style="66" customWidth="1"/>
    <col min="24" max="24" width="11.25" style="163" customWidth="1"/>
    <col min="25" max="25" width="6.625" style="68" customWidth="1"/>
    <col min="26" max="26" width="6.625" style="37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37"/>
  </cols>
  <sheetData>
    <row r="1" spans="2:32" s="2" customFormat="1" ht="38.25">
      <c r="B1" s="333" t="s">
        <v>470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1"/>
      <c r="AB1" s="3"/>
    </row>
    <row r="2" spans="2:32" s="2" customFormat="1" ht="16.5" customHeight="1">
      <c r="B2" s="352"/>
      <c r="C2" s="353"/>
      <c r="D2" s="353"/>
      <c r="E2" s="353"/>
      <c r="F2" s="353"/>
      <c r="G2" s="353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5"/>
      <c r="Y2" s="6"/>
      <c r="Z2" s="1"/>
      <c r="AB2" s="3"/>
    </row>
    <row r="3" spans="2:32" s="2" customFormat="1" ht="31.5" customHeight="1" thickBot="1">
      <c r="B3" s="168" t="s">
        <v>43</v>
      </c>
      <c r="C3" s="7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1"/>
      <c r="T3" s="180"/>
      <c r="U3" s="180"/>
      <c r="V3" s="9"/>
      <c r="W3" s="10"/>
      <c r="X3" s="80"/>
      <c r="Y3" s="11"/>
      <c r="Z3" s="12"/>
      <c r="AB3" s="3"/>
    </row>
    <row r="4" spans="2:32" s="23" customFormat="1" ht="43.5">
      <c r="B4" s="13" t="s">
        <v>0</v>
      </c>
      <c r="C4" s="14" t="s">
        <v>1</v>
      </c>
      <c r="D4" s="178" t="str">
        <f>'0501-0531菜單'!B32</f>
        <v>QQ白飯</v>
      </c>
      <c r="E4" s="100" t="s">
        <v>196</v>
      </c>
      <c r="F4" s="179" t="s">
        <v>17</v>
      </c>
      <c r="G4" s="178" t="str">
        <f>'0501-0531菜單'!B33</f>
        <v>勁香烤大雞腿排</v>
      </c>
      <c r="H4" s="178" t="s">
        <v>168</v>
      </c>
      <c r="I4" s="179" t="s">
        <v>17</v>
      </c>
      <c r="J4" s="178" t="str">
        <f>'0501-0531菜單'!B34</f>
        <v>柴魚雞蛋蛋茶碗蒸</v>
      </c>
      <c r="K4" s="100" t="s">
        <v>409</v>
      </c>
      <c r="L4" s="179" t="s">
        <v>17</v>
      </c>
      <c r="M4" s="178" t="str">
        <f>'0501-0531菜單'!B35</f>
        <v>肉片炒豆干(豆)</v>
      </c>
      <c r="N4" s="178" t="s">
        <v>193</v>
      </c>
      <c r="O4" s="179" t="s">
        <v>17</v>
      </c>
      <c r="P4" s="178" t="str">
        <f>'0501-0531菜單'!B36</f>
        <v>油菜</v>
      </c>
      <c r="Q4" s="178" t="s">
        <v>19</v>
      </c>
      <c r="R4" s="179" t="s">
        <v>17</v>
      </c>
      <c r="S4" s="178" t="str">
        <f>'0501-0531菜單'!B37</f>
        <v>玉米濃湯(芡)</v>
      </c>
      <c r="T4" s="178" t="s">
        <v>18</v>
      </c>
      <c r="U4" s="179" t="s">
        <v>17</v>
      </c>
      <c r="V4" s="18" t="s">
        <v>6</v>
      </c>
      <c r="W4" s="19" t="s">
        <v>7</v>
      </c>
      <c r="X4" s="92" t="s">
        <v>14</v>
      </c>
      <c r="Y4" s="20" t="s">
        <v>15</v>
      </c>
      <c r="Z4" s="21"/>
      <c r="AA4" s="22"/>
      <c r="AB4" s="3"/>
      <c r="AC4" s="2"/>
      <c r="AD4" s="2"/>
      <c r="AE4" s="2"/>
      <c r="AF4" s="2"/>
    </row>
    <row r="5" spans="2:32" s="29" customFormat="1" ht="30" customHeight="1">
      <c r="B5" s="24">
        <v>5</v>
      </c>
      <c r="C5" s="354"/>
      <c r="D5" s="33" t="s">
        <v>178</v>
      </c>
      <c r="E5" s="34"/>
      <c r="F5" s="33">
        <v>95</v>
      </c>
      <c r="G5" s="33" t="s">
        <v>186</v>
      </c>
      <c r="H5" s="34"/>
      <c r="I5" s="33">
        <v>60</v>
      </c>
      <c r="J5" s="34" t="s">
        <v>410</v>
      </c>
      <c r="K5" s="33"/>
      <c r="L5" s="34">
        <v>40</v>
      </c>
      <c r="M5" s="33" t="s">
        <v>197</v>
      </c>
      <c r="N5" s="33" t="s">
        <v>175</v>
      </c>
      <c r="O5" s="33">
        <v>40</v>
      </c>
      <c r="P5" s="33" t="str">
        <f>P4</f>
        <v>油菜</v>
      </c>
      <c r="Q5" s="33"/>
      <c r="R5" s="33">
        <v>140</v>
      </c>
      <c r="S5" s="34" t="s">
        <v>189</v>
      </c>
      <c r="T5" s="33"/>
      <c r="U5" s="33">
        <v>30</v>
      </c>
      <c r="V5" s="346"/>
      <c r="W5" s="101" t="s">
        <v>8</v>
      </c>
      <c r="X5" s="102" t="s">
        <v>20</v>
      </c>
      <c r="Y5" s="103">
        <v>5</v>
      </c>
      <c r="Z5" s="2"/>
      <c r="AA5" s="2"/>
      <c r="AB5" s="3"/>
      <c r="AC5" s="2" t="s">
        <v>21</v>
      </c>
      <c r="AD5" s="2" t="s">
        <v>22</v>
      </c>
      <c r="AE5" s="2" t="s">
        <v>23</v>
      </c>
      <c r="AF5" s="2" t="s">
        <v>24</v>
      </c>
    </row>
    <row r="6" spans="2:32" ht="27.95" customHeight="1">
      <c r="B6" s="30" t="s">
        <v>9</v>
      </c>
      <c r="C6" s="354"/>
      <c r="D6" s="33"/>
      <c r="E6" s="34"/>
      <c r="F6" s="33"/>
      <c r="G6" s="33"/>
      <c r="H6" s="34"/>
      <c r="I6" s="33"/>
      <c r="J6" s="34" t="s">
        <v>411</v>
      </c>
      <c r="K6" s="33"/>
      <c r="L6" s="34">
        <v>0.1</v>
      </c>
      <c r="M6" s="33" t="s">
        <v>212</v>
      </c>
      <c r="N6" s="116"/>
      <c r="O6" s="33">
        <v>10</v>
      </c>
      <c r="P6" s="33"/>
      <c r="Q6" s="33"/>
      <c r="R6" s="33"/>
      <c r="S6" s="34" t="s">
        <v>180</v>
      </c>
      <c r="T6" s="33"/>
      <c r="U6" s="33">
        <v>10</v>
      </c>
      <c r="V6" s="347"/>
      <c r="W6" s="106" t="s">
        <v>77</v>
      </c>
      <c r="X6" s="107" t="s">
        <v>25</v>
      </c>
      <c r="Y6" s="108">
        <v>2</v>
      </c>
      <c r="Z6" s="12"/>
      <c r="AA6" s="22" t="s">
        <v>26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30">
        <v>20</v>
      </c>
      <c r="C7" s="354"/>
      <c r="D7" s="34"/>
      <c r="E7" s="34"/>
      <c r="F7" s="34"/>
      <c r="G7" s="33"/>
      <c r="H7" s="116"/>
      <c r="I7" s="33"/>
      <c r="J7" s="34"/>
      <c r="K7" s="33"/>
      <c r="L7" s="34"/>
      <c r="M7" s="33" t="s">
        <v>170</v>
      </c>
      <c r="N7" s="116"/>
      <c r="O7" s="33">
        <v>10</v>
      </c>
      <c r="P7" s="33"/>
      <c r="Q7" s="116"/>
      <c r="R7" s="33"/>
      <c r="S7" s="33" t="s">
        <v>137</v>
      </c>
      <c r="T7" s="116"/>
      <c r="U7" s="33">
        <v>10</v>
      </c>
      <c r="V7" s="347"/>
      <c r="W7" s="111" t="s">
        <v>10</v>
      </c>
      <c r="X7" s="112" t="s">
        <v>27</v>
      </c>
      <c r="Y7" s="108">
        <v>1.8</v>
      </c>
      <c r="Z7" s="2"/>
      <c r="AA7" s="39" t="s">
        <v>28</v>
      </c>
      <c r="AB7" s="3">
        <v>2</v>
      </c>
      <c r="AC7" s="40">
        <f>AB7*7</f>
        <v>14</v>
      </c>
      <c r="AD7" s="3">
        <f>AB7*5</f>
        <v>10</v>
      </c>
      <c r="AE7" s="3" t="s">
        <v>29</v>
      </c>
      <c r="AF7" s="41">
        <f>AC7*4+AD7*9</f>
        <v>146</v>
      </c>
    </row>
    <row r="8" spans="2:32" ht="27.95" customHeight="1">
      <c r="B8" s="30" t="s">
        <v>11</v>
      </c>
      <c r="C8" s="354"/>
      <c r="D8" s="34"/>
      <c r="E8" s="34"/>
      <c r="F8" s="34"/>
      <c r="G8" s="33"/>
      <c r="H8" s="116"/>
      <c r="I8" s="33"/>
      <c r="J8" s="34"/>
      <c r="K8" s="34"/>
      <c r="L8" s="34"/>
      <c r="M8" s="33" t="s">
        <v>229</v>
      </c>
      <c r="N8" s="116"/>
      <c r="O8" s="33">
        <v>20</v>
      </c>
      <c r="P8" s="33"/>
      <c r="Q8" s="116"/>
      <c r="R8" s="33"/>
      <c r="S8" s="34"/>
      <c r="T8" s="116"/>
      <c r="U8" s="33"/>
      <c r="V8" s="347"/>
      <c r="W8" s="106" t="s">
        <v>61</v>
      </c>
      <c r="X8" s="112" t="s">
        <v>30</v>
      </c>
      <c r="Y8" s="108">
        <f>AB9</f>
        <v>2.5</v>
      </c>
      <c r="Z8" s="12"/>
      <c r="AA8" s="2" t="s">
        <v>31</v>
      </c>
      <c r="AB8" s="3">
        <v>1.5</v>
      </c>
      <c r="AC8" s="3">
        <f>AB8*1</f>
        <v>1.5</v>
      </c>
      <c r="AD8" s="3" t="s">
        <v>29</v>
      </c>
      <c r="AE8" s="3">
        <f>AB8*5</f>
        <v>7.5</v>
      </c>
      <c r="AF8" s="3">
        <f>AC8*4+AE8*4</f>
        <v>36</v>
      </c>
    </row>
    <row r="9" spans="2:32" ht="27.95" customHeight="1">
      <c r="B9" s="343" t="s">
        <v>37</v>
      </c>
      <c r="C9" s="354"/>
      <c r="D9" s="34"/>
      <c r="E9" s="116"/>
      <c r="F9" s="34"/>
      <c r="G9" s="33"/>
      <c r="H9" s="116"/>
      <c r="I9" s="33"/>
      <c r="J9" s="33"/>
      <c r="K9" s="116"/>
      <c r="L9" s="33"/>
      <c r="M9" s="34"/>
      <c r="N9" s="116"/>
      <c r="O9" s="33"/>
      <c r="P9" s="33"/>
      <c r="Q9" s="116"/>
      <c r="R9" s="33"/>
      <c r="S9" s="34"/>
      <c r="T9" s="116"/>
      <c r="U9" s="33"/>
      <c r="V9" s="347"/>
      <c r="W9" s="111" t="s">
        <v>12</v>
      </c>
      <c r="X9" s="112" t="s">
        <v>33</v>
      </c>
      <c r="Y9" s="108">
        <v>0</v>
      </c>
      <c r="Z9" s="2"/>
      <c r="AA9" s="2" t="s">
        <v>34</v>
      </c>
      <c r="AB9" s="3">
        <v>2.5</v>
      </c>
      <c r="AC9" s="3"/>
      <c r="AD9" s="3">
        <f>AB9*5</f>
        <v>12.5</v>
      </c>
      <c r="AE9" s="3" t="s">
        <v>29</v>
      </c>
      <c r="AF9" s="3">
        <f>AD9*9</f>
        <v>112.5</v>
      </c>
    </row>
    <row r="10" spans="2:32" ht="27.95" customHeight="1">
      <c r="B10" s="343"/>
      <c r="C10" s="354"/>
      <c r="D10" s="34"/>
      <c r="E10" s="116"/>
      <c r="F10" s="34"/>
      <c r="G10" s="33"/>
      <c r="H10" s="116"/>
      <c r="I10" s="33"/>
      <c r="J10" s="33"/>
      <c r="K10" s="116"/>
      <c r="L10" s="33"/>
      <c r="M10" s="33"/>
      <c r="N10" s="116"/>
      <c r="O10" s="33"/>
      <c r="P10" s="33"/>
      <c r="Q10" s="116"/>
      <c r="R10" s="33"/>
      <c r="S10" s="33"/>
      <c r="T10" s="116"/>
      <c r="U10" s="33"/>
      <c r="V10" s="347"/>
      <c r="W10" s="106" t="s">
        <v>53</v>
      </c>
      <c r="X10" s="167" t="s">
        <v>42</v>
      </c>
      <c r="Y10" s="118">
        <v>0</v>
      </c>
      <c r="Z10" s="12"/>
      <c r="AA10" s="2" t="s">
        <v>35</v>
      </c>
      <c r="AE10" s="2">
        <f>AB10*15</f>
        <v>0</v>
      </c>
    </row>
    <row r="11" spans="2:32" ht="27.95" customHeight="1">
      <c r="B11" s="44" t="s">
        <v>36</v>
      </c>
      <c r="C11" s="45"/>
      <c r="D11" s="34"/>
      <c r="E11" s="116"/>
      <c r="F11" s="33"/>
      <c r="G11" s="32"/>
      <c r="H11" s="42"/>
      <c r="I11" s="32"/>
      <c r="J11" s="32"/>
      <c r="K11" s="42"/>
      <c r="L11" s="32"/>
      <c r="M11" s="33"/>
      <c r="N11" s="42"/>
      <c r="O11" s="33"/>
      <c r="P11" s="32"/>
      <c r="Q11" s="42"/>
      <c r="R11" s="32"/>
      <c r="S11" s="32"/>
      <c r="T11" s="42"/>
      <c r="U11" s="32"/>
      <c r="V11" s="347"/>
      <c r="W11" s="111" t="s">
        <v>13</v>
      </c>
      <c r="X11" s="121"/>
      <c r="Y11" s="108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>
      <c r="B12" s="46"/>
      <c r="C12" s="47"/>
      <c r="D12" s="182"/>
      <c r="E12" s="182"/>
      <c r="F12" s="183"/>
      <c r="G12" s="183"/>
      <c r="H12" s="182"/>
      <c r="I12" s="183"/>
      <c r="J12" s="183"/>
      <c r="K12" s="182"/>
      <c r="L12" s="183"/>
      <c r="M12" s="172"/>
      <c r="N12" s="182"/>
      <c r="O12" s="172"/>
      <c r="P12" s="183"/>
      <c r="Q12" s="182"/>
      <c r="R12" s="183"/>
      <c r="S12" s="183"/>
      <c r="T12" s="182"/>
      <c r="U12" s="183"/>
      <c r="V12" s="349"/>
      <c r="W12" s="126" t="s">
        <v>78</v>
      </c>
      <c r="X12" s="127"/>
      <c r="Y12" s="128"/>
      <c r="Z12" s="12"/>
      <c r="AC12" s="48">
        <f>AC11*4/AF11</f>
        <v>0.15658362989323843</v>
      </c>
      <c r="AD12" s="48">
        <f>AD11*9/AF11</f>
        <v>0.28825622775800713</v>
      </c>
      <c r="AE12" s="48">
        <f>AE11*4/AF11</f>
        <v>0.55516014234875444</v>
      </c>
    </row>
    <row r="13" spans="2:32" s="29" customFormat="1" ht="44.25" customHeight="1">
      <c r="B13" s="24">
        <v>5</v>
      </c>
      <c r="C13" s="354"/>
      <c r="D13" s="178" t="str">
        <f>'0501-0531菜單'!F32</f>
        <v>五穀飯</v>
      </c>
      <c r="E13" s="100" t="s">
        <v>16</v>
      </c>
      <c r="F13" s="179" t="s">
        <v>17</v>
      </c>
      <c r="G13" s="178" t="str">
        <f>'0501-0531菜單'!F33</f>
        <v>和風蜜汁醬烤大豬排</v>
      </c>
      <c r="H13" s="178" t="s">
        <v>265</v>
      </c>
      <c r="I13" s="179" t="s">
        <v>17</v>
      </c>
      <c r="J13" s="178" t="str">
        <f>'0501-0531菜單'!F34</f>
        <v>椒鹽香煎大鍋貼(加)</v>
      </c>
      <c r="K13" s="178" t="s">
        <v>408</v>
      </c>
      <c r="L13" s="179" t="s">
        <v>17</v>
      </c>
      <c r="M13" s="178" t="str">
        <f>'0501-0531菜單'!F35</f>
        <v>爆炒北海魷魚(海)</v>
      </c>
      <c r="N13" s="178" t="s">
        <v>141</v>
      </c>
      <c r="O13" s="179" t="s">
        <v>17</v>
      </c>
      <c r="P13" s="178" t="str">
        <f>'0501-0531菜單'!F36</f>
        <v>小白菜</v>
      </c>
      <c r="Q13" s="178" t="s">
        <v>19</v>
      </c>
      <c r="R13" s="179" t="s">
        <v>17</v>
      </c>
      <c r="S13" s="178" t="str">
        <f>'0501-0531菜單'!F37</f>
        <v>味噌豆腐湯(豆)</v>
      </c>
      <c r="T13" s="178" t="s">
        <v>18</v>
      </c>
      <c r="U13" s="179" t="s">
        <v>17</v>
      </c>
      <c r="V13" s="346"/>
      <c r="W13" s="27" t="s">
        <v>8</v>
      </c>
      <c r="X13" s="102" t="s">
        <v>20</v>
      </c>
      <c r="Y13" s="103">
        <v>5</v>
      </c>
      <c r="Z13" s="2"/>
      <c r="AA13" s="2"/>
      <c r="AB13" s="3"/>
      <c r="AC13" s="2" t="s">
        <v>21</v>
      </c>
      <c r="AD13" s="2" t="s">
        <v>22</v>
      </c>
      <c r="AE13" s="2" t="s">
        <v>23</v>
      </c>
      <c r="AF13" s="2" t="s">
        <v>24</v>
      </c>
    </row>
    <row r="14" spans="2:32" ht="27.95" customHeight="1">
      <c r="B14" s="30" t="s">
        <v>9</v>
      </c>
      <c r="C14" s="354"/>
      <c r="D14" s="33" t="s">
        <v>215</v>
      </c>
      <c r="E14" s="33"/>
      <c r="F14" s="33">
        <v>60</v>
      </c>
      <c r="G14" s="33" t="s">
        <v>266</v>
      </c>
      <c r="H14" s="34"/>
      <c r="I14" s="33">
        <v>40</v>
      </c>
      <c r="J14" s="34" t="s">
        <v>341</v>
      </c>
      <c r="K14" s="33" t="s">
        <v>241</v>
      </c>
      <c r="L14" s="34">
        <v>30</v>
      </c>
      <c r="M14" s="34" t="s">
        <v>198</v>
      </c>
      <c r="N14" s="33"/>
      <c r="O14" s="34">
        <v>40</v>
      </c>
      <c r="P14" s="33" t="str">
        <f>P13</f>
        <v>小白菜</v>
      </c>
      <c r="Q14" s="33"/>
      <c r="R14" s="33">
        <v>140</v>
      </c>
      <c r="S14" s="31" t="s">
        <v>184</v>
      </c>
      <c r="T14" s="33" t="s">
        <v>175</v>
      </c>
      <c r="U14" s="32">
        <v>30</v>
      </c>
      <c r="V14" s="347"/>
      <c r="W14" s="35" t="s">
        <v>52</v>
      </c>
      <c r="X14" s="107" t="s">
        <v>25</v>
      </c>
      <c r="Y14" s="108">
        <v>2.2000000000000002</v>
      </c>
      <c r="Z14" s="12"/>
      <c r="AA14" s="22" t="s">
        <v>26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30">
        <v>21</v>
      </c>
      <c r="C15" s="354"/>
      <c r="D15" s="33" t="s">
        <v>216</v>
      </c>
      <c r="E15" s="33"/>
      <c r="F15" s="33">
        <v>10</v>
      </c>
      <c r="G15" s="33"/>
      <c r="H15" s="34"/>
      <c r="I15" s="33"/>
      <c r="J15" s="34"/>
      <c r="K15" s="33"/>
      <c r="L15" s="34"/>
      <c r="M15" s="34" t="s">
        <v>199</v>
      </c>
      <c r="N15" s="33"/>
      <c r="O15" s="34">
        <v>10</v>
      </c>
      <c r="P15" s="33"/>
      <c r="Q15" s="33"/>
      <c r="R15" s="33"/>
      <c r="S15" s="31" t="s">
        <v>195</v>
      </c>
      <c r="T15" s="32"/>
      <c r="U15" s="32">
        <v>10</v>
      </c>
      <c r="V15" s="347"/>
      <c r="W15" s="38" t="s">
        <v>10</v>
      </c>
      <c r="X15" s="112" t="s">
        <v>27</v>
      </c>
      <c r="Y15" s="108">
        <v>1.8</v>
      </c>
      <c r="Z15" s="2"/>
      <c r="AA15" s="39" t="s">
        <v>28</v>
      </c>
      <c r="AB15" s="3">
        <v>2.2000000000000002</v>
      </c>
      <c r="AC15" s="40">
        <f>AB15*7</f>
        <v>15.400000000000002</v>
      </c>
      <c r="AD15" s="3">
        <f>AB15*5</f>
        <v>11</v>
      </c>
      <c r="AE15" s="3" t="s">
        <v>29</v>
      </c>
      <c r="AF15" s="41">
        <f>AC15*4+AD15*9</f>
        <v>160.60000000000002</v>
      </c>
    </row>
    <row r="16" spans="2:32" ht="27.95" customHeight="1">
      <c r="B16" s="30" t="s">
        <v>11</v>
      </c>
      <c r="C16" s="354"/>
      <c r="D16" s="33" t="s">
        <v>217</v>
      </c>
      <c r="E16" s="116"/>
      <c r="F16" s="33">
        <v>5</v>
      </c>
      <c r="G16" s="33"/>
      <c r="H16" s="116"/>
      <c r="I16" s="33"/>
      <c r="J16" s="34"/>
      <c r="K16" s="33"/>
      <c r="L16" s="34"/>
      <c r="M16" s="34" t="s">
        <v>194</v>
      </c>
      <c r="N16" s="116"/>
      <c r="O16" s="34">
        <v>30</v>
      </c>
      <c r="P16" s="33"/>
      <c r="Q16" s="116"/>
      <c r="R16" s="33"/>
      <c r="S16" s="34"/>
      <c r="T16" s="116"/>
      <c r="U16" s="33"/>
      <c r="V16" s="347"/>
      <c r="W16" s="35" t="s">
        <v>49</v>
      </c>
      <c r="X16" s="112" t="s">
        <v>30</v>
      </c>
      <c r="Y16" s="108">
        <v>2.5</v>
      </c>
      <c r="Z16" s="12"/>
      <c r="AA16" s="2" t="s">
        <v>31</v>
      </c>
      <c r="AB16" s="3">
        <v>1.6</v>
      </c>
      <c r="AC16" s="3">
        <f>AB16*1</f>
        <v>1.6</v>
      </c>
      <c r="AD16" s="3" t="s">
        <v>29</v>
      </c>
      <c r="AE16" s="3">
        <f>AB16*5</f>
        <v>8</v>
      </c>
      <c r="AF16" s="3">
        <f>AC16*4+AE16*4</f>
        <v>38.4</v>
      </c>
    </row>
    <row r="17" spans="1:32" ht="27.95" customHeight="1">
      <c r="B17" s="343" t="s">
        <v>38</v>
      </c>
      <c r="C17" s="354"/>
      <c r="D17" s="33" t="s">
        <v>218</v>
      </c>
      <c r="E17" s="116"/>
      <c r="F17" s="33">
        <v>5</v>
      </c>
      <c r="G17" s="33"/>
      <c r="H17" s="116"/>
      <c r="I17" s="33"/>
      <c r="J17" s="33"/>
      <c r="K17" s="116"/>
      <c r="L17" s="33"/>
      <c r="M17" s="34"/>
      <c r="N17" s="116"/>
      <c r="O17" s="34"/>
      <c r="P17" s="33"/>
      <c r="Q17" s="116"/>
      <c r="R17" s="33"/>
      <c r="S17" s="34"/>
      <c r="T17" s="116"/>
      <c r="U17" s="33"/>
      <c r="V17" s="347"/>
      <c r="W17" s="38" t="s">
        <v>12</v>
      </c>
      <c r="X17" s="112" t="s">
        <v>33</v>
      </c>
      <c r="Y17" s="108">
        <v>0</v>
      </c>
      <c r="Z17" s="2"/>
      <c r="AA17" s="2" t="s">
        <v>34</v>
      </c>
      <c r="AB17" s="3">
        <v>2.5</v>
      </c>
      <c r="AC17" s="3"/>
      <c r="AD17" s="3">
        <f>AB17*5</f>
        <v>12.5</v>
      </c>
      <c r="AE17" s="3" t="s">
        <v>29</v>
      </c>
      <c r="AF17" s="3">
        <f>AD17*9</f>
        <v>112.5</v>
      </c>
    </row>
    <row r="18" spans="1:32" ht="27.95" customHeight="1">
      <c r="B18" s="343"/>
      <c r="C18" s="354"/>
      <c r="D18" s="33" t="s">
        <v>219</v>
      </c>
      <c r="E18" s="116"/>
      <c r="F18" s="33">
        <v>5</v>
      </c>
      <c r="G18" s="33"/>
      <c r="H18" s="116"/>
      <c r="I18" s="33"/>
      <c r="J18" s="33"/>
      <c r="K18" s="116"/>
      <c r="L18" s="33"/>
      <c r="M18" s="34"/>
      <c r="N18" s="116"/>
      <c r="O18" s="34"/>
      <c r="P18" s="33"/>
      <c r="Q18" s="116"/>
      <c r="R18" s="33"/>
      <c r="S18" s="34"/>
      <c r="T18" s="116"/>
      <c r="U18" s="33"/>
      <c r="V18" s="347"/>
      <c r="W18" s="35" t="s">
        <v>53</v>
      </c>
      <c r="X18" s="167" t="s">
        <v>42</v>
      </c>
      <c r="Y18" s="118">
        <v>0</v>
      </c>
      <c r="Z18" s="12"/>
      <c r="AA18" s="2" t="s">
        <v>35</v>
      </c>
      <c r="AB18" s="3">
        <v>1</v>
      </c>
      <c r="AE18" s="2">
        <f>AB18*15</f>
        <v>15</v>
      </c>
    </row>
    <row r="19" spans="1:32" ht="27.95" customHeight="1">
      <c r="B19" s="44" t="s">
        <v>36</v>
      </c>
      <c r="C19" s="45"/>
      <c r="D19" s="33" t="s">
        <v>220</v>
      </c>
      <c r="E19" s="116"/>
      <c r="F19" s="33">
        <v>5</v>
      </c>
      <c r="G19" s="33"/>
      <c r="H19" s="116"/>
      <c r="I19" s="33"/>
      <c r="J19" s="33"/>
      <c r="K19" s="116"/>
      <c r="L19" s="33"/>
      <c r="M19" s="33"/>
      <c r="N19" s="116"/>
      <c r="O19" s="33"/>
      <c r="P19" s="33"/>
      <c r="Q19" s="116"/>
      <c r="R19" s="33"/>
      <c r="S19" s="33"/>
      <c r="T19" s="116"/>
      <c r="U19" s="33"/>
      <c r="V19" s="347"/>
      <c r="W19" s="38" t="s">
        <v>13</v>
      </c>
      <c r="X19" s="121"/>
      <c r="Y19" s="108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1:32" ht="27.95" customHeight="1">
      <c r="B20" s="46"/>
      <c r="C20" s="47"/>
      <c r="D20" s="42"/>
      <c r="E20" s="116"/>
      <c r="F20" s="32"/>
      <c r="G20" s="32"/>
      <c r="H20" s="42"/>
      <c r="I20" s="32"/>
      <c r="J20" s="32"/>
      <c r="K20" s="42"/>
      <c r="L20" s="32"/>
      <c r="M20" s="33"/>
      <c r="N20" s="42"/>
      <c r="O20" s="33"/>
      <c r="P20" s="32"/>
      <c r="Q20" s="42"/>
      <c r="R20" s="32"/>
      <c r="S20" s="32"/>
      <c r="T20" s="42"/>
      <c r="U20" s="32"/>
      <c r="V20" s="347"/>
      <c r="W20" s="35" t="s">
        <v>54</v>
      </c>
      <c r="X20" s="127"/>
      <c r="Y20" s="118"/>
      <c r="Z20" s="12"/>
      <c r="AC20" s="48">
        <f>AC19*4/AF19</f>
        <v>0.14881334188582426</v>
      </c>
      <c r="AD20" s="48">
        <f>AD19*9/AF19</f>
        <v>0.27132777421423987</v>
      </c>
      <c r="AE20" s="48">
        <f>AE19*4/AF19</f>
        <v>0.5798588838999359</v>
      </c>
    </row>
    <row r="21" spans="1:32" ht="40.5" customHeight="1">
      <c r="A21" s="170"/>
      <c r="B21" s="24">
        <v>5</v>
      </c>
      <c r="C21" s="356"/>
      <c r="D21" s="188" t="str">
        <f>'0501-0531菜單'!J32</f>
        <v>QQ白飯</v>
      </c>
      <c r="E21" s="100" t="s">
        <v>342</v>
      </c>
      <c r="F21" s="189" t="s">
        <v>17</v>
      </c>
      <c r="G21" s="169" t="str">
        <f>'0501-0531菜單'!J33</f>
        <v>卡啦炸無骨大雞排(炸加)</v>
      </c>
      <c r="H21" s="169" t="s">
        <v>245</v>
      </c>
      <c r="I21" s="189" t="s">
        <v>17</v>
      </c>
      <c r="J21" s="169" t="str">
        <f>'0501-0531菜單'!J34</f>
        <v>私藏飄香轟紅茶蛋蛋</v>
      </c>
      <c r="K21" s="169" t="s">
        <v>251</v>
      </c>
      <c r="L21" s="189" t="s">
        <v>17</v>
      </c>
      <c r="M21" s="169" t="str">
        <f>'0501-0531菜單'!J35</f>
        <v>京醬蔥爆豬柳</v>
      </c>
      <c r="N21" s="169" t="s">
        <v>246</v>
      </c>
      <c r="O21" s="189" t="s">
        <v>17</v>
      </c>
      <c r="P21" s="169" t="str">
        <f>'0501-0531菜單'!J36</f>
        <v>高麗菜</v>
      </c>
      <c r="Q21" s="169" t="s">
        <v>19</v>
      </c>
      <c r="R21" s="189" t="s">
        <v>17</v>
      </c>
      <c r="S21" s="169" t="str">
        <f>'0501-0531菜單'!J37</f>
        <v>蘿蔔湯</v>
      </c>
      <c r="T21" s="169" t="s">
        <v>18</v>
      </c>
      <c r="U21" s="189" t="s">
        <v>17</v>
      </c>
      <c r="V21" s="329"/>
      <c r="W21" s="186" t="s">
        <v>8</v>
      </c>
      <c r="X21" s="102" t="s">
        <v>420</v>
      </c>
      <c r="Y21" s="103">
        <v>5</v>
      </c>
    </row>
    <row r="22" spans="1:32" ht="27.75">
      <c r="A22" s="170"/>
      <c r="B22" s="30" t="s">
        <v>9</v>
      </c>
      <c r="C22" s="357"/>
      <c r="D22" s="33" t="s">
        <v>413</v>
      </c>
      <c r="E22" s="33"/>
      <c r="F22" s="33">
        <v>95</v>
      </c>
      <c r="G22" s="32" t="s">
        <v>390</v>
      </c>
      <c r="H22" s="31" t="s">
        <v>241</v>
      </c>
      <c r="I22" s="32">
        <v>50</v>
      </c>
      <c r="J22" s="33" t="s">
        <v>415</v>
      </c>
      <c r="K22" s="33"/>
      <c r="L22" s="33">
        <v>50</v>
      </c>
      <c r="M22" s="32" t="s">
        <v>416</v>
      </c>
      <c r="N22" s="31"/>
      <c r="O22" s="32">
        <v>10</v>
      </c>
      <c r="P22" s="33" t="str">
        <f>P21</f>
        <v>高麗菜</v>
      </c>
      <c r="Q22" s="33" t="s">
        <v>417</v>
      </c>
      <c r="R22" s="33">
        <v>130</v>
      </c>
      <c r="S22" s="31" t="s">
        <v>412</v>
      </c>
      <c r="T22" s="31"/>
      <c r="U22" s="31">
        <v>30</v>
      </c>
      <c r="V22" s="330"/>
      <c r="W22" s="79" t="s">
        <v>421</v>
      </c>
      <c r="X22" s="107" t="s">
        <v>422</v>
      </c>
      <c r="Y22" s="108">
        <v>2.2999999999999998</v>
      </c>
    </row>
    <row r="23" spans="1:32" ht="27.75">
      <c r="A23" s="170"/>
      <c r="B23" s="30">
        <v>22</v>
      </c>
      <c r="C23" s="357"/>
      <c r="D23" s="33"/>
      <c r="E23" s="34"/>
      <c r="F23" s="33"/>
      <c r="G23" s="32"/>
      <c r="H23" s="31"/>
      <c r="I23" s="32"/>
      <c r="J23" s="33"/>
      <c r="K23" s="33"/>
      <c r="L23" s="33"/>
      <c r="M23" s="32" t="s">
        <v>418</v>
      </c>
      <c r="N23" s="31"/>
      <c r="O23" s="32">
        <v>40</v>
      </c>
      <c r="P23" s="33"/>
      <c r="Q23" s="33"/>
      <c r="R23" s="33"/>
      <c r="S23" s="31"/>
      <c r="T23" s="31"/>
      <c r="U23" s="31"/>
      <c r="V23" s="330"/>
      <c r="W23" s="187" t="s">
        <v>10</v>
      </c>
      <c r="X23" s="112" t="s">
        <v>423</v>
      </c>
      <c r="Y23" s="108">
        <v>2</v>
      </c>
    </row>
    <row r="24" spans="1:32" ht="27.75">
      <c r="A24" s="170"/>
      <c r="B24" s="30" t="s">
        <v>11</v>
      </c>
      <c r="C24" s="357"/>
      <c r="D24" s="33"/>
      <c r="E24" s="34"/>
      <c r="F24" s="33"/>
      <c r="G24" s="32"/>
      <c r="H24" s="31"/>
      <c r="I24" s="32"/>
      <c r="J24" s="33"/>
      <c r="K24" s="33"/>
      <c r="L24" s="33"/>
      <c r="M24" s="32" t="s">
        <v>419</v>
      </c>
      <c r="N24" s="31"/>
      <c r="O24" s="32">
        <v>20</v>
      </c>
      <c r="P24" s="33"/>
      <c r="Q24" s="116"/>
      <c r="R24" s="33"/>
      <c r="S24" s="34"/>
      <c r="T24" s="116"/>
      <c r="U24" s="33"/>
      <c r="V24" s="330"/>
      <c r="W24" s="79" t="s">
        <v>424</v>
      </c>
      <c r="X24" s="112" t="s">
        <v>425</v>
      </c>
      <c r="Y24" s="108">
        <v>2.5</v>
      </c>
    </row>
    <row r="25" spans="1:32" ht="27.75">
      <c r="A25" s="170"/>
      <c r="B25" s="343" t="s">
        <v>39</v>
      </c>
      <c r="C25" s="357"/>
      <c r="D25" s="34"/>
      <c r="E25" s="34"/>
      <c r="F25" s="34"/>
      <c r="G25" s="33"/>
      <c r="H25" s="116"/>
      <c r="I25" s="33"/>
      <c r="J25" s="33"/>
      <c r="K25" s="116"/>
      <c r="L25" s="33"/>
      <c r="M25" s="32"/>
      <c r="N25" s="31"/>
      <c r="O25" s="32"/>
      <c r="P25" s="33"/>
      <c r="Q25" s="116"/>
      <c r="R25" s="33"/>
      <c r="S25" s="33"/>
      <c r="T25" s="116"/>
      <c r="U25" s="33"/>
      <c r="V25" s="330"/>
      <c r="W25" s="187" t="s">
        <v>12</v>
      </c>
      <c r="X25" s="112" t="s">
        <v>426</v>
      </c>
      <c r="Y25" s="108">
        <v>0</v>
      </c>
    </row>
    <row r="26" spans="1:32" ht="27.75" customHeight="1">
      <c r="A26" s="170"/>
      <c r="B26" s="343"/>
      <c r="C26" s="357"/>
      <c r="D26" s="34"/>
      <c r="E26" s="34"/>
      <c r="F26" s="34"/>
      <c r="G26" s="140"/>
      <c r="H26" s="116"/>
      <c r="I26" s="33"/>
      <c r="J26" s="33"/>
      <c r="K26" s="116"/>
      <c r="L26" s="33"/>
      <c r="M26" s="33"/>
      <c r="N26" s="116"/>
      <c r="O26" s="33"/>
      <c r="P26" s="33"/>
      <c r="Q26" s="116"/>
      <c r="R26" s="33"/>
      <c r="S26" s="33"/>
      <c r="T26" s="116"/>
      <c r="U26" s="33"/>
      <c r="V26" s="330"/>
      <c r="W26" s="79" t="s">
        <v>427</v>
      </c>
      <c r="X26" s="167" t="s">
        <v>428</v>
      </c>
      <c r="Y26" s="118">
        <v>0</v>
      </c>
    </row>
    <row r="27" spans="1:32" ht="27.75">
      <c r="A27" s="170"/>
      <c r="B27" s="44" t="s">
        <v>36</v>
      </c>
      <c r="C27" s="184"/>
      <c r="D27" s="116"/>
      <c r="E27" s="116"/>
      <c r="F27" s="33"/>
      <c r="G27" s="33"/>
      <c r="H27" s="116"/>
      <c r="I27" s="33"/>
      <c r="J27" s="33"/>
      <c r="K27" s="116"/>
      <c r="L27" s="33"/>
      <c r="M27" s="33"/>
      <c r="N27" s="116"/>
      <c r="O27" s="33"/>
      <c r="P27" s="33"/>
      <c r="Q27" s="116"/>
      <c r="R27" s="33"/>
      <c r="S27" s="33"/>
      <c r="T27" s="116"/>
      <c r="U27" s="33"/>
      <c r="V27" s="330"/>
      <c r="W27" s="187" t="s">
        <v>13</v>
      </c>
      <c r="X27" s="121"/>
      <c r="Y27" s="108"/>
    </row>
    <row r="28" spans="1:32" ht="27.75">
      <c r="A28" s="170"/>
      <c r="B28" s="46"/>
      <c r="C28" s="185"/>
      <c r="D28" s="190"/>
      <c r="E28" s="116"/>
      <c r="F28" s="172"/>
      <c r="G28" s="172"/>
      <c r="H28" s="171"/>
      <c r="I28" s="172"/>
      <c r="J28" s="172"/>
      <c r="K28" s="171"/>
      <c r="L28" s="172"/>
      <c r="M28" s="172"/>
      <c r="N28" s="171"/>
      <c r="O28" s="172"/>
      <c r="P28" s="172"/>
      <c r="Q28" s="171"/>
      <c r="R28" s="172"/>
      <c r="S28" s="172"/>
      <c r="T28" s="171"/>
      <c r="U28" s="172"/>
      <c r="V28" s="331"/>
      <c r="W28" s="79" t="s">
        <v>429</v>
      </c>
      <c r="X28" s="117"/>
      <c r="Y28" s="118"/>
    </row>
    <row r="29" spans="1:32" ht="29.25" customHeight="1">
      <c r="B29" s="24">
        <v>5</v>
      </c>
      <c r="C29" s="354"/>
      <c r="D29" s="178" t="str">
        <f>'0501-0531菜單'!N32</f>
        <v>地瓜飯</v>
      </c>
      <c r="E29" s="100" t="s">
        <v>16</v>
      </c>
      <c r="F29" s="179" t="s">
        <v>17</v>
      </c>
      <c r="G29" s="178" t="str">
        <f>'0501-0531菜單'!N33</f>
        <v>日式涮涮醬汁烤肉丼</v>
      </c>
      <c r="H29" s="178" t="s">
        <v>18</v>
      </c>
      <c r="I29" s="179" t="s">
        <v>17</v>
      </c>
      <c r="J29" s="178" t="str">
        <f>'0501-0531菜單'!N34</f>
        <v>轟炸雞米花加梅粉薯條(炸)</v>
      </c>
      <c r="K29" s="178" t="s">
        <v>245</v>
      </c>
      <c r="L29" s="179" t="s">
        <v>17</v>
      </c>
      <c r="M29" s="178" t="str">
        <f>'0501-0531菜單'!N35</f>
        <v>海鮮鍋(海豆)</v>
      </c>
      <c r="N29" s="178" t="s">
        <v>136</v>
      </c>
      <c r="O29" s="179" t="s">
        <v>17</v>
      </c>
      <c r="P29" s="178" t="str">
        <f>'0501-0531菜單'!N36</f>
        <v>有機小松菜</v>
      </c>
      <c r="Q29" s="178" t="s">
        <v>19</v>
      </c>
      <c r="R29" s="179" t="s">
        <v>17</v>
      </c>
      <c r="S29" s="178" t="str">
        <f>'0501-0531菜單'!N37</f>
        <v>海芽蛋花湯</v>
      </c>
      <c r="T29" s="178" t="s">
        <v>18</v>
      </c>
      <c r="U29" s="179" t="s">
        <v>17</v>
      </c>
      <c r="V29" s="346"/>
      <c r="W29" s="101" t="s">
        <v>8</v>
      </c>
      <c r="X29" s="102" t="s">
        <v>20</v>
      </c>
      <c r="Y29" s="103">
        <v>5</v>
      </c>
    </row>
    <row r="30" spans="1:32" ht="27.75">
      <c r="B30" s="30" t="s">
        <v>9</v>
      </c>
      <c r="C30" s="354"/>
      <c r="D30" s="34" t="s">
        <v>133</v>
      </c>
      <c r="E30" s="34"/>
      <c r="F30" s="34">
        <v>90</v>
      </c>
      <c r="G30" s="33" t="s">
        <v>503</v>
      </c>
      <c r="H30" s="33"/>
      <c r="I30" s="33">
        <v>50</v>
      </c>
      <c r="J30" s="34" t="s">
        <v>258</v>
      </c>
      <c r="K30" s="34"/>
      <c r="L30" s="34">
        <v>30</v>
      </c>
      <c r="M30" s="33" t="s">
        <v>147</v>
      </c>
      <c r="N30" s="34"/>
      <c r="O30" s="33">
        <v>45</v>
      </c>
      <c r="P30" s="33" t="str">
        <f>P29</f>
        <v>有機小松菜</v>
      </c>
      <c r="Q30" s="33"/>
      <c r="R30" s="33">
        <v>110</v>
      </c>
      <c r="S30" s="33" t="s">
        <v>181</v>
      </c>
      <c r="T30" s="33"/>
      <c r="U30" s="33">
        <v>5</v>
      </c>
      <c r="V30" s="347"/>
      <c r="W30" s="106" t="s">
        <v>44</v>
      </c>
      <c r="X30" s="107" t="s">
        <v>25</v>
      </c>
      <c r="Y30" s="108">
        <v>1.9</v>
      </c>
    </row>
    <row r="31" spans="1:32" ht="27.75">
      <c r="B31" s="30">
        <v>23</v>
      </c>
      <c r="C31" s="354"/>
      <c r="D31" s="34" t="s">
        <v>134</v>
      </c>
      <c r="E31" s="34"/>
      <c r="F31" s="34">
        <v>30</v>
      </c>
      <c r="G31" s="33" t="s">
        <v>504</v>
      </c>
      <c r="H31" s="33"/>
      <c r="I31" s="33">
        <v>20</v>
      </c>
      <c r="J31" s="34" t="s">
        <v>259</v>
      </c>
      <c r="K31" s="34"/>
      <c r="L31" s="34">
        <v>40</v>
      </c>
      <c r="M31" s="33" t="s">
        <v>140</v>
      </c>
      <c r="N31" s="34"/>
      <c r="O31" s="33">
        <v>20</v>
      </c>
      <c r="P31" s="33"/>
      <c r="Q31" s="33"/>
      <c r="R31" s="33"/>
      <c r="S31" s="33" t="s">
        <v>180</v>
      </c>
      <c r="T31" s="33"/>
      <c r="U31" s="33">
        <v>10</v>
      </c>
      <c r="V31" s="347"/>
      <c r="W31" s="111" t="s">
        <v>10</v>
      </c>
      <c r="X31" s="112" t="s">
        <v>27</v>
      </c>
      <c r="Y31" s="108">
        <v>2.2000000000000002</v>
      </c>
    </row>
    <row r="32" spans="1:32" ht="27.75">
      <c r="B32" s="30" t="s">
        <v>11</v>
      </c>
      <c r="C32" s="354"/>
      <c r="D32" s="33"/>
      <c r="E32" s="116"/>
      <c r="F32" s="33"/>
      <c r="G32" s="33"/>
      <c r="H32" s="116"/>
      <c r="I32" s="33"/>
      <c r="J32" s="34"/>
      <c r="K32" s="34"/>
      <c r="L32" s="34"/>
      <c r="M32" s="34" t="s">
        <v>137</v>
      </c>
      <c r="N32" s="116"/>
      <c r="O32" s="34">
        <v>10</v>
      </c>
      <c r="P32" s="33"/>
      <c r="Q32" s="116"/>
      <c r="R32" s="33"/>
      <c r="S32" s="34"/>
      <c r="T32" s="116"/>
      <c r="U32" s="33"/>
      <c r="V32" s="347"/>
      <c r="W32" s="106" t="s">
        <v>55</v>
      </c>
      <c r="X32" s="112" t="s">
        <v>30</v>
      </c>
      <c r="Y32" s="108">
        <v>2.5</v>
      </c>
    </row>
    <row r="33" spans="2:25" ht="27.75">
      <c r="B33" s="343" t="s">
        <v>40</v>
      </c>
      <c r="C33" s="354"/>
      <c r="D33" s="33"/>
      <c r="E33" s="116"/>
      <c r="F33" s="33"/>
      <c r="G33" s="33"/>
      <c r="H33" s="116"/>
      <c r="I33" s="33"/>
      <c r="J33" s="34"/>
      <c r="K33" s="34"/>
      <c r="L33" s="34"/>
      <c r="M33" s="34" t="s">
        <v>213</v>
      </c>
      <c r="N33" s="34" t="s">
        <v>138</v>
      </c>
      <c r="O33" s="34">
        <v>10</v>
      </c>
      <c r="P33" s="33"/>
      <c r="Q33" s="116"/>
      <c r="R33" s="33"/>
      <c r="S33" s="33"/>
      <c r="T33" s="116"/>
      <c r="U33" s="33"/>
      <c r="V33" s="347"/>
      <c r="W33" s="111" t="s">
        <v>12</v>
      </c>
      <c r="X33" s="112" t="s">
        <v>33</v>
      </c>
      <c r="Y33" s="108">
        <v>0</v>
      </c>
    </row>
    <row r="34" spans="2:25" ht="27.75" customHeight="1">
      <c r="B34" s="343"/>
      <c r="C34" s="354"/>
      <c r="D34" s="33"/>
      <c r="E34" s="116"/>
      <c r="F34" s="33"/>
      <c r="G34" s="33"/>
      <c r="H34" s="116"/>
      <c r="I34" s="33"/>
      <c r="J34" s="34"/>
      <c r="K34" s="116"/>
      <c r="L34" s="34"/>
      <c r="M34" s="33" t="s">
        <v>144</v>
      </c>
      <c r="N34" s="34"/>
      <c r="O34" s="33">
        <v>5</v>
      </c>
      <c r="P34" s="33"/>
      <c r="Q34" s="116"/>
      <c r="R34" s="33"/>
      <c r="S34" s="34"/>
      <c r="T34" s="116"/>
      <c r="U34" s="33"/>
      <c r="V34" s="347"/>
      <c r="W34" s="106" t="s">
        <v>47</v>
      </c>
      <c r="X34" s="167" t="s">
        <v>42</v>
      </c>
      <c r="Y34" s="108">
        <v>0</v>
      </c>
    </row>
    <row r="35" spans="2:25" ht="27.75">
      <c r="B35" s="44" t="s">
        <v>36</v>
      </c>
      <c r="C35" s="45"/>
      <c r="D35" s="42"/>
      <c r="E35" s="116"/>
      <c r="F35" s="32"/>
      <c r="G35" s="32"/>
      <c r="H35" s="42"/>
      <c r="I35" s="32"/>
      <c r="J35" s="32"/>
      <c r="K35" s="42"/>
      <c r="L35" s="32"/>
      <c r="M35" s="33"/>
      <c r="N35" s="42"/>
      <c r="O35" s="33"/>
      <c r="P35" s="32"/>
      <c r="Q35" s="42"/>
      <c r="R35" s="32"/>
      <c r="S35" s="32"/>
      <c r="T35" s="42"/>
      <c r="U35" s="32"/>
      <c r="V35" s="347"/>
      <c r="W35" s="111" t="s">
        <v>13</v>
      </c>
      <c r="X35" s="121"/>
      <c r="Y35" s="108"/>
    </row>
    <row r="36" spans="2:25" ht="27.75">
      <c r="B36" s="46"/>
      <c r="C36" s="47"/>
      <c r="D36" s="116"/>
      <c r="E36" s="116"/>
      <c r="F36" s="33"/>
      <c r="G36" s="32"/>
      <c r="H36" s="42"/>
      <c r="I36" s="32"/>
      <c r="J36" s="32"/>
      <c r="K36" s="42"/>
      <c r="L36" s="32"/>
      <c r="M36" s="32"/>
      <c r="N36" s="42"/>
      <c r="O36" s="32"/>
      <c r="P36" s="32"/>
      <c r="Q36" s="42"/>
      <c r="R36" s="32"/>
      <c r="S36" s="32"/>
      <c r="T36" s="42"/>
      <c r="U36" s="32"/>
      <c r="V36" s="349"/>
      <c r="W36" s="106" t="s">
        <v>68</v>
      </c>
      <c r="X36" s="117"/>
      <c r="Y36" s="108"/>
    </row>
    <row r="37" spans="2:25" ht="42">
      <c r="B37" s="24">
        <v>5</v>
      </c>
      <c r="C37" s="354"/>
      <c r="D37" s="25" t="str">
        <f>'0501-0531菜單'!R32</f>
        <v>嘉義噴水無骨雞絲肉飯</v>
      </c>
      <c r="E37" s="100" t="s">
        <v>16</v>
      </c>
      <c r="F37" s="26" t="s">
        <v>17</v>
      </c>
      <c r="G37" s="25" t="str">
        <f>'0501-0531菜單'!R33</f>
        <v>糖醋醬燒烤大雞翅</v>
      </c>
      <c r="H37" s="25" t="s">
        <v>233</v>
      </c>
      <c r="I37" s="26" t="s">
        <v>17</v>
      </c>
      <c r="J37" s="25" t="str">
        <f>'0501-0531菜單'!R34</f>
        <v>黃金濃郁手撕奶黃包(冷)</v>
      </c>
      <c r="K37" s="25" t="s">
        <v>274</v>
      </c>
      <c r="L37" s="26" t="s">
        <v>17</v>
      </c>
      <c r="M37" s="25" t="str">
        <f>'0501-0531菜單'!R35</f>
        <v>高麗豆腐什錦鍋(豆)</v>
      </c>
      <c r="N37" s="25" t="s">
        <v>263</v>
      </c>
      <c r="O37" s="26" t="s">
        <v>17</v>
      </c>
      <c r="P37" s="25" t="str">
        <f>'0501-0531菜單'!R36</f>
        <v>空心菜</v>
      </c>
      <c r="Q37" s="178" t="s">
        <v>19</v>
      </c>
      <c r="R37" s="26" t="s">
        <v>17</v>
      </c>
      <c r="S37" s="25" t="str">
        <f>'0501-0531菜單'!R37</f>
        <v>大黃瓜湯</v>
      </c>
      <c r="T37" s="178" t="s">
        <v>18</v>
      </c>
      <c r="U37" s="26" t="s">
        <v>17</v>
      </c>
      <c r="V37" s="329"/>
      <c r="W37" s="101" t="s">
        <v>8</v>
      </c>
      <c r="X37" s="102" t="s">
        <v>201</v>
      </c>
      <c r="Y37" s="103">
        <v>5</v>
      </c>
    </row>
    <row r="38" spans="2:25" ht="27.75">
      <c r="B38" s="30" t="s">
        <v>9</v>
      </c>
      <c r="C38" s="354"/>
      <c r="D38" s="33" t="s">
        <v>178</v>
      </c>
      <c r="E38" s="33"/>
      <c r="F38" s="33">
        <v>80</v>
      </c>
      <c r="G38" s="32" t="s">
        <v>272</v>
      </c>
      <c r="H38" s="31"/>
      <c r="I38" s="32">
        <v>40</v>
      </c>
      <c r="J38" s="33" t="s">
        <v>486</v>
      </c>
      <c r="K38" s="34" t="s">
        <v>303</v>
      </c>
      <c r="L38" s="33">
        <v>30</v>
      </c>
      <c r="M38" s="33" t="s">
        <v>275</v>
      </c>
      <c r="N38" s="34"/>
      <c r="O38" s="33">
        <v>40</v>
      </c>
      <c r="P38" s="33" t="str">
        <f>P37</f>
        <v>空心菜</v>
      </c>
      <c r="Q38" s="33"/>
      <c r="R38" s="33">
        <v>110</v>
      </c>
      <c r="S38" s="33" t="s">
        <v>499</v>
      </c>
      <c r="T38" s="33"/>
      <c r="U38" s="33">
        <v>30</v>
      </c>
      <c r="V38" s="330"/>
      <c r="W38" s="106" t="s">
        <v>202</v>
      </c>
      <c r="X38" s="107" t="s">
        <v>203</v>
      </c>
      <c r="Y38" s="108">
        <v>2</v>
      </c>
    </row>
    <row r="39" spans="2:25" ht="27.75">
      <c r="B39" s="30">
        <v>24</v>
      </c>
      <c r="C39" s="354"/>
      <c r="D39" s="33" t="s">
        <v>185</v>
      </c>
      <c r="E39" s="33"/>
      <c r="F39" s="33">
        <v>20</v>
      </c>
      <c r="G39" s="32"/>
      <c r="H39" s="31"/>
      <c r="I39" s="32"/>
      <c r="J39" s="33"/>
      <c r="K39" s="34"/>
      <c r="L39" s="33"/>
      <c r="M39" s="33" t="s">
        <v>277</v>
      </c>
      <c r="N39" s="34"/>
      <c r="O39" s="33">
        <v>10</v>
      </c>
      <c r="P39" s="32"/>
      <c r="Q39" s="31"/>
      <c r="R39" s="32"/>
      <c r="S39" s="33"/>
      <c r="T39" s="33"/>
      <c r="U39" s="33"/>
      <c r="V39" s="330"/>
      <c r="W39" s="111" t="s">
        <v>10</v>
      </c>
      <c r="X39" s="112" t="s">
        <v>204</v>
      </c>
      <c r="Y39" s="108">
        <v>2</v>
      </c>
    </row>
    <row r="40" spans="2:25" ht="27.75">
      <c r="B40" s="30" t="s">
        <v>11</v>
      </c>
      <c r="C40" s="354"/>
      <c r="D40" s="33" t="s">
        <v>194</v>
      </c>
      <c r="E40" s="116"/>
      <c r="F40" s="33">
        <v>10</v>
      </c>
      <c r="G40" s="32"/>
      <c r="H40" s="31"/>
      <c r="I40" s="32"/>
      <c r="J40" s="33"/>
      <c r="K40" s="34"/>
      <c r="L40" s="33"/>
      <c r="M40" s="33" t="s">
        <v>276</v>
      </c>
      <c r="N40" s="34" t="s">
        <v>249</v>
      </c>
      <c r="O40" s="33">
        <v>20</v>
      </c>
      <c r="P40" s="32"/>
      <c r="Q40" s="31"/>
      <c r="R40" s="32"/>
      <c r="S40" s="34"/>
      <c r="T40" s="116"/>
      <c r="U40" s="33"/>
      <c r="V40" s="330"/>
      <c r="W40" s="106" t="s">
        <v>205</v>
      </c>
      <c r="X40" s="112" t="s">
        <v>206</v>
      </c>
      <c r="Y40" s="108">
        <v>2.5</v>
      </c>
    </row>
    <row r="41" spans="2:25" ht="27.75">
      <c r="B41" s="343" t="s">
        <v>32</v>
      </c>
      <c r="C41" s="354"/>
      <c r="D41" s="34"/>
      <c r="E41" s="34"/>
      <c r="F41" s="34"/>
      <c r="G41" s="32"/>
      <c r="H41" s="31"/>
      <c r="I41" s="32"/>
      <c r="J41" s="33"/>
      <c r="K41" s="34"/>
      <c r="L41" s="33"/>
      <c r="M41" s="33" t="s">
        <v>337</v>
      </c>
      <c r="N41" s="34"/>
      <c r="O41" s="33">
        <v>10</v>
      </c>
      <c r="P41" s="32"/>
      <c r="Q41" s="31"/>
      <c r="R41" s="32"/>
      <c r="S41" s="33"/>
      <c r="T41" s="116"/>
      <c r="U41" s="33"/>
      <c r="V41" s="330"/>
      <c r="W41" s="111" t="s">
        <v>12</v>
      </c>
      <c r="X41" s="112" t="s">
        <v>207</v>
      </c>
      <c r="Y41" s="108">
        <v>0</v>
      </c>
    </row>
    <row r="42" spans="2:25" ht="27.75">
      <c r="B42" s="343"/>
      <c r="C42" s="354"/>
      <c r="D42" s="34"/>
      <c r="E42" s="34"/>
      <c r="F42" s="34"/>
      <c r="G42" s="32"/>
      <c r="H42" s="42"/>
      <c r="I42" s="32"/>
      <c r="J42" s="32"/>
      <c r="K42" s="42"/>
      <c r="L42" s="32"/>
      <c r="M42" s="32"/>
      <c r="N42" s="42"/>
      <c r="O42" s="32"/>
      <c r="P42" s="32"/>
      <c r="Q42" s="42"/>
      <c r="R42" s="32"/>
      <c r="S42" s="34"/>
      <c r="T42" s="116"/>
      <c r="U42" s="33"/>
      <c r="V42" s="330"/>
      <c r="W42" s="106" t="s">
        <v>208</v>
      </c>
      <c r="X42" s="167" t="s">
        <v>209</v>
      </c>
      <c r="Y42" s="118">
        <v>0</v>
      </c>
    </row>
    <row r="43" spans="2:25" ht="27.75">
      <c r="B43" s="44" t="s">
        <v>36</v>
      </c>
      <c r="C43" s="45"/>
      <c r="D43" s="116"/>
      <c r="E43" s="116"/>
      <c r="F43" s="33"/>
      <c r="G43" s="32"/>
      <c r="H43" s="42"/>
      <c r="I43" s="32"/>
      <c r="J43" s="195"/>
      <c r="K43" s="196"/>
      <c r="M43" s="32"/>
      <c r="N43" s="42"/>
      <c r="O43" s="32"/>
      <c r="P43" s="32"/>
      <c r="Q43" s="42"/>
      <c r="R43" s="32"/>
      <c r="S43" s="31"/>
      <c r="T43" s="42"/>
      <c r="U43" s="31"/>
      <c r="V43" s="330"/>
      <c r="W43" s="111" t="s">
        <v>13</v>
      </c>
      <c r="X43" s="121"/>
      <c r="Y43" s="108"/>
    </row>
    <row r="44" spans="2:25" ht="28.5" thickBot="1">
      <c r="B44" s="61"/>
      <c r="C44" s="47"/>
      <c r="D44" s="151"/>
      <c r="E44" s="151"/>
      <c r="F44" s="152"/>
      <c r="G44" s="63"/>
      <c r="H44" s="62"/>
      <c r="I44" s="63"/>
      <c r="J44" s="63"/>
      <c r="K44" s="62"/>
      <c r="L44" s="63"/>
      <c r="M44" s="63"/>
      <c r="N44" s="62"/>
      <c r="O44" s="63"/>
      <c r="P44" s="63"/>
      <c r="Q44" s="62"/>
      <c r="R44" s="63"/>
      <c r="S44" s="63"/>
      <c r="T44" s="62"/>
      <c r="U44" s="63"/>
      <c r="V44" s="355"/>
      <c r="W44" s="126" t="s">
        <v>210</v>
      </c>
      <c r="X44" s="127"/>
      <c r="Y44" s="128"/>
    </row>
  </sheetData>
  <mergeCells count="17">
    <mergeCell ref="C37:C42"/>
    <mergeCell ref="V37:V44"/>
    <mergeCell ref="B41:B42"/>
    <mergeCell ref="B25:B26"/>
    <mergeCell ref="C21:C26"/>
    <mergeCell ref="C13:C18"/>
    <mergeCell ref="V13:V20"/>
    <mergeCell ref="B17:B18"/>
    <mergeCell ref="V21:V28"/>
    <mergeCell ref="C29:C34"/>
    <mergeCell ref="V29:V36"/>
    <mergeCell ref="B33:B34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4"/>
  <sheetViews>
    <sheetView zoomScale="90" zoomScaleNormal="90" workbookViewId="0">
      <selection activeCell="R7" sqref="R7"/>
    </sheetView>
  </sheetViews>
  <sheetFormatPr defaultColWidth="9" defaultRowHeight="20.25"/>
  <cols>
    <col min="1" max="1" width="1.875" style="37" customWidth="1"/>
    <col min="2" max="2" width="4.875" style="64" customWidth="1"/>
    <col min="3" max="3" width="0" style="37" hidden="1" customWidth="1"/>
    <col min="4" max="4" width="18.625" style="37" customWidth="1"/>
    <col min="5" max="5" width="5.625" style="65" customWidth="1"/>
    <col min="6" max="6" width="9.625" style="37" customWidth="1"/>
    <col min="7" max="7" width="18.625" style="37" customWidth="1"/>
    <col min="8" max="8" width="5.625" style="65" customWidth="1"/>
    <col min="9" max="9" width="9.625" style="37" customWidth="1"/>
    <col min="10" max="10" width="18.625" style="37" customWidth="1"/>
    <col min="11" max="11" width="5.625" style="65" customWidth="1"/>
    <col min="12" max="12" width="9.625" style="37" customWidth="1"/>
    <col min="13" max="13" width="18.625" style="37" customWidth="1"/>
    <col min="14" max="14" width="5.625" style="65" customWidth="1"/>
    <col min="15" max="15" width="9.625" style="37" customWidth="1"/>
    <col min="16" max="16" width="18.625" style="37" customWidth="1"/>
    <col min="17" max="17" width="5.625" style="65" customWidth="1"/>
    <col min="18" max="18" width="9.625" style="37" customWidth="1"/>
    <col min="19" max="19" width="18.625" style="37" customWidth="1"/>
    <col min="20" max="20" width="5.625" style="65" customWidth="1"/>
    <col min="21" max="21" width="9.625" style="37" customWidth="1"/>
    <col min="22" max="22" width="5.25" style="67" customWidth="1"/>
    <col min="23" max="23" width="11.75" style="66" customWidth="1"/>
    <col min="24" max="24" width="11.25" style="163" customWidth="1"/>
    <col min="25" max="25" width="6.625" style="68" customWidth="1"/>
    <col min="26" max="26" width="6.625" style="37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37"/>
  </cols>
  <sheetData>
    <row r="1" spans="2:32" s="2" customFormat="1" ht="38.25">
      <c r="B1" s="333" t="s">
        <v>471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1"/>
      <c r="AB1" s="3"/>
    </row>
    <row r="2" spans="2:32" s="2" customFormat="1" ht="16.5" customHeight="1">
      <c r="B2" s="352"/>
      <c r="C2" s="353"/>
      <c r="D2" s="353"/>
      <c r="E2" s="353"/>
      <c r="F2" s="353"/>
      <c r="G2" s="353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5"/>
      <c r="Y2" s="6"/>
      <c r="Z2" s="1"/>
      <c r="AB2" s="3"/>
    </row>
    <row r="3" spans="2:32" s="2" customFormat="1" ht="31.5" customHeight="1" thickBot="1">
      <c r="B3" s="168" t="s">
        <v>43</v>
      </c>
      <c r="C3" s="7"/>
      <c r="D3" s="203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80"/>
      <c r="Y3" s="11"/>
      <c r="Z3" s="12"/>
      <c r="AB3" s="3"/>
    </row>
    <row r="4" spans="2:32" s="23" customFormat="1" ht="43.5">
      <c r="B4" s="13" t="s">
        <v>0</v>
      </c>
      <c r="C4" s="14" t="s">
        <v>1</v>
      </c>
      <c r="D4" s="178" t="str">
        <f>'0501-0531菜單'!B41</f>
        <v>QQ白飯</v>
      </c>
      <c r="E4" s="100" t="s">
        <v>16</v>
      </c>
      <c r="F4" s="200" t="s">
        <v>17</v>
      </c>
      <c r="G4" s="176" t="str">
        <f>'0501-0531菜單'!B42</f>
        <v>炙燒嫩烤大雞排</v>
      </c>
      <c r="H4" s="176" t="s">
        <v>129</v>
      </c>
      <c r="I4" s="201" t="s">
        <v>81</v>
      </c>
      <c r="J4" s="176" t="str">
        <f>'0501-0531菜單'!B43</f>
        <v>府城拌飯肉醬(豆)</v>
      </c>
      <c r="K4" s="176" t="s">
        <v>136</v>
      </c>
      <c r="L4" s="201" t="s">
        <v>81</v>
      </c>
      <c r="M4" s="176" t="str">
        <f>'0501-0531菜單'!B44</f>
        <v>日式烤偽章魚燒(海加)</v>
      </c>
      <c r="N4" s="176" t="s">
        <v>250</v>
      </c>
      <c r="O4" s="201" t="s">
        <v>81</v>
      </c>
      <c r="P4" s="176" t="str">
        <f>'0501-0531菜單'!B45</f>
        <v>油菜</v>
      </c>
      <c r="Q4" s="176" t="s">
        <v>82</v>
      </c>
      <c r="R4" s="201" t="s">
        <v>81</v>
      </c>
      <c r="S4" s="202" t="str">
        <f>'0501-0531菜單'!B46</f>
        <v>味噌豆腐湯(豆)</v>
      </c>
      <c r="T4" s="174" t="s">
        <v>83</v>
      </c>
      <c r="U4" s="26" t="s">
        <v>81</v>
      </c>
      <c r="V4" s="18" t="s">
        <v>6</v>
      </c>
      <c r="W4" s="19" t="s">
        <v>7</v>
      </c>
      <c r="X4" s="92" t="s">
        <v>84</v>
      </c>
      <c r="Y4" s="20" t="s">
        <v>85</v>
      </c>
      <c r="Z4" s="21"/>
      <c r="AA4" s="22"/>
      <c r="AB4" s="3"/>
      <c r="AC4" s="2"/>
      <c r="AD4" s="2"/>
      <c r="AE4" s="2"/>
      <c r="AF4" s="2"/>
    </row>
    <row r="5" spans="2:32" s="29" customFormat="1" ht="39" customHeight="1">
      <c r="B5" s="24">
        <v>5</v>
      </c>
      <c r="C5" s="354"/>
      <c r="D5" s="33" t="s">
        <v>178</v>
      </c>
      <c r="E5" s="34"/>
      <c r="F5" s="33">
        <v>100</v>
      </c>
      <c r="G5" s="33" t="s">
        <v>186</v>
      </c>
      <c r="H5" s="33"/>
      <c r="I5" s="33">
        <v>60</v>
      </c>
      <c r="J5" s="33" t="s">
        <v>524</v>
      </c>
      <c r="K5" s="34"/>
      <c r="L5" s="33">
        <v>30</v>
      </c>
      <c r="M5" s="33" t="s">
        <v>278</v>
      </c>
      <c r="N5" s="34" t="s">
        <v>264</v>
      </c>
      <c r="O5" s="33">
        <v>25</v>
      </c>
      <c r="P5" s="33" t="str">
        <f>P4</f>
        <v>油菜</v>
      </c>
      <c r="Q5" s="33"/>
      <c r="R5" s="33">
        <v>140</v>
      </c>
      <c r="S5" s="31" t="s">
        <v>184</v>
      </c>
      <c r="T5" s="33" t="s">
        <v>175</v>
      </c>
      <c r="U5" s="32">
        <v>30</v>
      </c>
      <c r="V5" s="346"/>
      <c r="W5" s="101" t="s">
        <v>8</v>
      </c>
      <c r="X5" s="102" t="s">
        <v>86</v>
      </c>
      <c r="Y5" s="28">
        <v>5</v>
      </c>
      <c r="Z5" s="2"/>
      <c r="AA5" s="2"/>
      <c r="AB5" s="3"/>
      <c r="AC5" s="2" t="s">
        <v>87</v>
      </c>
      <c r="AD5" s="2" t="s">
        <v>88</v>
      </c>
      <c r="AE5" s="2" t="s">
        <v>89</v>
      </c>
      <c r="AF5" s="2" t="s">
        <v>90</v>
      </c>
    </row>
    <row r="6" spans="2:32" ht="27.95" customHeight="1">
      <c r="B6" s="30" t="s">
        <v>9</v>
      </c>
      <c r="C6" s="354"/>
      <c r="D6" s="33"/>
      <c r="E6" s="34"/>
      <c r="F6" s="33"/>
      <c r="G6" s="33"/>
      <c r="H6" s="33"/>
      <c r="I6" s="33"/>
      <c r="J6" s="33" t="s">
        <v>525</v>
      </c>
      <c r="K6" s="34"/>
      <c r="L6" s="33">
        <v>20</v>
      </c>
      <c r="M6" s="33" t="s">
        <v>280</v>
      </c>
      <c r="N6" s="33"/>
      <c r="O6" s="33">
        <v>30</v>
      </c>
      <c r="P6" s="33"/>
      <c r="Q6" s="33"/>
      <c r="R6" s="33"/>
      <c r="S6" s="31" t="s">
        <v>195</v>
      </c>
      <c r="T6" s="32"/>
      <c r="U6" s="32">
        <v>10</v>
      </c>
      <c r="V6" s="347"/>
      <c r="W6" s="106" t="s">
        <v>91</v>
      </c>
      <c r="X6" s="107" t="s">
        <v>92</v>
      </c>
      <c r="Y6" s="36">
        <v>1.9</v>
      </c>
      <c r="Z6" s="12"/>
      <c r="AA6" s="22" t="s">
        <v>93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30">
        <v>27</v>
      </c>
      <c r="C7" s="354"/>
      <c r="D7" s="34"/>
      <c r="E7" s="34"/>
      <c r="F7" s="34"/>
      <c r="G7" s="33"/>
      <c r="H7" s="33"/>
      <c r="I7" s="33"/>
      <c r="J7" s="33" t="s">
        <v>526</v>
      </c>
      <c r="K7" s="34" t="s">
        <v>527</v>
      </c>
      <c r="L7" s="33">
        <v>10</v>
      </c>
      <c r="M7" s="33" t="s">
        <v>279</v>
      </c>
      <c r="N7" s="116"/>
      <c r="O7" s="33">
        <v>0.1</v>
      </c>
      <c r="P7" s="33"/>
      <c r="Q7" s="116"/>
      <c r="R7" s="33"/>
      <c r="S7" s="34"/>
      <c r="T7" s="116"/>
      <c r="U7" s="33"/>
      <c r="V7" s="347"/>
      <c r="W7" s="111" t="s">
        <v>10</v>
      </c>
      <c r="X7" s="112" t="s">
        <v>94</v>
      </c>
      <c r="Y7" s="36">
        <v>2</v>
      </c>
      <c r="Z7" s="2"/>
      <c r="AA7" s="39" t="s">
        <v>95</v>
      </c>
      <c r="AB7" s="3">
        <v>2</v>
      </c>
      <c r="AC7" s="40">
        <f>AB7*7</f>
        <v>14</v>
      </c>
      <c r="AD7" s="3">
        <f>AB7*5</f>
        <v>10</v>
      </c>
      <c r="AE7" s="3" t="s">
        <v>96</v>
      </c>
      <c r="AF7" s="41">
        <f>AC7*4+AD7*9</f>
        <v>146</v>
      </c>
    </row>
    <row r="8" spans="2:32" ht="27.95" customHeight="1">
      <c r="B8" s="30" t="s">
        <v>11</v>
      </c>
      <c r="C8" s="354"/>
      <c r="D8" s="34"/>
      <c r="E8" s="34"/>
      <c r="F8" s="34"/>
      <c r="G8" s="33"/>
      <c r="H8" s="116"/>
      <c r="I8" s="33"/>
      <c r="J8" s="32" t="s">
        <v>528</v>
      </c>
      <c r="K8" s="42"/>
      <c r="L8" s="32">
        <v>10</v>
      </c>
      <c r="M8" s="33"/>
      <c r="N8" s="116"/>
      <c r="O8" s="33"/>
      <c r="P8" s="33"/>
      <c r="Q8" s="116"/>
      <c r="R8" s="33"/>
      <c r="S8" s="34"/>
      <c r="T8" s="116"/>
      <c r="U8" s="33"/>
      <c r="V8" s="347"/>
      <c r="W8" s="106" t="s">
        <v>97</v>
      </c>
      <c r="X8" s="112" t="s">
        <v>98</v>
      </c>
      <c r="Y8" s="36">
        <f>AB9</f>
        <v>2.5</v>
      </c>
      <c r="Z8" s="12"/>
      <c r="AA8" s="2" t="s">
        <v>99</v>
      </c>
      <c r="AB8" s="3">
        <v>1.5</v>
      </c>
      <c r="AC8" s="3">
        <f>AB8*1</f>
        <v>1.5</v>
      </c>
      <c r="AD8" s="3" t="s">
        <v>96</v>
      </c>
      <c r="AE8" s="3">
        <f>AB8*5</f>
        <v>7.5</v>
      </c>
      <c r="AF8" s="3">
        <f>AC8*4+AE8*4</f>
        <v>36</v>
      </c>
    </row>
    <row r="9" spans="2:32" ht="27.95" customHeight="1">
      <c r="B9" s="343" t="s">
        <v>100</v>
      </c>
      <c r="C9" s="354"/>
      <c r="D9" s="34"/>
      <c r="E9" s="116"/>
      <c r="F9" s="34"/>
      <c r="G9" s="33"/>
      <c r="H9" s="116"/>
      <c r="I9" s="33"/>
      <c r="J9" s="32"/>
      <c r="K9" s="42"/>
      <c r="L9" s="32"/>
      <c r="M9" s="34"/>
      <c r="N9" s="116"/>
      <c r="O9" s="33"/>
      <c r="P9" s="33"/>
      <c r="Q9" s="116"/>
      <c r="R9" s="33"/>
      <c r="S9" s="34"/>
      <c r="T9" s="116"/>
      <c r="U9" s="33"/>
      <c r="V9" s="347"/>
      <c r="W9" s="111" t="s">
        <v>12</v>
      </c>
      <c r="X9" s="112" t="s">
        <v>101</v>
      </c>
      <c r="Y9" s="36">
        <f>AB10</f>
        <v>0</v>
      </c>
      <c r="Z9" s="2"/>
      <c r="AA9" s="2" t="s">
        <v>102</v>
      </c>
      <c r="AB9" s="3">
        <v>2.5</v>
      </c>
      <c r="AC9" s="3"/>
      <c r="AD9" s="3">
        <f>AB9*5</f>
        <v>12.5</v>
      </c>
      <c r="AE9" s="3" t="s">
        <v>96</v>
      </c>
      <c r="AF9" s="3">
        <f>AD9*9</f>
        <v>112.5</v>
      </c>
    </row>
    <row r="10" spans="2:32" ht="27.95" customHeight="1">
      <c r="B10" s="343"/>
      <c r="C10" s="354"/>
      <c r="D10" s="34"/>
      <c r="E10" s="116"/>
      <c r="F10" s="34"/>
      <c r="G10" s="32"/>
      <c r="H10" s="42"/>
      <c r="I10" s="32"/>
      <c r="J10" s="32"/>
      <c r="K10" s="42"/>
      <c r="L10" s="32"/>
      <c r="M10" s="33"/>
      <c r="N10" s="42"/>
      <c r="O10" s="33"/>
      <c r="P10" s="32"/>
      <c r="Q10" s="42"/>
      <c r="R10" s="32"/>
      <c r="S10" s="32"/>
      <c r="T10" s="42"/>
      <c r="U10" s="32"/>
      <c r="V10" s="347"/>
      <c r="W10" s="106" t="s">
        <v>103</v>
      </c>
      <c r="X10" s="167" t="s">
        <v>104</v>
      </c>
      <c r="Y10" s="43">
        <v>0</v>
      </c>
      <c r="Z10" s="12"/>
      <c r="AA10" s="2" t="s">
        <v>105</v>
      </c>
      <c r="AE10" s="2">
        <f>AB10*15</f>
        <v>0</v>
      </c>
    </row>
    <row r="11" spans="2:32" ht="27.95" customHeight="1">
      <c r="B11" s="44" t="s">
        <v>106</v>
      </c>
      <c r="C11" s="45"/>
      <c r="D11" s="42"/>
      <c r="E11" s="42"/>
      <c r="F11" s="32"/>
      <c r="G11" s="32"/>
      <c r="H11" s="42"/>
      <c r="I11" s="32"/>
      <c r="J11" s="32"/>
      <c r="K11" s="42"/>
      <c r="L11" s="32"/>
      <c r="M11" s="33"/>
      <c r="N11" s="42"/>
      <c r="O11" s="33"/>
      <c r="P11" s="32"/>
      <c r="Q11" s="42"/>
      <c r="R11" s="32"/>
      <c r="S11" s="32"/>
      <c r="T11" s="42"/>
      <c r="U11" s="32"/>
      <c r="V11" s="347"/>
      <c r="W11" s="111" t="s">
        <v>13</v>
      </c>
      <c r="X11" s="121"/>
      <c r="Y11" s="36"/>
      <c r="Z11" s="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>
      <c r="B12" s="46"/>
      <c r="C12" s="47"/>
      <c r="D12" s="42"/>
      <c r="E12" s="42"/>
      <c r="F12" s="32"/>
      <c r="G12" s="32"/>
      <c r="H12" s="42"/>
      <c r="I12" s="32"/>
      <c r="J12" s="32"/>
      <c r="K12" s="42"/>
      <c r="L12" s="32"/>
      <c r="M12" s="33"/>
      <c r="N12" s="42"/>
      <c r="O12" s="33"/>
      <c r="P12" s="32"/>
      <c r="Q12" s="42"/>
      <c r="R12" s="32"/>
      <c r="S12" s="32"/>
      <c r="T12" s="42"/>
      <c r="U12" s="32"/>
      <c r="V12" s="347"/>
      <c r="W12" s="126" t="s">
        <v>107</v>
      </c>
      <c r="X12" s="127"/>
      <c r="Y12" s="43"/>
      <c r="Z12" s="12"/>
      <c r="AC12" s="48">
        <f>AC11*4/AF11</f>
        <v>0.15658362989323843</v>
      </c>
      <c r="AD12" s="48">
        <f>AD11*9/AF11</f>
        <v>0.28825622775800713</v>
      </c>
      <c r="AE12" s="48">
        <f>AE11*4/AF11</f>
        <v>0.55516014234875444</v>
      </c>
    </row>
    <row r="13" spans="2:32" s="29" customFormat="1" ht="44.25" customHeight="1">
      <c r="B13" s="24">
        <v>5</v>
      </c>
      <c r="C13" s="357"/>
      <c r="D13" s="188" t="str">
        <f>'0501-0531菜單'!F41</f>
        <v>五穀飯</v>
      </c>
      <c r="E13" s="100" t="s">
        <v>16</v>
      </c>
      <c r="F13" s="189" t="s">
        <v>81</v>
      </c>
      <c r="G13" s="169" t="str">
        <f>'0501-0531菜單'!F42</f>
        <v>厚切嫩烤豬柳條</v>
      </c>
      <c r="H13" s="169" t="s">
        <v>250</v>
      </c>
      <c r="I13" s="189" t="s">
        <v>81</v>
      </c>
      <c r="J13" s="169" t="str">
        <f>'0501-0531菜單'!F43</f>
        <v>紐澳良蒜燒魚塊(海)</v>
      </c>
      <c r="K13" s="169" t="s">
        <v>284</v>
      </c>
      <c r="L13" s="189" t="s">
        <v>81</v>
      </c>
      <c r="M13" s="169" t="str">
        <f>'0501-0531菜單'!F44</f>
        <v>爆炒彩椒雞柳</v>
      </c>
      <c r="N13" s="169" t="s">
        <v>141</v>
      </c>
      <c r="O13" s="189" t="s">
        <v>81</v>
      </c>
      <c r="P13" s="169" t="str">
        <f>'0501-0531菜單'!F45</f>
        <v>青江菜</v>
      </c>
      <c r="Q13" s="169" t="s">
        <v>82</v>
      </c>
      <c r="R13" s="189" t="s">
        <v>81</v>
      </c>
      <c r="S13" s="169" t="str">
        <f>'0501-0531菜單'!F46</f>
        <v>菜頭湯</v>
      </c>
      <c r="T13" s="169" t="s">
        <v>83</v>
      </c>
      <c r="U13" s="189" t="s">
        <v>81</v>
      </c>
      <c r="V13" s="359"/>
      <c r="W13" s="186" t="s">
        <v>8</v>
      </c>
      <c r="X13" s="102" t="s">
        <v>86</v>
      </c>
      <c r="Y13" s="28">
        <v>5</v>
      </c>
      <c r="Z13" s="2"/>
      <c r="AA13" s="2"/>
      <c r="AB13" s="3"/>
      <c r="AC13" s="2" t="s">
        <v>87</v>
      </c>
      <c r="AD13" s="2" t="s">
        <v>88</v>
      </c>
      <c r="AE13" s="2" t="s">
        <v>89</v>
      </c>
      <c r="AF13" s="2" t="s">
        <v>90</v>
      </c>
    </row>
    <row r="14" spans="2:32" ht="27.95" customHeight="1">
      <c r="B14" s="30" t="s">
        <v>9</v>
      </c>
      <c r="C14" s="357"/>
      <c r="D14" s="33" t="s">
        <v>215</v>
      </c>
      <c r="E14" s="33"/>
      <c r="F14" s="33">
        <v>70</v>
      </c>
      <c r="G14" s="33" t="s">
        <v>169</v>
      </c>
      <c r="H14" s="34"/>
      <c r="I14" s="33">
        <v>50</v>
      </c>
      <c r="J14" s="33" t="s">
        <v>271</v>
      </c>
      <c r="K14" s="33"/>
      <c r="L14" s="33">
        <v>40</v>
      </c>
      <c r="M14" s="33" t="s">
        <v>487</v>
      </c>
      <c r="N14" s="33"/>
      <c r="O14" s="33">
        <v>30</v>
      </c>
      <c r="P14" s="33" t="str">
        <f>P13</f>
        <v>青江菜</v>
      </c>
      <c r="Q14" s="33"/>
      <c r="R14" s="33">
        <v>120</v>
      </c>
      <c r="S14" s="33" t="s">
        <v>200</v>
      </c>
      <c r="T14" s="33"/>
      <c r="U14" s="33">
        <v>40</v>
      </c>
      <c r="V14" s="360"/>
      <c r="W14" s="79" t="s">
        <v>108</v>
      </c>
      <c r="X14" s="107" t="s">
        <v>92</v>
      </c>
      <c r="Y14" s="36">
        <v>2.1</v>
      </c>
      <c r="Z14" s="12"/>
      <c r="AA14" s="22" t="s">
        <v>93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30">
        <v>28</v>
      </c>
      <c r="C15" s="357"/>
      <c r="D15" s="33" t="s">
        <v>216</v>
      </c>
      <c r="E15" s="33"/>
      <c r="F15" s="33">
        <v>10</v>
      </c>
      <c r="G15" s="33"/>
      <c r="H15" s="34"/>
      <c r="I15" s="33"/>
      <c r="J15" s="33"/>
      <c r="K15" s="33"/>
      <c r="L15" s="33"/>
      <c r="M15" s="33" t="s">
        <v>488</v>
      </c>
      <c r="N15" s="33"/>
      <c r="O15" s="33">
        <v>20</v>
      </c>
      <c r="P15" s="33"/>
      <c r="Q15" s="33"/>
      <c r="R15" s="33"/>
      <c r="S15" s="33"/>
      <c r="T15" s="33"/>
      <c r="U15" s="33"/>
      <c r="V15" s="360"/>
      <c r="W15" s="187" t="s">
        <v>10</v>
      </c>
      <c r="X15" s="112" t="s">
        <v>94</v>
      </c>
      <c r="Y15" s="36">
        <v>2.2000000000000002</v>
      </c>
      <c r="Z15" s="2"/>
      <c r="AA15" s="39" t="s">
        <v>95</v>
      </c>
      <c r="AB15" s="3">
        <v>2.2000000000000002</v>
      </c>
      <c r="AC15" s="40">
        <f>AB15*7</f>
        <v>15.400000000000002</v>
      </c>
      <c r="AD15" s="3">
        <f>AB15*5</f>
        <v>11</v>
      </c>
      <c r="AE15" s="3" t="s">
        <v>96</v>
      </c>
      <c r="AF15" s="41">
        <f>AC15*4+AD15*9</f>
        <v>160.60000000000002</v>
      </c>
    </row>
    <row r="16" spans="2:32" ht="27.95" customHeight="1">
      <c r="B16" s="30" t="s">
        <v>11</v>
      </c>
      <c r="C16" s="357"/>
      <c r="D16" s="33" t="s">
        <v>217</v>
      </c>
      <c r="E16" s="116"/>
      <c r="F16" s="33">
        <v>5</v>
      </c>
      <c r="G16" s="33"/>
      <c r="H16" s="116"/>
      <c r="I16" s="33"/>
      <c r="J16" s="33"/>
      <c r="K16" s="116"/>
      <c r="L16" s="33"/>
      <c r="M16" s="33" t="s">
        <v>490</v>
      </c>
      <c r="N16" s="116"/>
      <c r="O16" s="33">
        <v>10</v>
      </c>
      <c r="P16" s="33"/>
      <c r="Q16" s="116"/>
      <c r="R16" s="33"/>
      <c r="S16" s="34"/>
      <c r="T16" s="116"/>
      <c r="U16" s="33"/>
      <c r="V16" s="360"/>
      <c r="W16" s="79" t="s">
        <v>109</v>
      </c>
      <c r="X16" s="112" t="s">
        <v>98</v>
      </c>
      <c r="Y16" s="36">
        <v>2.5</v>
      </c>
      <c r="Z16" s="12"/>
      <c r="AA16" s="2" t="s">
        <v>99</v>
      </c>
      <c r="AB16" s="3">
        <v>1.6</v>
      </c>
      <c r="AC16" s="3">
        <f>AB16*1</f>
        <v>1.6</v>
      </c>
      <c r="AD16" s="3" t="s">
        <v>96</v>
      </c>
      <c r="AE16" s="3">
        <f>AB16*5</f>
        <v>8</v>
      </c>
      <c r="AF16" s="3">
        <f>AC16*4+AE16*4</f>
        <v>38.4</v>
      </c>
    </row>
    <row r="17" spans="1:32" ht="27.95" customHeight="1">
      <c r="B17" s="343" t="s">
        <v>110</v>
      </c>
      <c r="C17" s="357"/>
      <c r="D17" s="33" t="s">
        <v>218</v>
      </c>
      <c r="E17" s="116"/>
      <c r="F17" s="33">
        <v>5</v>
      </c>
      <c r="G17" s="33"/>
      <c r="H17" s="116"/>
      <c r="I17" s="33"/>
      <c r="J17" s="33"/>
      <c r="K17" s="116"/>
      <c r="L17" s="33"/>
      <c r="M17" s="33"/>
      <c r="N17" s="42"/>
      <c r="O17" s="33"/>
      <c r="P17" s="33"/>
      <c r="Q17" s="116"/>
      <c r="R17" s="33"/>
      <c r="S17" s="33"/>
      <c r="T17" s="116"/>
      <c r="U17" s="33"/>
      <c r="V17" s="360"/>
      <c r="W17" s="187" t="s">
        <v>12</v>
      </c>
      <c r="X17" s="112" t="s">
        <v>101</v>
      </c>
      <c r="Y17" s="36">
        <v>0</v>
      </c>
      <c r="Z17" s="2"/>
      <c r="AA17" s="2" t="s">
        <v>102</v>
      </c>
      <c r="AB17" s="3">
        <v>2.5</v>
      </c>
      <c r="AC17" s="3"/>
      <c r="AD17" s="3">
        <f>AB17*5</f>
        <v>12.5</v>
      </c>
      <c r="AE17" s="3" t="s">
        <v>96</v>
      </c>
      <c r="AF17" s="3">
        <f>AD17*9</f>
        <v>112.5</v>
      </c>
    </row>
    <row r="18" spans="1:32" ht="27.95" customHeight="1">
      <c r="B18" s="343"/>
      <c r="C18" s="357"/>
      <c r="D18" s="33" t="s">
        <v>219</v>
      </c>
      <c r="E18" s="116"/>
      <c r="F18" s="33">
        <v>5</v>
      </c>
      <c r="G18" s="33"/>
      <c r="H18" s="116"/>
      <c r="I18" s="33"/>
      <c r="J18" s="34"/>
      <c r="K18" s="116"/>
      <c r="L18" s="33"/>
      <c r="M18" s="33"/>
      <c r="N18" s="116"/>
      <c r="O18" s="33"/>
      <c r="P18" s="33"/>
      <c r="Q18" s="116"/>
      <c r="R18" s="33"/>
      <c r="S18" s="34"/>
      <c r="T18" s="116"/>
      <c r="U18" s="33"/>
      <c r="V18" s="360"/>
      <c r="W18" s="79" t="s">
        <v>111</v>
      </c>
      <c r="X18" s="167" t="s">
        <v>104</v>
      </c>
      <c r="Y18" s="43">
        <v>0</v>
      </c>
      <c r="Z18" s="12"/>
      <c r="AA18" s="2" t="s">
        <v>105</v>
      </c>
      <c r="AB18" s="3">
        <v>1</v>
      </c>
      <c r="AE18" s="2">
        <f>AB18*15</f>
        <v>15</v>
      </c>
    </row>
    <row r="19" spans="1:32" ht="27.95" customHeight="1">
      <c r="B19" s="44" t="s">
        <v>106</v>
      </c>
      <c r="C19" s="198"/>
      <c r="D19" s="33" t="s">
        <v>220</v>
      </c>
      <c r="E19" s="116"/>
      <c r="F19" s="33">
        <v>5</v>
      </c>
      <c r="G19" s="32"/>
      <c r="H19" s="42"/>
      <c r="I19" s="32"/>
      <c r="J19" s="32"/>
      <c r="K19" s="42"/>
      <c r="L19" s="32"/>
      <c r="M19" s="32"/>
      <c r="N19" s="42"/>
      <c r="O19" s="32"/>
      <c r="P19" s="32"/>
      <c r="Q19" s="42"/>
      <c r="R19" s="32"/>
      <c r="S19" s="32"/>
      <c r="T19" s="42"/>
      <c r="U19" s="32"/>
      <c r="V19" s="360"/>
      <c r="W19" s="187" t="s">
        <v>13</v>
      </c>
      <c r="X19" s="121"/>
      <c r="Y19" s="36"/>
      <c r="Z19" s="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1:32" ht="27.95" customHeight="1">
      <c r="B20" s="46"/>
      <c r="C20" s="12"/>
      <c r="D20" s="199"/>
      <c r="E20" s="116"/>
      <c r="F20" s="183"/>
      <c r="G20" s="183"/>
      <c r="H20" s="182"/>
      <c r="I20" s="183"/>
      <c r="J20" s="183"/>
      <c r="K20" s="182"/>
      <c r="L20" s="183"/>
      <c r="M20" s="172"/>
      <c r="N20" s="182"/>
      <c r="O20" s="172"/>
      <c r="P20" s="183"/>
      <c r="Q20" s="182"/>
      <c r="R20" s="183"/>
      <c r="S20" s="183"/>
      <c r="T20" s="182"/>
      <c r="U20" s="183"/>
      <c r="V20" s="361"/>
      <c r="W20" s="79" t="s">
        <v>112</v>
      </c>
      <c r="X20" s="117"/>
      <c r="Y20" s="43"/>
      <c r="Z20" s="12"/>
      <c r="AC20" s="48">
        <f>AC19*4/AF19</f>
        <v>0.14881334188582426</v>
      </c>
      <c r="AD20" s="48">
        <f>AD19*9/AF19</f>
        <v>0.27132777421423987</v>
      </c>
      <c r="AE20" s="48">
        <f>AE19*4/AF19</f>
        <v>0.5798588838999359</v>
      </c>
    </row>
    <row r="21" spans="1:32" ht="50.25" customHeight="1">
      <c r="A21" s="170"/>
      <c r="B21" s="24">
        <v>5</v>
      </c>
      <c r="C21" s="358"/>
      <c r="D21" s="188" t="str">
        <f>'0501-0531菜單'!J41</f>
        <v>QQ白飯</v>
      </c>
      <c r="E21" s="100" t="s">
        <v>16</v>
      </c>
      <c r="F21" s="189" t="s">
        <v>119</v>
      </c>
      <c r="G21" s="169" t="str">
        <f>'0501-0531菜單'!J42</f>
        <v>美式無敵脆皮炸大雞腿(炸)</v>
      </c>
      <c r="H21" s="209" t="s">
        <v>285</v>
      </c>
      <c r="I21" s="189" t="s">
        <v>119</v>
      </c>
      <c r="J21" s="169" t="str">
        <f>'0501-0531菜單'!J43</f>
        <v>鐵板爆香炒肉片</v>
      </c>
      <c r="K21" s="209" t="s">
        <v>141</v>
      </c>
      <c r="L21" s="189" t="s">
        <v>119</v>
      </c>
      <c r="M21" s="169" t="str">
        <f>'0501-0531菜單'!J44</f>
        <v>東北豆腐什錦鍋(豆)</v>
      </c>
      <c r="N21" s="209" t="s">
        <v>18</v>
      </c>
      <c r="O21" s="189" t="s">
        <v>119</v>
      </c>
      <c r="P21" s="169" t="str">
        <f>'0501-0531菜單'!J45</f>
        <v>高麗菜</v>
      </c>
      <c r="Q21" s="169" t="s">
        <v>121</v>
      </c>
      <c r="R21" s="189" t="s">
        <v>119</v>
      </c>
      <c r="S21" s="169" t="str">
        <f>'0501-0531菜單'!J46</f>
        <v>海芽蛋花湯</v>
      </c>
      <c r="T21" s="169" t="s">
        <v>120</v>
      </c>
      <c r="U21" s="189" t="s">
        <v>119</v>
      </c>
      <c r="V21" s="329"/>
      <c r="W21" s="27" t="s">
        <v>8</v>
      </c>
      <c r="X21" s="102" t="s">
        <v>113</v>
      </c>
      <c r="Y21" s="103">
        <v>5</v>
      </c>
    </row>
    <row r="22" spans="1:32" ht="27.75">
      <c r="A22" s="170"/>
      <c r="B22" s="30" t="s">
        <v>9</v>
      </c>
      <c r="C22" s="354"/>
      <c r="D22" s="33" t="s">
        <v>239</v>
      </c>
      <c r="E22" s="33"/>
      <c r="F22" s="33">
        <v>100</v>
      </c>
      <c r="G22" s="33" t="s">
        <v>139</v>
      </c>
      <c r="H22" s="33"/>
      <c r="I22" s="33">
        <v>60</v>
      </c>
      <c r="J22" s="33" t="s">
        <v>513</v>
      </c>
      <c r="K22" s="33"/>
      <c r="L22" s="33">
        <v>10</v>
      </c>
      <c r="M22" s="34" t="s">
        <v>147</v>
      </c>
      <c r="N22" s="33"/>
      <c r="O22" s="34">
        <v>30</v>
      </c>
      <c r="P22" s="33" t="str">
        <f>P21</f>
        <v>高麗菜</v>
      </c>
      <c r="Q22" s="33"/>
      <c r="R22" s="33">
        <v>100</v>
      </c>
      <c r="S22" s="34" t="s">
        <v>181</v>
      </c>
      <c r="T22" s="33"/>
      <c r="U22" s="33">
        <v>5</v>
      </c>
      <c r="V22" s="330"/>
      <c r="W22" s="35" t="s">
        <v>122</v>
      </c>
      <c r="X22" s="107" t="s">
        <v>114</v>
      </c>
      <c r="Y22" s="108">
        <v>2</v>
      </c>
    </row>
    <row r="23" spans="1:32" ht="27.75">
      <c r="A23" s="170"/>
      <c r="B23" s="30">
        <v>29</v>
      </c>
      <c r="C23" s="354"/>
      <c r="D23" s="33"/>
      <c r="E23" s="33"/>
      <c r="F23" s="33"/>
      <c r="G23" s="33"/>
      <c r="H23" s="33"/>
      <c r="I23" s="33"/>
      <c r="J23" s="34" t="s">
        <v>504</v>
      </c>
      <c r="K23" s="33"/>
      <c r="L23" s="33">
        <v>40</v>
      </c>
      <c r="M23" s="34" t="s">
        <v>137</v>
      </c>
      <c r="N23" s="116"/>
      <c r="O23" s="34">
        <v>5</v>
      </c>
      <c r="P23" s="33"/>
      <c r="Q23" s="33"/>
      <c r="R23" s="33"/>
      <c r="S23" s="34" t="s">
        <v>310</v>
      </c>
      <c r="T23" s="33"/>
      <c r="U23" s="33">
        <v>10</v>
      </c>
      <c r="V23" s="330"/>
      <c r="W23" s="38" t="s">
        <v>10</v>
      </c>
      <c r="X23" s="112" t="s">
        <v>115</v>
      </c>
      <c r="Y23" s="108">
        <v>2</v>
      </c>
    </row>
    <row r="24" spans="1:32" ht="27.75">
      <c r="A24" s="170"/>
      <c r="B24" s="30" t="s">
        <v>11</v>
      </c>
      <c r="C24" s="354"/>
      <c r="D24" s="33"/>
      <c r="E24" s="116"/>
      <c r="F24" s="33"/>
      <c r="G24" s="33"/>
      <c r="H24" s="116"/>
      <c r="I24" s="33"/>
      <c r="J24" s="33" t="s">
        <v>514</v>
      </c>
      <c r="K24" s="116"/>
      <c r="L24" s="33">
        <v>10</v>
      </c>
      <c r="M24" s="33" t="s">
        <v>130</v>
      </c>
      <c r="N24" s="191" t="s">
        <v>131</v>
      </c>
      <c r="O24" s="33">
        <v>20</v>
      </c>
      <c r="P24" s="33"/>
      <c r="Q24" s="116"/>
      <c r="R24" s="33"/>
      <c r="S24" s="34"/>
      <c r="T24" s="116"/>
      <c r="U24" s="33"/>
      <c r="V24" s="330"/>
      <c r="W24" s="35" t="s">
        <v>123</v>
      </c>
      <c r="X24" s="112" t="s">
        <v>116</v>
      </c>
      <c r="Y24" s="108">
        <v>2.5</v>
      </c>
    </row>
    <row r="25" spans="1:32" ht="27.75">
      <c r="A25" s="170"/>
      <c r="B25" s="343" t="s">
        <v>124</v>
      </c>
      <c r="C25" s="354"/>
      <c r="D25" s="34"/>
      <c r="E25" s="34"/>
      <c r="F25" s="34"/>
      <c r="G25" s="33"/>
      <c r="H25" s="116"/>
      <c r="I25" s="33"/>
      <c r="J25" s="33"/>
      <c r="K25" s="33"/>
      <c r="L25" s="33"/>
      <c r="M25" s="33" t="s">
        <v>489</v>
      </c>
      <c r="N25" s="116"/>
      <c r="O25" s="33">
        <v>10</v>
      </c>
      <c r="P25" s="33"/>
      <c r="Q25" s="116"/>
      <c r="R25" s="33"/>
      <c r="S25" s="34"/>
      <c r="T25" s="116"/>
      <c r="U25" s="33"/>
      <c r="V25" s="330"/>
      <c r="W25" s="38" t="s">
        <v>12</v>
      </c>
      <c r="X25" s="112" t="s">
        <v>117</v>
      </c>
      <c r="Y25" s="108">
        <v>0</v>
      </c>
    </row>
    <row r="26" spans="1:32" ht="27.75">
      <c r="A26" s="170"/>
      <c r="B26" s="343"/>
      <c r="C26" s="354"/>
      <c r="D26" s="34"/>
      <c r="E26" s="34"/>
      <c r="F26" s="34"/>
      <c r="G26" s="140"/>
      <c r="H26" s="116"/>
      <c r="I26" s="33"/>
      <c r="J26" s="33"/>
      <c r="K26" s="116"/>
      <c r="L26" s="33"/>
      <c r="M26" s="33"/>
      <c r="N26" s="42"/>
      <c r="O26" s="33"/>
      <c r="P26" s="33"/>
      <c r="Q26" s="116"/>
      <c r="R26" s="33"/>
      <c r="S26" s="33"/>
      <c r="T26" s="116"/>
      <c r="U26" s="33"/>
      <c r="V26" s="330"/>
      <c r="W26" s="35" t="s">
        <v>125</v>
      </c>
      <c r="X26" s="167" t="s">
        <v>118</v>
      </c>
      <c r="Y26" s="118">
        <v>0</v>
      </c>
    </row>
    <row r="27" spans="1:32" ht="27.75">
      <c r="A27" s="170"/>
      <c r="B27" s="44" t="s">
        <v>126</v>
      </c>
      <c r="C27" s="55"/>
      <c r="D27" s="116"/>
      <c r="E27" s="116"/>
      <c r="F27" s="33"/>
      <c r="G27" s="33"/>
      <c r="H27" s="116"/>
      <c r="I27" s="33"/>
      <c r="J27" s="33"/>
      <c r="K27" s="116"/>
      <c r="L27" s="33"/>
      <c r="M27" s="33"/>
      <c r="N27" s="42"/>
      <c r="O27" s="33"/>
      <c r="P27" s="33"/>
      <c r="Q27" s="116"/>
      <c r="R27" s="33"/>
      <c r="S27" s="33"/>
      <c r="T27" s="116"/>
      <c r="U27" s="33"/>
      <c r="V27" s="330"/>
      <c r="W27" s="38" t="s">
        <v>13</v>
      </c>
      <c r="X27" s="121"/>
      <c r="Y27" s="108"/>
    </row>
    <row r="28" spans="1:32" ht="27.75">
      <c r="A28" s="170"/>
      <c r="B28" s="46"/>
      <c r="C28" s="197"/>
      <c r="D28" s="171"/>
      <c r="E28" s="116"/>
      <c r="F28" s="172"/>
      <c r="G28" s="172"/>
      <c r="H28" s="171"/>
      <c r="I28" s="172"/>
      <c r="J28" s="172"/>
      <c r="K28" s="171"/>
      <c r="L28" s="172"/>
      <c r="M28" s="172"/>
      <c r="N28" s="171"/>
      <c r="O28" s="172"/>
      <c r="P28" s="172"/>
      <c r="Q28" s="171"/>
      <c r="R28" s="172"/>
      <c r="S28" s="172"/>
      <c r="T28" s="116"/>
      <c r="U28" s="33"/>
      <c r="V28" s="331"/>
      <c r="W28" s="35" t="s">
        <v>127</v>
      </c>
      <c r="X28" s="127"/>
      <c r="Y28" s="108"/>
    </row>
    <row r="29" spans="1:32" ht="42">
      <c r="B29" s="24">
        <v>5</v>
      </c>
      <c r="C29" s="354"/>
      <c r="D29" s="178" t="str">
        <f>'0501-0531菜單'!N41</f>
        <v>地瓜飯</v>
      </c>
      <c r="E29" s="100" t="s">
        <v>224</v>
      </c>
      <c r="F29" s="179" t="s">
        <v>17</v>
      </c>
      <c r="G29" s="178" t="str">
        <f>'0501-0531菜單'!N42</f>
        <v>京都醬燒烤大魚片(海)</v>
      </c>
      <c r="H29" s="178" t="s">
        <v>284</v>
      </c>
      <c r="I29" s="179" t="s">
        <v>17</v>
      </c>
      <c r="J29" s="178" t="str">
        <f>'0501-0531菜單'!N43</f>
        <v>職人蜂蜜檸檬烤翅腿</v>
      </c>
      <c r="K29" s="178" t="s">
        <v>250</v>
      </c>
      <c r="L29" s="179" t="s">
        <v>17</v>
      </c>
      <c r="M29" s="178" t="str">
        <f>'0501-0531菜單'!N44</f>
        <v>黃金穗香炒蛋蛋</v>
      </c>
      <c r="N29" s="178" t="s">
        <v>287</v>
      </c>
      <c r="O29" s="179" t="s">
        <v>17</v>
      </c>
      <c r="P29" s="178" t="str">
        <f>'0501-0531菜單'!N45</f>
        <v>有機荷葉白菜</v>
      </c>
      <c r="Q29" s="169" t="s">
        <v>19</v>
      </c>
      <c r="R29" s="179" t="s">
        <v>17</v>
      </c>
      <c r="S29" s="178" t="str">
        <f>'0501-0531菜單'!N46</f>
        <v>鮮筍湯</v>
      </c>
      <c r="T29" s="169" t="s">
        <v>18</v>
      </c>
      <c r="U29" s="179" t="s">
        <v>17</v>
      </c>
      <c r="V29" s="329"/>
      <c r="W29" s="101" t="s">
        <v>8</v>
      </c>
      <c r="X29" s="102" t="s">
        <v>20</v>
      </c>
      <c r="Y29" s="103">
        <v>5</v>
      </c>
    </row>
    <row r="30" spans="1:32" ht="27.75">
      <c r="B30" s="30" t="s">
        <v>9</v>
      </c>
      <c r="C30" s="354"/>
      <c r="D30" s="34" t="s">
        <v>128</v>
      </c>
      <c r="E30" s="34"/>
      <c r="F30" s="34">
        <v>80</v>
      </c>
      <c r="G30" s="33" t="s">
        <v>414</v>
      </c>
      <c r="H30" s="33"/>
      <c r="I30" s="33">
        <v>60</v>
      </c>
      <c r="J30" s="34" t="s">
        <v>286</v>
      </c>
      <c r="K30" s="34"/>
      <c r="L30" s="34">
        <v>40</v>
      </c>
      <c r="M30" s="33" t="s">
        <v>231</v>
      </c>
      <c r="N30" s="34"/>
      <c r="O30" s="33">
        <v>20</v>
      </c>
      <c r="P30" s="33" t="str">
        <f>P29</f>
        <v>有機荷葉白菜</v>
      </c>
      <c r="Q30" s="33"/>
      <c r="R30" s="33">
        <v>140</v>
      </c>
      <c r="S30" s="34" t="s">
        <v>211</v>
      </c>
      <c r="T30" s="33"/>
      <c r="U30" s="33">
        <v>40</v>
      </c>
      <c r="V30" s="330"/>
      <c r="W30" s="106" t="s">
        <v>44</v>
      </c>
      <c r="X30" s="107" t="s">
        <v>25</v>
      </c>
      <c r="Y30" s="108">
        <v>1.9</v>
      </c>
    </row>
    <row r="31" spans="1:32" ht="27.75">
      <c r="B31" s="30">
        <v>30</v>
      </c>
      <c r="C31" s="354"/>
      <c r="D31" s="34" t="s">
        <v>134</v>
      </c>
      <c r="E31" s="34"/>
      <c r="F31" s="34">
        <v>30</v>
      </c>
      <c r="G31" s="33"/>
      <c r="H31" s="33"/>
      <c r="I31" s="33"/>
      <c r="J31" s="34"/>
      <c r="K31" s="34"/>
      <c r="L31" s="34"/>
      <c r="M31" s="33" t="s">
        <v>236</v>
      </c>
      <c r="N31" s="34"/>
      <c r="O31" s="33">
        <v>30</v>
      </c>
      <c r="P31" s="33"/>
      <c r="Q31" s="33"/>
      <c r="R31" s="33"/>
      <c r="S31" s="31"/>
      <c r="T31" s="32"/>
      <c r="U31" s="32"/>
      <c r="V31" s="330"/>
      <c r="W31" s="111" t="s">
        <v>10</v>
      </c>
      <c r="X31" s="112" t="s">
        <v>27</v>
      </c>
      <c r="Y31" s="108">
        <v>2</v>
      </c>
    </row>
    <row r="32" spans="1:32" ht="27.75">
      <c r="B32" s="30" t="s">
        <v>11</v>
      </c>
      <c r="C32" s="354"/>
      <c r="D32" s="33"/>
      <c r="E32" s="116"/>
      <c r="F32" s="33"/>
      <c r="G32" s="33"/>
      <c r="H32" s="116"/>
      <c r="I32" s="33"/>
      <c r="J32" s="34"/>
      <c r="K32" s="34"/>
      <c r="L32" s="34"/>
      <c r="M32" s="34" t="s">
        <v>225</v>
      </c>
      <c r="N32" s="116"/>
      <c r="O32" s="34">
        <v>20</v>
      </c>
      <c r="P32" s="33"/>
      <c r="Q32" s="116"/>
      <c r="R32" s="33"/>
      <c r="S32" s="34"/>
      <c r="T32" s="116"/>
      <c r="U32" s="33"/>
      <c r="V32" s="330"/>
      <c r="W32" s="106" t="s">
        <v>55</v>
      </c>
      <c r="X32" s="112" t="s">
        <v>30</v>
      </c>
      <c r="Y32" s="108">
        <v>2.5</v>
      </c>
    </row>
    <row r="33" spans="2:25" ht="27.75">
      <c r="B33" s="343" t="s">
        <v>145</v>
      </c>
      <c r="C33" s="354"/>
      <c r="D33" s="33"/>
      <c r="E33" s="116"/>
      <c r="F33" s="33"/>
      <c r="G33" s="33"/>
      <c r="H33" s="116"/>
      <c r="I33" s="33"/>
      <c r="J33" s="34"/>
      <c r="K33" s="34"/>
      <c r="L33" s="34"/>
      <c r="M33" s="34"/>
      <c r="N33" s="34"/>
      <c r="O33" s="34"/>
      <c r="P33" s="33"/>
      <c r="Q33" s="116"/>
      <c r="R33" s="33"/>
      <c r="S33" s="34"/>
      <c r="T33" s="116"/>
      <c r="U33" s="33"/>
      <c r="V33" s="330"/>
      <c r="W33" s="111" t="s">
        <v>12</v>
      </c>
      <c r="X33" s="112" t="s">
        <v>33</v>
      </c>
      <c r="Y33" s="108">
        <v>0</v>
      </c>
    </row>
    <row r="34" spans="2:25" ht="27.75">
      <c r="B34" s="343"/>
      <c r="C34" s="354"/>
      <c r="D34" s="33"/>
      <c r="E34" s="116"/>
      <c r="F34" s="33"/>
      <c r="G34" s="33"/>
      <c r="H34" s="116"/>
      <c r="I34" s="33"/>
      <c r="J34" s="34"/>
      <c r="K34" s="116"/>
      <c r="L34" s="34"/>
      <c r="M34" s="33"/>
      <c r="N34" s="116"/>
      <c r="O34" s="33"/>
      <c r="P34" s="33"/>
      <c r="Q34" s="116"/>
      <c r="R34" s="33"/>
      <c r="S34" s="34"/>
      <c r="T34" s="116"/>
      <c r="U34" s="33"/>
      <c r="V34" s="330"/>
      <c r="W34" s="106" t="s">
        <v>47</v>
      </c>
      <c r="X34" s="167" t="s">
        <v>42</v>
      </c>
      <c r="Y34" s="108">
        <v>0</v>
      </c>
    </row>
    <row r="35" spans="2:25" ht="27.75">
      <c r="B35" s="44" t="s">
        <v>36</v>
      </c>
      <c r="C35" s="45"/>
      <c r="D35" s="42"/>
      <c r="E35" s="116"/>
      <c r="F35" s="32"/>
      <c r="G35" s="32"/>
      <c r="H35" s="42"/>
      <c r="I35" s="32"/>
      <c r="J35" s="32"/>
      <c r="K35" s="42"/>
      <c r="L35" s="32"/>
      <c r="M35" s="33"/>
      <c r="N35" s="42"/>
      <c r="O35" s="33"/>
      <c r="P35" s="32"/>
      <c r="Q35" s="42"/>
      <c r="R35" s="32"/>
      <c r="S35" s="32"/>
      <c r="T35" s="42"/>
      <c r="U35" s="32"/>
      <c r="V35" s="330"/>
      <c r="W35" s="111" t="s">
        <v>13</v>
      </c>
      <c r="X35" s="121"/>
      <c r="Y35" s="108"/>
    </row>
    <row r="36" spans="2:25" ht="27.75">
      <c r="B36" s="46"/>
      <c r="C36" s="47"/>
      <c r="D36" s="116"/>
      <c r="E36" s="116"/>
      <c r="F36" s="33"/>
      <c r="G36" s="32"/>
      <c r="H36" s="42"/>
      <c r="I36" s="32"/>
      <c r="J36" s="32"/>
      <c r="K36" s="42"/>
      <c r="L36" s="32"/>
      <c r="M36" s="32"/>
      <c r="N36" s="42"/>
      <c r="O36" s="32"/>
      <c r="P36" s="32"/>
      <c r="Q36" s="42"/>
      <c r="R36" s="32"/>
      <c r="S36" s="32"/>
      <c r="T36" s="42"/>
      <c r="U36" s="32"/>
      <c r="V36" s="331"/>
      <c r="W36" s="106" t="s">
        <v>68</v>
      </c>
      <c r="X36" s="117"/>
      <c r="Y36" s="108"/>
    </row>
    <row r="37" spans="2:25" ht="42">
      <c r="B37" s="24">
        <v>5</v>
      </c>
      <c r="C37" s="354"/>
      <c r="D37" s="25" t="str">
        <f>'0501-0531菜單'!R41</f>
        <v>日式照燒海鮮什錦拌麵(海)</v>
      </c>
      <c r="E37" s="100" t="s">
        <v>493</v>
      </c>
      <c r="F37" s="26" t="s">
        <v>17</v>
      </c>
      <c r="G37" s="25" t="str">
        <f>'0501-0531菜單'!R42</f>
        <v>嚴選厚切烤大豬排</v>
      </c>
      <c r="H37" s="25" t="s">
        <v>498</v>
      </c>
      <c r="I37" s="26" t="s">
        <v>17</v>
      </c>
      <c r="J37" s="25" t="str">
        <f>'0501-0531菜單'!R43</f>
        <v>經典爆餡相思紅豆包(冷)</v>
      </c>
      <c r="K37" s="25" t="s">
        <v>16</v>
      </c>
      <c r="L37" s="26" t="s">
        <v>17</v>
      </c>
      <c r="M37" s="25" t="str">
        <f>'0501-0531菜單'!R44</f>
        <v>義式白醬奶香椰菜</v>
      </c>
      <c r="N37" s="25" t="s">
        <v>18</v>
      </c>
      <c r="O37" s="26" t="s">
        <v>17</v>
      </c>
      <c r="P37" s="25" t="str">
        <f>'0501-0531菜單'!R45</f>
        <v>空心菜</v>
      </c>
      <c r="Q37" s="178" t="s">
        <v>19</v>
      </c>
      <c r="R37" s="26" t="s">
        <v>17</v>
      </c>
      <c r="S37" s="25" t="str">
        <f>'0501-0531菜單'!R46</f>
        <v>冬瓜湯</v>
      </c>
      <c r="T37" s="178" t="s">
        <v>18</v>
      </c>
      <c r="U37" s="26" t="s">
        <v>17</v>
      </c>
      <c r="V37" s="329"/>
      <c r="W37" s="101" t="s">
        <v>8</v>
      </c>
      <c r="X37" s="102" t="s">
        <v>20</v>
      </c>
      <c r="Y37" s="103">
        <v>5</v>
      </c>
    </row>
    <row r="38" spans="2:25" ht="27.75">
      <c r="B38" s="30" t="s">
        <v>9</v>
      </c>
      <c r="C38" s="354"/>
      <c r="D38" s="33" t="s">
        <v>494</v>
      </c>
      <c r="E38" s="33"/>
      <c r="F38" s="33">
        <v>80</v>
      </c>
      <c r="G38" s="32" t="s">
        <v>146</v>
      </c>
      <c r="H38" s="31"/>
      <c r="I38" s="32">
        <v>40</v>
      </c>
      <c r="J38" s="33" t="s">
        <v>492</v>
      </c>
      <c r="K38" s="34" t="s">
        <v>303</v>
      </c>
      <c r="L38" s="33">
        <v>30</v>
      </c>
      <c r="M38" s="33" t="s">
        <v>281</v>
      </c>
      <c r="N38" s="34"/>
      <c r="O38" s="33">
        <v>30</v>
      </c>
      <c r="P38" s="33" t="str">
        <f>P37</f>
        <v>空心菜</v>
      </c>
      <c r="Q38" s="33"/>
      <c r="R38" s="33">
        <v>100</v>
      </c>
      <c r="S38" s="33" t="s">
        <v>491</v>
      </c>
      <c r="T38" s="33"/>
      <c r="U38" s="33">
        <v>40</v>
      </c>
      <c r="V38" s="330"/>
      <c r="W38" s="106" t="s">
        <v>60</v>
      </c>
      <c r="X38" s="107" t="s">
        <v>25</v>
      </c>
      <c r="Y38" s="108">
        <v>2</v>
      </c>
    </row>
    <row r="39" spans="2:25" ht="27.75">
      <c r="B39" s="30">
        <v>31</v>
      </c>
      <c r="C39" s="354"/>
      <c r="D39" s="33" t="s">
        <v>495</v>
      </c>
      <c r="E39" s="33"/>
      <c r="F39" s="33">
        <v>20</v>
      </c>
      <c r="G39" s="32"/>
      <c r="H39" s="31"/>
      <c r="I39" s="32"/>
      <c r="J39" s="33"/>
      <c r="K39" s="34"/>
      <c r="L39" s="33"/>
      <c r="M39" s="33" t="s">
        <v>282</v>
      </c>
      <c r="N39" s="34"/>
      <c r="O39" s="33">
        <v>30</v>
      </c>
      <c r="P39" s="32"/>
      <c r="Q39" s="31"/>
      <c r="R39" s="32"/>
      <c r="S39" s="33"/>
      <c r="T39" s="33"/>
      <c r="U39" s="33"/>
      <c r="V39" s="330"/>
      <c r="W39" s="111" t="s">
        <v>10</v>
      </c>
      <c r="X39" s="112" t="s">
        <v>27</v>
      </c>
      <c r="Y39" s="108">
        <v>2.2999999999999998</v>
      </c>
    </row>
    <row r="40" spans="2:25" ht="27.75">
      <c r="B40" s="30" t="s">
        <v>11</v>
      </c>
      <c r="C40" s="354"/>
      <c r="D40" s="33" t="s">
        <v>496</v>
      </c>
      <c r="E40" s="33" t="s">
        <v>497</v>
      </c>
      <c r="F40" s="33">
        <v>10</v>
      </c>
      <c r="G40" s="32"/>
      <c r="H40" s="31"/>
      <c r="I40" s="32"/>
      <c r="J40" s="33"/>
      <c r="K40" s="34"/>
      <c r="L40" s="33"/>
      <c r="M40" s="31" t="s">
        <v>283</v>
      </c>
      <c r="N40" s="42"/>
      <c r="O40" s="33">
        <v>10</v>
      </c>
      <c r="P40" s="32"/>
      <c r="Q40" s="31"/>
      <c r="R40" s="32"/>
      <c r="S40" s="34"/>
      <c r="T40" s="116"/>
      <c r="U40" s="33"/>
      <c r="V40" s="330"/>
      <c r="W40" s="106" t="s">
        <v>49</v>
      </c>
      <c r="X40" s="112" t="s">
        <v>30</v>
      </c>
      <c r="Y40" s="108">
        <v>2.5</v>
      </c>
    </row>
    <row r="41" spans="2:25" ht="27.75">
      <c r="B41" s="343" t="s">
        <v>32</v>
      </c>
      <c r="C41" s="354"/>
      <c r="D41" s="34" t="s">
        <v>480</v>
      </c>
      <c r="E41" s="34"/>
      <c r="F41" s="34">
        <v>10</v>
      </c>
      <c r="G41" s="32"/>
      <c r="H41" s="31"/>
      <c r="I41" s="32"/>
      <c r="J41" s="33"/>
      <c r="K41" s="34"/>
      <c r="L41" s="33"/>
      <c r="M41" s="33"/>
      <c r="N41" s="116"/>
      <c r="O41" s="33"/>
      <c r="P41" s="32"/>
      <c r="Q41" s="31"/>
      <c r="R41" s="32"/>
      <c r="S41" s="33"/>
      <c r="T41" s="116"/>
      <c r="U41" s="33"/>
      <c r="V41" s="330"/>
      <c r="W41" s="111" t="s">
        <v>12</v>
      </c>
      <c r="X41" s="112" t="s">
        <v>33</v>
      </c>
      <c r="Y41" s="108">
        <f>AB42</f>
        <v>0</v>
      </c>
    </row>
    <row r="42" spans="2:25" ht="27.75">
      <c r="B42" s="343"/>
      <c r="C42" s="354"/>
      <c r="D42" s="34"/>
      <c r="E42" s="34"/>
      <c r="F42" s="34"/>
      <c r="G42" s="32"/>
      <c r="H42" s="42"/>
      <c r="I42" s="32"/>
      <c r="J42" s="32"/>
      <c r="K42" s="42"/>
      <c r="L42" s="32"/>
      <c r="M42" s="32"/>
      <c r="N42" s="42"/>
      <c r="O42" s="32"/>
      <c r="P42" s="32"/>
      <c r="Q42" s="42"/>
      <c r="R42" s="32"/>
      <c r="S42" s="34"/>
      <c r="T42" s="116"/>
      <c r="U42" s="33"/>
      <c r="V42" s="330"/>
      <c r="W42" s="106" t="s">
        <v>47</v>
      </c>
      <c r="X42" s="167" t="s">
        <v>42</v>
      </c>
      <c r="Y42" s="108">
        <v>0.4</v>
      </c>
    </row>
    <row r="43" spans="2:25" ht="27.75">
      <c r="B43" s="44" t="s">
        <v>36</v>
      </c>
      <c r="C43" s="45"/>
      <c r="D43" s="116"/>
      <c r="E43" s="116"/>
      <c r="F43" s="33"/>
      <c r="G43" s="32"/>
      <c r="H43" s="42"/>
      <c r="I43" s="32"/>
      <c r="J43" s="195"/>
      <c r="K43" s="196"/>
      <c r="M43" s="32"/>
      <c r="N43" s="42"/>
      <c r="O43" s="32"/>
      <c r="P43" s="32"/>
      <c r="Q43" s="42"/>
      <c r="R43" s="32"/>
      <c r="S43" s="31"/>
      <c r="T43" s="42"/>
      <c r="U43" s="31"/>
      <c r="V43" s="330"/>
      <c r="W43" s="111" t="s">
        <v>13</v>
      </c>
      <c r="X43" s="121"/>
      <c r="Y43" s="108"/>
    </row>
    <row r="44" spans="2:25" ht="28.5" thickBot="1">
      <c r="B44" s="61"/>
      <c r="C44" s="47"/>
      <c r="D44" s="151"/>
      <c r="E44" s="151"/>
      <c r="F44" s="152"/>
      <c r="G44" s="63"/>
      <c r="H44" s="62"/>
      <c r="I44" s="63"/>
      <c r="J44" s="63"/>
      <c r="K44" s="62"/>
      <c r="L44" s="63"/>
      <c r="M44" s="63"/>
      <c r="N44" s="62"/>
      <c r="O44" s="63"/>
      <c r="P44" s="63"/>
      <c r="Q44" s="62"/>
      <c r="R44" s="63"/>
      <c r="S44" s="63"/>
      <c r="T44" s="62"/>
      <c r="U44" s="63"/>
      <c r="V44" s="355"/>
      <c r="W44" s="260" t="s">
        <v>56</v>
      </c>
      <c r="X44" s="261"/>
      <c r="Y44" s="262"/>
    </row>
  </sheetData>
  <mergeCells count="17">
    <mergeCell ref="C13:C18"/>
    <mergeCell ref="V13:V20"/>
    <mergeCell ref="B17:B18"/>
    <mergeCell ref="B1:Y1"/>
    <mergeCell ref="B2:G2"/>
    <mergeCell ref="C5:C10"/>
    <mergeCell ref="V5:V12"/>
    <mergeCell ref="B9:B10"/>
    <mergeCell ref="C37:C42"/>
    <mergeCell ref="V37:V44"/>
    <mergeCell ref="B41:B42"/>
    <mergeCell ref="C21:C26"/>
    <mergeCell ref="V21:V28"/>
    <mergeCell ref="B25:B26"/>
    <mergeCell ref="C29:C34"/>
    <mergeCell ref="V29:V36"/>
    <mergeCell ref="B33:B34"/>
  </mergeCells>
  <phoneticPr fontId="19" type="noConversion"/>
  <pageMargins left="1.28" right="0.17" top="0.18" bottom="0.17" header="0.5" footer="0.23"/>
  <pageSetup paperSize="9" scale="4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1</vt:i4>
      </vt:variant>
    </vt:vector>
  </HeadingPairs>
  <TitlesOfParts>
    <vt:vector size="8" baseType="lpstr">
      <vt:lpstr>0501-0531菜單</vt:lpstr>
      <vt:lpstr>第一週明細</vt:lpstr>
      <vt:lpstr>第二週明細</vt:lpstr>
      <vt:lpstr>第三週明細</vt:lpstr>
      <vt:lpstr>第四週明細</vt:lpstr>
      <vt:lpstr>第五週明細</vt:lpstr>
      <vt:lpstr>Sheet1</vt:lpstr>
      <vt:lpstr>'0501-0531菜單'!Print_Area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2023-09-27T08:22:29Z</cp:lastPrinted>
  <dcterms:created xsi:type="dcterms:W3CDTF">2013-10-17T10:44:48Z</dcterms:created>
  <dcterms:modified xsi:type="dcterms:W3CDTF">2024-04-11T05:21:46Z</dcterms:modified>
</cp:coreProperties>
</file>