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\"/>
    </mc:Choice>
  </mc:AlternateContent>
  <xr:revisionPtr revIDLastSave="0" documentId="13_ncr:1_{FBD4DF31-669A-4090-A5D5-C1B7B750D45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13.5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4" i="8" l="1"/>
  <c r="W30" i="4"/>
  <c r="W26" i="4"/>
  <c r="S29" i="22" l="1"/>
  <c r="P29" i="22"/>
  <c r="M29" i="22"/>
  <c r="J29" i="22"/>
  <c r="G29" i="22"/>
  <c r="S37" i="22"/>
  <c r="P37" i="22"/>
  <c r="M37" i="22"/>
  <c r="J37" i="22"/>
  <c r="G37" i="22"/>
  <c r="D37" i="22"/>
  <c r="D29" i="22"/>
  <c r="W42" i="22"/>
  <c r="U46" i="20" s="1"/>
  <c r="W40" i="22"/>
  <c r="U45" i="20" s="1"/>
  <c r="W38" i="22"/>
  <c r="W34" i="22"/>
  <c r="Q46" i="20" s="1"/>
  <c r="W32" i="22"/>
  <c r="Q45" i="20" s="1"/>
  <c r="W30" i="22"/>
  <c r="W36" i="22" s="1"/>
  <c r="O45" i="20" s="1"/>
  <c r="W44" i="22" l="1"/>
  <c r="S45" i="20" s="1"/>
  <c r="O46" i="20"/>
  <c r="S46" i="20"/>
  <c r="S21" i="22"/>
  <c r="P21" i="22"/>
  <c r="M21" i="22"/>
  <c r="J21" i="22"/>
  <c r="G21" i="22"/>
  <c r="D21" i="22"/>
  <c r="M29" i="3" l="1"/>
  <c r="J29" i="3"/>
  <c r="W26" i="22" l="1"/>
  <c r="M46" i="20" s="1"/>
  <c r="W24" i="22"/>
  <c r="M45" i="20" s="1"/>
  <c r="W22" i="22"/>
  <c r="K46" i="20" s="1"/>
  <c r="W28" i="22" l="1"/>
  <c r="K45" i="20" s="1"/>
  <c r="S21" i="8" l="1"/>
  <c r="P21" i="8"/>
  <c r="S21" i="4" l="1"/>
  <c r="P21" i="4"/>
  <c r="S13" i="22" l="1"/>
  <c r="P13" i="22"/>
  <c r="M13" i="22"/>
  <c r="J13" i="22"/>
  <c r="G13" i="22"/>
  <c r="D13" i="22"/>
  <c r="W18" i="22"/>
  <c r="W16" i="22"/>
  <c r="I45" i="20" s="1"/>
  <c r="W14" i="22"/>
  <c r="G46" i="20" s="1"/>
  <c r="W20" i="22" l="1"/>
  <c r="G45" i="20" s="1"/>
  <c r="I46" i="20"/>
  <c r="W42" i="8"/>
  <c r="S5" i="22" l="1"/>
  <c r="P5" i="22"/>
  <c r="M5" i="22"/>
  <c r="J5" i="22"/>
  <c r="G5" i="22"/>
  <c r="D5" i="22"/>
  <c r="W10" i="22"/>
  <c r="W8" i="22"/>
  <c r="E45" i="20" s="1"/>
  <c r="W6" i="22"/>
  <c r="C46" i="20" s="1"/>
  <c r="W12" i="22" l="1"/>
  <c r="C45" i="20" s="1"/>
  <c r="E46" i="20"/>
  <c r="AE42" i="22"/>
  <c r="AD41" i="22"/>
  <c r="AE40" i="22"/>
  <c r="AD39" i="22"/>
  <c r="AF39" i="22" s="1"/>
  <c r="AE38" i="22"/>
  <c r="AF38" i="22" s="1"/>
  <c r="AE34" i="22"/>
  <c r="AD33" i="22"/>
  <c r="AF33" i="22" s="1"/>
  <c r="AE32" i="22"/>
  <c r="AC32" i="22"/>
  <c r="AD31" i="22"/>
  <c r="AC31" i="22"/>
  <c r="AE30" i="22"/>
  <c r="AC30" i="22"/>
  <c r="AF30" i="22" s="1"/>
  <c r="AE26" i="22"/>
  <c r="AD25" i="22"/>
  <c r="AF25" i="22" s="1"/>
  <c r="AE24" i="22"/>
  <c r="AC24" i="22"/>
  <c r="AD23" i="22"/>
  <c r="AC23" i="22"/>
  <c r="AE22" i="22"/>
  <c r="AC22" i="22"/>
  <c r="AE18" i="22"/>
  <c r="AD17" i="22"/>
  <c r="AF17" i="22" s="1"/>
  <c r="AE16" i="22"/>
  <c r="AC16" i="22"/>
  <c r="AD15" i="22"/>
  <c r="AC15" i="22"/>
  <c r="AE14" i="22"/>
  <c r="AC14" i="22"/>
  <c r="AF15" i="22" l="1"/>
  <c r="AF16" i="22"/>
  <c r="AF32" i="22"/>
  <c r="AC19" i="22"/>
  <c r="AE19" i="22"/>
  <c r="AD35" i="22"/>
  <c r="AE43" i="22"/>
  <c r="AF23" i="22"/>
  <c r="AF14" i="22"/>
  <c r="AD19" i="22"/>
  <c r="AE27" i="22"/>
  <c r="AD27" i="22"/>
  <c r="AF24" i="22"/>
  <c r="AD43" i="22"/>
  <c r="AF43" i="22" s="1"/>
  <c r="AD44" i="22" s="1"/>
  <c r="AF22" i="22"/>
  <c r="AE35" i="22"/>
  <c r="AF40" i="22"/>
  <c r="AC35" i="22"/>
  <c r="AC27" i="22"/>
  <c r="AF31" i="22"/>
  <c r="AF41" i="22"/>
  <c r="AF19" i="22" l="1"/>
  <c r="AC20" i="22" s="1"/>
  <c r="AD20" i="22"/>
  <c r="AE20" i="22"/>
  <c r="AF35" i="22"/>
  <c r="AC36" i="22" s="1"/>
  <c r="AE44" i="22"/>
  <c r="AF27" i="22"/>
  <c r="AC28" i="22" s="1"/>
  <c r="AE28" i="22" l="1"/>
  <c r="AD28" i="22"/>
  <c r="AD36" i="22"/>
  <c r="AE36" i="22"/>
  <c r="W40" i="8"/>
  <c r="W38" i="8"/>
  <c r="W32" i="8"/>
  <c r="W30" i="8"/>
  <c r="W26" i="8"/>
  <c r="W24" i="8"/>
  <c r="W22" i="8"/>
  <c r="W18" i="8"/>
  <c r="W16" i="8"/>
  <c r="W14" i="8"/>
  <c r="W10" i="8"/>
  <c r="W8" i="8"/>
  <c r="W6" i="8"/>
  <c r="W42" i="7"/>
  <c r="W40" i="7"/>
  <c r="W38" i="7"/>
  <c r="W34" i="7"/>
  <c r="W32" i="7"/>
  <c r="W30" i="7"/>
  <c r="W26" i="7"/>
  <c r="W24" i="7"/>
  <c r="W22" i="7"/>
  <c r="W18" i="7"/>
  <c r="W16" i="7"/>
  <c r="W14" i="7"/>
  <c r="W10" i="7"/>
  <c r="W8" i="7"/>
  <c r="W6" i="7"/>
  <c r="W42" i="4"/>
  <c r="W40" i="4"/>
  <c r="W38" i="4"/>
  <c r="W34" i="4"/>
  <c r="W32" i="4"/>
  <c r="W24" i="4"/>
  <c r="W22" i="4"/>
  <c r="W18" i="4"/>
  <c r="W16" i="4"/>
  <c r="W14" i="4"/>
  <c r="W10" i="4"/>
  <c r="W8" i="4"/>
  <c r="W6" i="4"/>
  <c r="W34" i="3"/>
  <c r="W32" i="3"/>
  <c r="W30" i="3"/>
  <c r="W26" i="3"/>
  <c r="W24" i="3"/>
  <c r="W22" i="3"/>
  <c r="W42" i="3"/>
  <c r="W40" i="3"/>
  <c r="W38" i="3"/>
  <c r="W12" i="8" l="1"/>
  <c r="W12" i="7"/>
  <c r="W36" i="3"/>
  <c r="W12" i="4"/>
  <c r="W36" i="4"/>
  <c r="W44" i="7"/>
  <c r="W44" i="8"/>
  <c r="W36" i="7"/>
  <c r="W44" i="3"/>
  <c r="W36" i="8"/>
  <c r="W28" i="8"/>
  <c r="W20" i="8"/>
  <c r="W28" i="7"/>
  <c r="W20" i="7"/>
  <c r="W44" i="4"/>
  <c r="W28" i="4"/>
  <c r="W20" i="4"/>
  <c r="W28" i="3"/>
  <c r="U37" i="20" l="1"/>
  <c r="U36" i="20"/>
  <c r="S37" i="8"/>
  <c r="P37" i="8"/>
  <c r="M37" i="8"/>
  <c r="J37" i="8"/>
  <c r="G37" i="8"/>
  <c r="D37" i="8"/>
  <c r="S37" i="20"/>
  <c r="S36" i="20" l="1"/>
  <c r="Q37" i="20" l="1"/>
  <c r="M37" i="20"/>
  <c r="I37" i="20"/>
  <c r="E37" i="20"/>
  <c r="U27" i="20"/>
  <c r="O19" i="20"/>
  <c r="M19" i="20"/>
  <c r="K19" i="20"/>
  <c r="E18" i="20"/>
  <c r="C19" i="20"/>
  <c r="K37" i="20"/>
  <c r="I36" i="20"/>
  <c r="G37" i="20"/>
  <c r="S29" i="8"/>
  <c r="P29" i="8"/>
  <c r="M29" i="8"/>
  <c r="J29" i="8"/>
  <c r="G29" i="8"/>
  <c r="D29" i="8"/>
  <c r="M21" i="8"/>
  <c r="J21" i="8"/>
  <c r="G21" i="8"/>
  <c r="D21" i="8"/>
  <c r="S13" i="8"/>
  <c r="P13" i="8"/>
  <c r="M13" i="8"/>
  <c r="J13" i="8"/>
  <c r="G13" i="8"/>
  <c r="D13" i="8"/>
  <c r="O37" i="20" l="1"/>
  <c r="M36" i="20"/>
  <c r="G36" i="20"/>
  <c r="O36" i="20"/>
  <c r="Q36" i="20"/>
  <c r="K36" i="20" l="1"/>
  <c r="E27" i="20" l="1"/>
  <c r="C28" i="20" l="1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19" i="20"/>
  <c r="S37" i="4"/>
  <c r="P37" i="4"/>
  <c r="M37" i="4"/>
  <c r="J37" i="4"/>
  <c r="G37" i="4"/>
  <c r="D37" i="4"/>
  <c r="S29" i="4"/>
  <c r="P29" i="4"/>
  <c r="M29" i="4"/>
  <c r="J29" i="4"/>
  <c r="G29" i="4"/>
  <c r="D29" i="4"/>
  <c r="Q19" i="20" l="1"/>
  <c r="G28" i="20"/>
  <c r="U18" i="20"/>
  <c r="I27" i="20"/>
  <c r="E28" i="20"/>
  <c r="Q18" i="20"/>
  <c r="U19" i="20"/>
  <c r="I28" i="20"/>
  <c r="C27" i="20" l="1"/>
  <c r="G27" i="20"/>
  <c r="S18" i="20"/>
  <c r="O18" i="20"/>
  <c r="S13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J21" i="3"/>
  <c r="S37" i="3"/>
  <c r="P37" i="3"/>
  <c r="M37" i="3"/>
  <c r="J37" i="3"/>
  <c r="G37" i="3"/>
  <c r="D37" i="3"/>
  <c r="S29" i="3"/>
  <c r="P29" i="3"/>
  <c r="G29" i="3"/>
  <c r="D29" i="3"/>
  <c r="D21" i="3"/>
  <c r="G21" i="3"/>
  <c r="M21" i="3"/>
  <c r="P21" i="3"/>
  <c r="S21" i="3"/>
  <c r="M18" i="20"/>
  <c r="I19" i="20"/>
  <c r="I18" i="20"/>
  <c r="G19" i="20"/>
  <c r="E19" i="20"/>
  <c r="Q28" i="20" l="1"/>
  <c r="K10" i="20"/>
  <c r="U10" i="20"/>
  <c r="M28" i="20"/>
  <c r="Q10" i="20"/>
  <c r="O28" i="20"/>
  <c r="U28" i="20"/>
  <c r="O10" i="20"/>
  <c r="U9" i="20"/>
  <c r="M27" i="20"/>
  <c r="E36" i="20"/>
  <c r="Q9" i="20"/>
  <c r="S28" i="20"/>
  <c r="M9" i="20"/>
  <c r="M10" i="20"/>
  <c r="S10" i="20"/>
  <c r="K28" i="20"/>
  <c r="Q27" i="20"/>
  <c r="C37" i="20"/>
  <c r="K18" i="20"/>
  <c r="C18" i="20"/>
  <c r="G18" i="20" l="1"/>
  <c r="O27" i="20"/>
  <c r="K27" i="20"/>
  <c r="C36" i="20"/>
  <c r="S27" i="20"/>
  <c r="S9" i="20" l="1"/>
  <c r="K9" i="20"/>
  <c r="O9" i="20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D28" i="7" l="1"/>
  <c r="AC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<sst xmlns="http://schemas.openxmlformats.org/spreadsheetml/2006/main" count="1405" uniqueCount="389">
  <si>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</si>
  <si>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</si>
  <si>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</si>
  <si>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</si>
  <si>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</si>
  <si>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</si>
  <si>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</si>
  <si>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</si>
  <si>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</si>
  <si>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</si>
  <si>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</si>
  <si>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</si>
  <si>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</si>
  <si>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</si>
  <si>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</si>
  <si>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</si>
  <si>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</si>
  <si>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</si>
  <si>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</si>
  <si>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</si>
  <si>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</si>
  <si>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</si>
  <si>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</si>
  <si>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</si>
  <si>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</si>
  <si>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</si>
  <si>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</si>
  <si>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</si>
  <si>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</si>
  <si>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</si>
  <si>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</si>
  <si>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</si>
  <si>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</si>
  <si>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</si>
  <si>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</si>
  <si>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</si>
  <si>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</si>
  <si>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</si>
  <si>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</si>
  <si>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</si>
  <si>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</si>
  <si>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</si>
  <si>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</si>
  <si>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</si>
  <si>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</si>
  <si>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</si>
  <si>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</si>
  <si>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</si>
  <si>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</si>
  <si>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</si>
  <si>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</si>
  <si>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</si>
  <si>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</si>
  <si>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</si>
  <si>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</si>
  <si>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</si>
  <si>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</si>
  <si>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</si>
  <si>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</si>
  <si>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</si>
  <si>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</si>
  <si>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</si>
  <si>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</si>
  <si>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星期三</t>
    <phoneticPr fontId="19" type="noConversion"/>
  </si>
  <si>
    <t>烤</t>
    <phoneticPr fontId="19" type="noConversion"/>
  </si>
  <si>
    <t>雞蛋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</si>
  <si>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</si>
  <si>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</si>
  <si>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</si>
  <si>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</si>
  <si>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</si>
  <si>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</si>
  <si>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</si>
  <si>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</si>
  <si>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</si>
  <si>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</si>
  <si>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</si>
  <si>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</si>
  <si>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</si>
  <si>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</si>
  <si>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煮</t>
    <phoneticPr fontId="19" type="noConversion"/>
  </si>
  <si>
    <t>蔬菜</t>
    <phoneticPr fontId="19" type="noConversion"/>
  </si>
  <si>
    <t>煮</t>
    <phoneticPr fontId="19" type="noConversion"/>
  </si>
  <si>
    <t>杏鮑菇</t>
    <phoneticPr fontId="19" type="noConversion"/>
  </si>
  <si>
    <t>滷</t>
    <phoneticPr fontId="19" type="noConversion"/>
  </si>
  <si>
    <t>紫菜</t>
    <phoneticPr fontId="19" type="noConversion"/>
  </si>
  <si>
    <t>白米</t>
    <phoneticPr fontId="19" type="noConversion"/>
  </si>
  <si>
    <t>洋蔥</t>
    <phoneticPr fontId="19" type="noConversion"/>
  </si>
  <si>
    <t>木耳</t>
    <phoneticPr fontId="19" type="noConversion"/>
  </si>
  <si>
    <t>味噌</t>
    <phoneticPr fontId="19" type="noConversion"/>
  </si>
  <si>
    <t>煮</t>
    <phoneticPr fontId="19" type="noConversion"/>
  </si>
  <si>
    <t>白米</t>
    <phoneticPr fontId="19" type="noConversion"/>
  </si>
  <si>
    <t>豬肉及豬可食部位原料之原產地:台灣</t>
  </si>
  <si>
    <t>星期一</t>
    <phoneticPr fontId="19" type="noConversion"/>
  </si>
  <si>
    <t>星期五</t>
    <phoneticPr fontId="19" type="noConversion"/>
  </si>
  <si>
    <t>深色蔬菜</t>
    <phoneticPr fontId="19" type="noConversion"/>
  </si>
  <si>
    <t>淺色蔬菜</t>
    <phoneticPr fontId="19" type="noConversion"/>
  </si>
  <si>
    <t>冬瓜</t>
    <phoneticPr fontId="19" type="noConversion"/>
  </si>
  <si>
    <t>柴魚片</t>
    <phoneticPr fontId="19" type="noConversion"/>
  </si>
  <si>
    <t>白米</t>
    <phoneticPr fontId="19" type="noConversion"/>
  </si>
  <si>
    <t>地瓜飯</t>
    <phoneticPr fontId="19" type="noConversion"/>
  </si>
  <si>
    <t>香Q米飯</t>
    <phoneticPr fontId="19" type="noConversion"/>
  </si>
  <si>
    <t>地瓜</t>
    <phoneticPr fontId="19" type="noConversion"/>
  </si>
  <si>
    <t>地瓜飯</t>
    <phoneticPr fontId="19" type="noConversion"/>
  </si>
  <si>
    <t>地瓜</t>
    <phoneticPr fontId="19" type="noConversion"/>
  </si>
  <si>
    <t>地瓜</t>
    <phoneticPr fontId="19" type="noConversion"/>
  </si>
  <si>
    <t>地瓜</t>
    <phoneticPr fontId="19" type="noConversion"/>
  </si>
  <si>
    <t>香Q米飯</t>
    <phoneticPr fontId="19" type="noConversion"/>
  </si>
  <si>
    <t>白米</t>
    <phoneticPr fontId="19" type="noConversion"/>
  </si>
  <si>
    <t>冬瓜湯</t>
    <phoneticPr fontId="19" type="noConversion"/>
  </si>
  <si>
    <t>生鮮豬絞肉</t>
    <phoneticPr fontId="19" type="noConversion"/>
  </si>
  <si>
    <t>冷</t>
    <phoneticPr fontId="19" type="noConversion"/>
  </si>
  <si>
    <t>醃</t>
    <phoneticPr fontId="19" type="noConversion"/>
  </si>
  <si>
    <t>竹筍湯</t>
    <phoneticPr fontId="19" type="noConversion"/>
  </si>
  <si>
    <t>煮</t>
    <phoneticPr fontId="19" type="noConversion"/>
  </si>
  <si>
    <t>淺色蔬菜</t>
    <phoneticPr fontId="19" type="noConversion"/>
  </si>
  <si>
    <t>熱量:</t>
    <phoneticPr fontId="19" type="noConversion"/>
  </si>
  <si>
    <t>煮</t>
    <phoneticPr fontId="19" type="noConversion"/>
  </si>
  <si>
    <t>粉薑</t>
    <phoneticPr fontId="19" type="noConversion"/>
  </si>
  <si>
    <t>煮</t>
    <phoneticPr fontId="19" type="noConversion"/>
  </si>
  <si>
    <t>川燙</t>
    <phoneticPr fontId="19" type="noConversion"/>
  </si>
  <si>
    <t>醣類：</t>
    <phoneticPr fontId="19" type="noConversion"/>
  </si>
  <si>
    <t>主食類</t>
    <phoneticPr fontId="19" type="noConversion"/>
  </si>
  <si>
    <t>白米</t>
    <phoneticPr fontId="19" type="noConversion"/>
  </si>
  <si>
    <t>蔬菜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</si>
  <si>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</si>
  <si>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</si>
  <si>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</si>
  <si>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星期二</t>
    <phoneticPr fontId="19" type="noConversion"/>
  </si>
  <si>
    <t>蛋白質：</t>
    <phoneticPr fontId="19" type="noConversion"/>
  </si>
  <si>
    <t>奶類</t>
    <phoneticPr fontId="19" type="noConversion"/>
  </si>
  <si>
    <t>豬肉來源:臺灣(豬肉及豬可食部位原料之原產地:臺灣)</t>
    <phoneticPr fontId="19" type="noConversion"/>
  </si>
  <si>
    <t>紫菜蛋花湯</t>
    <phoneticPr fontId="19" type="noConversion"/>
  </si>
  <si>
    <t>鐵路肉排</t>
    <phoneticPr fontId="19" type="noConversion"/>
  </si>
  <si>
    <t>洋蔥豬柳</t>
    <phoneticPr fontId="19" type="noConversion"/>
  </si>
  <si>
    <t>味噌豆腐湯(豆)</t>
    <phoneticPr fontId="19" type="noConversion"/>
  </si>
  <si>
    <t>榨菜肉絲湯(醃)</t>
    <phoneticPr fontId="19" type="noConversion"/>
  </si>
  <si>
    <t>煮</t>
    <phoneticPr fontId="19" type="noConversion"/>
  </si>
  <si>
    <t>炸</t>
    <phoneticPr fontId="19" type="noConversion"/>
  </si>
  <si>
    <t>三色豆</t>
    <phoneticPr fontId="19" type="noConversion"/>
  </si>
  <si>
    <t>馬鈴薯</t>
    <phoneticPr fontId="19" type="noConversion"/>
  </si>
  <si>
    <t>傳統豆腐</t>
    <phoneticPr fontId="19" type="noConversion"/>
  </si>
  <si>
    <t>油蔥酥</t>
    <phoneticPr fontId="19" type="noConversion"/>
  </si>
  <si>
    <t>絲瓜</t>
    <phoneticPr fontId="19" type="noConversion"/>
  </si>
  <si>
    <t>結球白菜</t>
    <phoneticPr fontId="19" type="noConversion"/>
  </si>
  <si>
    <t>胡蘿蔔</t>
    <phoneticPr fontId="19" type="noConversion"/>
  </si>
  <si>
    <t>新鮮麻竹筍</t>
    <phoneticPr fontId="19" type="noConversion"/>
  </si>
  <si>
    <t>甘藍</t>
    <phoneticPr fontId="19" type="noConversion"/>
  </si>
  <si>
    <t>豬血糕</t>
    <phoneticPr fontId="19" type="noConversion"/>
  </si>
  <si>
    <t>乾裙帶菜</t>
    <phoneticPr fontId="19" type="noConversion"/>
  </si>
  <si>
    <t>生鮮豬後腿肉絲</t>
    <phoneticPr fontId="19" type="noConversion"/>
  </si>
  <si>
    <t>加</t>
    <phoneticPr fontId="19" type="noConversion"/>
  </si>
  <si>
    <t>蕃茄</t>
    <phoneticPr fontId="19" type="noConversion"/>
  </si>
  <si>
    <t>海</t>
    <phoneticPr fontId="19" type="noConversion"/>
  </si>
  <si>
    <t>榨菜</t>
    <phoneticPr fontId="19" type="noConversion"/>
  </si>
  <si>
    <t>胡蘿蔔</t>
    <phoneticPr fontId="19" type="noConversion"/>
  </si>
  <si>
    <t>生鮮豬後腿肉丁</t>
    <phoneticPr fontId="19" type="noConversion"/>
  </si>
  <si>
    <t>醃漬花胡瓜</t>
    <phoneticPr fontId="19" type="noConversion"/>
  </si>
  <si>
    <t>豆</t>
    <phoneticPr fontId="19" type="noConversion"/>
  </si>
  <si>
    <t>加</t>
    <phoneticPr fontId="19" type="noConversion"/>
  </si>
  <si>
    <t>冷</t>
    <phoneticPr fontId="19" type="noConversion"/>
  </si>
  <si>
    <t>生鮮豬絞肉</t>
  </si>
  <si>
    <t>胡蘿蔔</t>
  </si>
  <si>
    <t>乾香菇</t>
  </si>
  <si>
    <t>粉薑</t>
    <phoneticPr fontId="19" type="noConversion"/>
  </si>
  <si>
    <t>乾裙帶菜</t>
    <phoneticPr fontId="19" type="noConversion"/>
  </si>
  <si>
    <t>雞蛋</t>
    <phoneticPr fontId="19" type="noConversion"/>
  </si>
  <si>
    <t>冷</t>
    <phoneticPr fontId="19" type="noConversion"/>
  </si>
  <si>
    <t>綠豆芽</t>
  </si>
  <si>
    <t>綠豆芽</t>
    <phoneticPr fontId="19" type="noConversion"/>
  </si>
  <si>
    <t>台式炒飯</t>
    <phoneticPr fontId="19" type="noConversion"/>
  </si>
  <si>
    <t>乾香菇</t>
    <phoneticPr fontId="19" type="noConversion"/>
  </si>
  <si>
    <t>小米飯</t>
    <phoneticPr fontId="19" type="noConversion"/>
  </si>
  <si>
    <t>麥片飯</t>
    <phoneticPr fontId="19" type="noConversion"/>
  </si>
  <si>
    <t>糙米飯</t>
    <phoneticPr fontId="19" type="noConversion"/>
  </si>
  <si>
    <t>糙粳米</t>
    <phoneticPr fontId="19" type="noConversion"/>
  </si>
  <si>
    <t>大麥片</t>
    <phoneticPr fontId="19" type="noConversion"/>
  </si>
  <si>
    <t>麥片飯</t>
    <phoneticPr fontId="19" type="noConversion"/>
  </si>
  <si>
    <t>小米</t>
    <phoneticPr fontId="19" type="noConversion"/>
  </si>
  <si>
    <t>蔥爆肉片</t>
    <phoneticPr fontId="19" type="noConversion"/>
  </si>
  <si>
    <t>有機蔬菜</t>
    <phoneticPr fontId="19" type="noConversion"/>
  </si>
  <si>
    <t>有機蔬菜</t>
    <phoneticPr fontId="19" type="noConversion"/>
  </si>
  <si>
    <t>有機蔬菜</t>
    <phoneticPr fontId="19" type="noConversion"/>
  </si>
  <si>
    <t>香酥魚丁(海)(炸)</t>
    <phoneticPr fontId="19" type="noConversion"/>
  </si>
  <si>
    <t>京醬肉絲(豆)</t>
    <phoneticPr fontId="19" type="noConversion"/>
  </si>
  <si>
    <t>鐵板拌麵</t>
    <phoneticPr fontId="19" type="noConversion"/>
  </si>
  <si>
    <t>卡啦雞腿(炸)</t>
    <phoneticPr fontId="19" type="noConversion"/>
  </si>
  <si>
    <t>海芽薑絲湯</t>
    <phoneticPr fontId="19" type="noConversion"/>
  </si>
  <si>
    <t>照燒雞翅</t>
    <phoneticPr fontId="19" type="noConversion"/>
  </si>
  <si>
    <t>九層塔</t>
    <phoneticPr fontId="19" type="noConversion"/>
  </si>
  <si>
    <t>黑豆乾</t>
    <phoneticPr fontId="19" type="noConversion"/>
  </si>
  <si>
    <t>豆</t>
    <phoneticPr fontId="19" type="noConversion"/>
  </si>
  <si>
    <t>香菇肉燥炒麵</t>
    <phoneticPr fontId="19" type="noConversion"/>
  </si>
  <si>
    <t>麵條</t>
    <phoneticPr fontId="19" type="noConversion"/>
  </si>
  <si>
    <t>生鮮阿根廷魷</t>
    <phoneticPr fontId="19" type="noConversion"/>
  </si>
  <si>
    <t>海</t>
    <phoneticPr fontId="19" type="noConversion"/>
  </si>
  <si>
    <t>煮</t>
    <phoneticPr fontId="19" type="noConversion"/>
  </si>
  <si>
    <t>炸</t>
    <phoneticPr fontId="19" type="noConversion"/>
  </si>
  <si>
    <t>生鮮雞胸肉</t>
    <phoneticPr fontId="19" type="noConversion"/>
  </si>
  <si>
    <t>冷凍魷魚丸</t>
    <phoneticPr fontId="19" type="noConversion"/>
  </si>
  <si>
    <t>海加</t>
    <phoneticPr fontId="19" type="noConversion"/>
  </si>
  <si>
    <t>米粉</t>
    <phoneticPr fontId="19" type="noConversion"/>
  </si>
  <si>
    <t>生鮮雞翅</t>
    <phoneticPr fontId="19" type="noConversion"/>
  </si>
  <si>
    <t>煮</t>
    <phoneticPr fontId="19" type="noConversion"/>
  </si>
  <si>
    <t>芡</t>
    <phoneticPr fontId="19" type="noConversion"/>
  </si>
  <si>
    <t>生鮮水鯊魚肉</t>
    <phoneticPr fontId="19" type="noConversion"/>
  </si>
  <si>
    <t>大蒜</t>
    <phoneticPr fontId="19" type="noConversion"/>
  </si>
  <si>
    <t>甘藍</t>
    <phoneticPr fontId="19" type="noConversion"/>
  </si>
  <si>
    <t>日式豆腐鍋(豆)</t>
    <phoneticPr fontId="19" type="noConversion"/>
  </si>
  <si>
    <t>金針菇</t>
    <phoneticPr fontId="19" type="noConversion"/>
  </si>
  <si>
    <t>傳統豆腐</t>
    <phoneticPr fontId="19" type="noConversion"/>
  </si>
  <si>
    <t>生鮮雞腿</t>
    <phoneticPr fontId="19" type="noConversion"/>
  </si>
  <si>
    <t>蒲瓜</t>
    <phoneticPr fontId="19" type="noConversion"/>
  </si>
  <si>
    <t>胡蘿蔔</t>
    <phoneticPr fontId="19" type="noConversion"/>
  </si>
  <si>
    <t>冬粉</t>
    <phoneticPr fontId="19" type="noConversion"/>
  </si>
  <si>
    <t>木耳</t>
    <phoneticPr fontId="19" type="noConversion"/>
  </si>
  <si>
    <t>生鮮豬後腿肉絲</t>
  </si>
  <si>
    <t>煮</t>
    <phoneticPr fontId="19" type="noConversion"/>
  </si>
  <si>
    <t>生鮮阿根廷魷</t>
  </si>
  <si>
    <t>海</t>
    <phoneticPr fontId="19" type="noConversion"/>
  </si>
  <si>
    <t>豆干片</t>
    <phoneticPr fontId="19" type="noConversion"/>
  </si>
  <si>
    <t>白蘿蔔</t>
    <phoneticPr fontId="19" type="noConversion"/>
  </si>
  <si>
    <t>粉薑</t>
    <phoneticPr fontId="19" type="noConversion"/>
  </si>
  <si>
    <t>麵條</t>
    <phoneticPr fontId="19" type="noConversion"/>
  </si>
  <si>
    <t>三色豆</t>
    <phoneticPr fontId="19" type="noConversion"/>
  </si>
  <si>
    <t>洋蔥</t>
    <phoneticPr fontId="19" type="noConversion"/>
  </si>
  <si>
    <t>生鮮豬絞肉</t>
    <phoneticPr fontId="19" type="noConversion"/>
  </si>
  <si>
    <t>筍乾</t>
    <phoneticPr fontId="19" type="noConversion"/>
  </si>
  <si>
    <t>醃</t>
    <phoneticPr fontId="19" type="noConversion"/>
  </si>
  <si>
    <t>炸</t>
    <phoneticPr fontId="19" type="noConversion"/>
  </si>
  <si>
    <t>煮</t>
    <phoneticPr fontId="19" type="noConversion"/>
  </si>
  <si>
    <t>生鮮豬前腿肉片</t>
    <phoneticPr fontId="19" type="noConversion"/>
  </si>
  <si>
    <t>炸</t>
    <phoneticPr fontId="19" type="noConversion"/>
  </si>
  <si>
    <t>生鮮翅小腿</t>
    <phoneticPr fontId="19" type="noConversion"/>
  </si>
  <si>
    <t>海</t>
    <phoneticPr fontId="19" type="noConversion"/>
  </si>
  <si>
    <t>蔬菜</t>
    <phoneticPr fontId="19" type="noConversion"/>
  </si>
  <si>
    <t>煮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</si>
  <si>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</si>
  <si>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</si>
  <si>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</si>
  <si>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豆</t>
    <phoneticPr fontId="19" type="noConversion"/>
  </si>
  <si>
    <t>胡蘿蔔</t>
    <phoneticPr fontId="19" type="noConversion"/>
  </si>
  <si>
    <t>生鮮蝦仁</t>
    <phoneticPr fontId="19" type="noConversion"/>
  </si>
  <si>
    <t>冷凍青花菜</t>
    <phoneticPr fontId="19" type="noConversion"/>
  </si>
  <si>
    <t>蒜泥白肉</t>
    <phoneticPr fontId="19" type="noConversion"/>
  </si>
  <si>
    <t>粉絲湯</t>
    <phoneticPr fontId="19" type="noConversion"/>
  </si>
  <si>
    <t>煮</t>
    <phoneticPr fontId="19" type="noConversion"/>
  </si>
  <si>
    <t>傳統豆腐</t>
    <phoneticPr fontId="19" type="noConversion"/>
  </si>
  <si>
    <t>豆</t>
    <phoneticPr fontId="19" type="noConversion"/>
  </si>
  <si>
    <t>生鮮豬絞肉</t>
    <phoneticPr fontId="19" type="noConversion"/>
  </si>
  <si>
    <t>生鮮雞排</t>
    <phoneticPr fontId="19" type="noConversion"/>
  </si>
  <si>
    <t>杏鮑菇</t>
    <phoneticPr fontId="19" type="noConversion"/>
  </si>
  <si>
    <t>九層塔</t>
    <phoneticPr fontId="19" type="noConversion"/>
  </si>
  <si>
    <t>粉薑</t>
    <phoneticPr fontId="19" type="noConversion"/>
  </si>
  <si>
    <t>卡啦翅小腿(炸)</t>
    <phoneticPr fontId="19" type="noConversion"/>
  </si>
  <si>
    <t>生鮮翅小腿</t>
    <phoneticPr fontId="19" type="noConversion"/>
  </si>
  <si>
    <t>杏鮑菇</t>
    <phoneticPr fontId="19" type="noConversion"/>
  </si>
  <si>
    <t>絲瓜蛋</t>
    <phoneticPr fontId="19" type="noConversion"/>
  </si>
  <si>
    <t>香炒米粉</t>
    <phoneticPr fontId="19" type="noConversion"/>
  </si>
  <si>
    <t>醬爆魷魚(海)</t>
    <phoneticPr fontId="19" type="noConversion"/>
  </si>
  <si>
    <t>通心麵</t>
    <phoneticPr fontId="19" type="noConversion"/>
  </si>
  <si>
    <t>白蘿蔔</t>
    <phoneticPr fontId="19" type="noConversion"/>
  </si>
  <si>
    <t>豆干</t>
    <phoneticPr fontId="19" type="noConversion"/>
  </si>
  <si>
    <t>蘿蔔湯</t>
    <phoneticPr fontId="19" type="noConversion"/>
  </si>
  <si>
    <t>5月1日(三)</t>
    <phoneticPr fontId="19" type="noConversion"/>
  </si>
  <si>
    <t>5月2日(四)</t>
    <phoneticPr fontId="19" type="noConversion"/>
  </si>
  <si>
    <t>5月3日(五)</t>
    <phoneticPr fontId="19" type="noConversion"/>
  </si>
  <si>
    <t>5月6日(一)</t>
    <phoneticPr fontId="19" type="noConversion"/>
  </si>
  <si>
    <t>5月7日(二)</t>
    <phoneticPr fontId="19" type="noConversion"/>
  </si>
  <si>
    <t>5月8日(三)</t>
    <phoneticPr fontId="19" type="noConversion"/>
  </si>
  <si>
    <t>5月9日(四)</t>
    <phoneticPr fontId="19" type="noConversion"/>
  </si>
  <si>
    <t>5月10日(五)</t>
    <phoneticPr fontId="19" type="noConversion"/>
  </si>
  <si>
    <t>5月13日(一)</t>
    <phoneticPr fontId="19" type="noConversion"/>
  </si>
  <si>
    <t>5月14日(二)</t>
    <phoneticPr fontId="19" type="noConversion"/>
  </si>
  <si>
    <t>5月15日(三)</t>
    <phoneticPr fontId="19" type="noConversion"/>
  </si>
  <si>
    <t>5月16日(四)</t>
    <phoneticPr fontId="19" type="noConversion"/>
  </si>
  <si>
    <t>5月17日(五)</t>
    <phoneticPr fontId="19" type="noConversion"/>
  </si>
  <si>
    <t>5月20日(一)</t>
    <phoneticPr fontId="19" type="noConversion"/>
  </si>
  <si>
    <t>5月21日(二)</t>
    <phoneticPr fontId="19" type="noConversion"/>
  </si>
  <si>
    <t>5月22日(三)</t>
    <phoneticPr fontId="19" type="noConversion"/>
  </si>
  <si>
    <t>5月23日(四)</t>
    <phoneticPr fontId="19" type="noConversion"/>
  </si>
  <si>
    <t>5月24日(五)</t>
    <phoneticPr fontId="19" type="noConversion"/>
  </si>
  <si>
    <t>5月27日(一)</t>
    <phoneticPr fontId="19" type="noConversion"/>
  </si>
  <si>
    <t>5月28日(二)</t>
    <phoneticPr fontId="19" type="noConversion"/>
  </si>
  <si>
    <t>5月29日(三)</t>
    <phoneticPr fontId="19" type="noConversion"/>
  </si>
  <si>
    <t>5月31日(五)</t>
    <phoneticPr fontId="19" type="noConversion"/>
  </si>
  <si>
    <t>5月30日(四)</t>
    <phoneticPr fontId="19" type="noConversion"/>
  </si>
  <si>
    <t>每週供應魚類產品.小心魚刺</t>
    <phoneticPr fontId="19" type="noConversion"/>
  </si>
  <si>
    <t>鮮味肉排</t>
    <phoneticPr fontId="19" type="noConversion"/>
  </si>
  <si>
    <t>偽東山滷味(豆)</t>
    <phoneticPr fontId="19" type="noConversion"/>
  </si>
  <si>
    <t>豆腐丁</t>
    <phoneticPr fontId="19" type="noConversion"/>
  </si>
  <si>
    <t>家常洋蔥豬肉</t>
    <phoneticPr fontId="19" type="noConversion"/>
  </si>
  <si>
    <t>榨菜豬血湯(醃)</t>
    <phoneticPr fontId="19" type="noConversion"/>
  </si>
  <si>
    <r>
      <rPr>
        <b/>
        <sz val="21.5"/>
        <color rgb="FF0070C0"/>
        <rFont val="微軟正黑體"/>
        <family val="2"/>
        <charset val="136"/>
      </rPr>
      <t>爆炒鮮魷魚</t>
    </r>
    <r>
      <rPr>
        <b/>
        <sz val="21.5"/>
        <color rgb="FF0070C0"/>
        <rFont val="華康儷粗圓外字集"/>
        <family val="3"/>
        <charset val="136"/>
      </rPr>
      <t>(海)</t>
    </r>
    <phoneticPr fontId="19" type="noConversion"/>
  </si>
  <si>
    <t>柴香魷魚丸(海加)</t>
    <phoneticPr fontId="19" type="noConversion"/>
  </si>
  <si>
    <t>蒲瓜三絲</t>
    <phoneticPr fontId="19" type="noConversion"/>
  </si>
  <si>
    <t>海芽蛋花湯</t>
    <phoneticPr fontId="19" type="noConversion"/>
  </si>
  <si>
    <t>酸辣湯(芡)(豆)(醃)</t>
    <phoneticPr fontId="19" type="noConversion"/>
  </si>
  <si>
    <t>洋芋燒雞</t>
    <phoneticPr fontId="19" type="noConversion"/>
  </si>
  <si>
    <t>瓜仔肉(醃)</t>
    <phoneticPr fontId="19" type="noConversion"/>
  </si>
  <si>
    <t>炭烤雞排</t>
    <phoneticPr fontId="19" type="noConversion"/>
  </si>
  <si>
    <t>雞蛋小蠻頭(冷)</t>
    <phoneticPr fontId="19" type="noConversion"/>
  </si>
  <si>
    <t>菜頭肉絲湯</t>
    <phoneticPr fontId="19" type="noConversion"/>
  </si>
  <si>
    <t>家常豆腐(豆)</t>
    <phoneticPr fontId="19" type="noConversion"/>
  </si>
  <si>
    <t>雞里肌(加)</t>
    <phoneticPr fontId="19" type="noConversion"/>
  </si>
  <si>
    <t>泰式打拋豬</t>
    <phoneticPr fontId="19" type="noConversion"/>
  </si>
  <si>
    <t>高麗菜拌肉燥</t>
    <phoneticPr fontId="19" type="noConversion"/>
  </si>
  <si>
    <t>地瓜條(加)</t>
    <phoneticPr fontId="19" type="noConversion"/>
  </si>
  <si>
    <t>香酥豬柳條(炸)</t>
    <phoneticPr fontId="19" type="noConversion"/>
  </si>
  <si>
    <t>菜頭粿(冷)</t>
    <phoneticPr fontId="19" type="noConversion"/>
  </si>
  <si>
    <t>香菇雞丁</t>
    <phoneticPr fontId="19" type="noConversion"/>
  </si>
  <si>
    <t>雞塊X2(加)</t>
    <phoneticPr fontId="19" type="noConversion"/>
  </si>
  <si>
    <t>蕃茄炒蛋</t>
    <phoneticPr fontId="19" type="noConversion"/>
  </si>
  <si>
    <t>香烤雞腿</t>
    <phoneticPr fontId="19" type="noConversion"/>
  </si>
  <si>
    <t>黃金布丁蒸蛋</t>
    <phoneticPr fontId="19" type="noConversion"/>
  </si>
  <si>
    <t>奶焗馬鈴薯</t>
    <phoneticPr fontId="19" type="noConversion"/>
  </si>
  <si>
    <t>客家小炒(豆)(海)</t>
    <phoneticPr fontId="19" type="noConversion"/>
  </si>
  <si>
    <t>古早味肉燥(醃)</t>
    <phoneticPr fontId="19" type="noConversion"/>
  </si>
  <si>
    <t>里肌肉排</t>
    <phoneticPr fontId="19" type="noConversion"/>
  </si>
  <si>
    <t>海鮮什錦(豆)</t>
    <phoneticPr fontId="19" type="noConversion"/>
  </si>
  <si>
    <t>關東煮(豆)</t>
    <phoneticPr fontId="19" type="noConversion"/>
  </si>
  <si>
    <t>蒜香肉片</t>
    <phoneticPr fontId="19" type="noConversion"/>
  </si>
  <si>
    <t>香烤雞柳條(加)</t>
    <phoneticPr fontId="19" type="noConversion"/>
  </si>
  <si>
    <t>香香雞翅</t>
    <phoneticPr fontId="19" type="noConversion"/>
  </si>
  <si>
    <r>
      <rPr>
        <b/>
        <sz val="20"/>
        <color rgb="FFFF0000"/>
        <rFont val="微軟正黑體"/>
        <family val="2"/>
        <charset val="136"/>
      </rPr>
      <t>肉燥豆腐</t>
    </r>
    <r>
      <rPr>
        <b/>
        <sz val="20"/>
        <color rgb="FFFF0000"/>
        <rFont val="華康儷粗圓外字集"/>
        <family val="3"/>
        <charset val="136"/>
      </rPr>
      <t>丁(豆)</t>
    </r>
    <phoneticPr fontId="19" type="noConversion"/>
  </si>
  <si>
    <t>客家爆炒肉絲</t>
    <phoneticPr fontId="19" type="noConversion"/>
  </si>
  <si>
    <t>日式昆布湯</t>
    <phoneticPr fontId="19" type="noConversion"/>
  </si>
  <si>
    <t>魷魚排(海加)(炸)</t>
    <phoneticPr fontId="19" type="noConversion"/>
  </si>
  <si>
    <t>水煎餃(冷)</t>
    <phoneticPr fontId="19" type="noConversion"/>
  </si>
  <si>
    <t>台式炒麵</t>
    <phoneticPr fontId="19" type="noConversion"/>
  </si>
  <si>
    <t>韓式肉片</t>
    <phoneticPr fontId="19" type="noConversion"/>
  </si>
  <si>
    <t>海鮮鍋(海)</t>
    <phoneticPr fontId="19" type="noConversion"/>
  </si>
  <si>
    <t>鮮蔬肉絲湯</t>
    <phoneticPr fontId="19" type="noConversion"/>
  </si>
  <si>
    <t>蘭花干滷肉(豆)</t>
    <phoneticPr fontId="19" type="noConversion"/>
  </si>
  <si>
    <t>竹筍肉絲湯</t>
    <phoneticPr fontId="19" type="noConversion"/>
  </si>
  <si>
    <t>茄汁通心麵</t>
    <phoneticPr fontId="19" type="noConversion"/>
  </si>
  <si>
    <t>白菜蛋酥</t>
    <phoneticPr fontId="19" type="noConversion"/>
  </si>
  <si>
    <t>香脆雙拼魚塊(炸)(海)</t>
    <phoneticPr fontId="19" type="noConversion"/>
  </si>
  <si>
    <t>滷蛋</t>
    <phoneticPr fontId="19" type="noConversion"/>
  </si>
  <si>
    <t>茶香滷蛋</t>
    <phoneticPr fontId="19" type="noConversion"/>
  </si>
  <si>
    <t>生鮮豬血</t>
    <phoneticPr fontId="19" type="noConversion"/>
  </si>
  <si>
    <t>台式香腸(加)</t>
    <phoneticPr fontId="19" type="noConversion"/>
  </si>
  <si>
    <t>壽喜燒肉片</t>
    <phoneticPr fontId="19" type="noConversion"/>
  </si>
  <si>
    <t>椰菜拌菇菇</t>
    <phoneticPr fontId="19" type="noConversion"/>
  </si>
  <si>
    <t>美白菇</t>
    <phoneticPr fontId="19" type="noConversion"/>
  </si>
  <si>
    <t>生鮮里肌豬肉排</t>
    <phoneticPr fontId="19" type="noConversion"/>
  </si>
  <si>
    <t>香腸</t>
    <phoneticPr fontId="19" type="noConversion"/>
  </si>
  <si>
    <t>饅頭</t>
    <phoneticPr fontId="19" type="noConversion"/>
  </si>
  <si>
    <t>腓力雞排</t>
    <phoneticPr fontId="19" type="noConversion"/>
  </si>
  <si>
    <t>大蕃茄</t>
    <phoneticPr fontId="19" type="noConversion"/>
  </si>
  <si>
    <t>生鮮骨腿丁</t>
    <phoneticPr fontId="19" type="noConversion"/>
  </si>
  <si>
    <t>不列入加工</t>
    <phoneticPr fontId="19" type="noConversion"/>
  </si>
  <si>
    <t>脆筍絲</t>
    <phoneticPr fontId="19" type="noConversion"/>
  </si>
  <si>
    <t>冷凍綠花菜</t>
    <phoneticPr fontId="19" type="noConversion"/>
  </si>
  <si>
    <t>冷凍雞塊</t>
    <phoneticPr fontId="19" type="noConversion"/>
  </si>
  <si>
    <t>冷藏廣式蘿蔔糕</t>
    <phoneticPr fontId="19" type="noConversion"/>
  </si>
  <si>
    <t>甘薯條</t>
    <phoneticPr fontId="19" type="noConversion"/>
  </si>
  <si>
    <t>筍乾扣肉(醃)</t>
    <phoneticPr fontId="19" type="noConversion"/>
  </si>
  <si>
    <t>生鮮豬腳丁</t>
    <phoneticPr fontId="19" type="noConversion"/>
  </si>
  <si>
    <t>小魚乾</t>
    <phoneticPr fontId="19" type="noConversion"/>
  </si>
  <si>
    <t>雞柳條</t>
    <phoneticPr fontId="19" type="noConversion"/>
  </si>
  <si>
    <t>魷魚排</t>
    <phoneticPr fontId="19" type="noConversion"/>
  </si>
  <si>
    <t>不列入加工品</t>
    <phoneticPr fontId="19" type="noConversion"/>
  </si>
  <si>
    <t>蘭花干</t>
    <phoneticPr fontId="19" type="noConversion"/>
  </si>
  <si>
    <t>燒賣</t>
    <phoneticPr fontId="19" type="noConversion"/>
  </si>
  <si>
    <t>燒賣(加)</t>
    <phoneticPr fontId="19" type="noConversion"/>
  </si>
  <si>
    <t>紅辣椒</t>
    <phoneticPr fontId="19" type="noConversion"/>
  </si>
  <si>
    <t>柴香米血(冷)(海)</t>
    <phoneticPr fontId="19" type="noConversion"/>
  </si>
  <si>
    <t>冷凍豬肉熟水餃</t>
    <phoneticPr fontId="19" type="noConversion"/>
  </si>
  <si>
    <t>馬鈴薯蝦仁(海)</t>
    <phoneticPr fontId="19" type="noConversion"/>
  </si>
  <si>
    <t>紅燒豆腐丁(豆)</t>
    <phoneticPr fontId="19" type="noConversion"/>
  </si>
  <si>
    <t>酢醬高麗菜</t>
    <phoneticPr fontId="19" type="noConversion"/>
  </si>
  <si>
    <t>菜頭湯/獎勵金豆奶</t>
    <phoneticPr fontId="19" type="noConversion"/>
  </si>
  <si>
    <t>113年5月1日-5月3日第一週菜單明細(員林國小--承富)</t>
    <phoneticPr fontId="19" type="noConversion"/>
  </si>
  <si>
    <t>113年5月6日-5月10日第二週菜單明細(員林國小--承富)</t>
    <phoneticPr fontId="19" type="noConversion"/>
  </si>
  <si>
    <t>113年5月13日-5月17日第三週菜單明細(員林國小--承富)</t>
    <phoneticPr fontId="19" type="noConversion"/>
  </si>
  <si>
    <t>113年5月20日-5月24日第四週菜單明細(員林國小--承富)</t>
    <phoneticPr fontId="19" type="noConversion"/>
  </si>
  <si>
    <t>113年5月27日-5月31日第五週菜單明細(員林國小--承富)</t>
    <phoneticPr fontId="19" type="noConversion"/>
  </si>
  <si>
    <t>獎勵金豆奶</t>
    <phoneticPr fontId="19" type="noConversion"/>
  </si>
  <si>
    <t>黑糖山粉圓</t>
    <phoneticPr fontId="19" type="noConversion"/>
  </si>
  <si>
    <t>地瓜芋圓(冷)</t>
    <phoneticPr fontId="19" type="noConversion"/>
  </si>
  <si>
    <t>黑糖</t>
    <phoneticPr fontId="19" type="noConversion"/>
  </si>
  <si>
    <t>山粉圓</t>
    <phoneticPr fontId="19" type="noConversion"/>
  </si>
  <si>
    <t>紅砂糖</t>
    <phoneticPr fontId="19" type="noConversion"/>
  </si>
  <si>
    <t>芋圓</t>
    <phoneticPr fontId="19" type="noConversion"/>
  </si>
  <si>
    <t>古早味蛋糕(冷)</t>
    <phoneticPr fontId="19" type="noConversion"/>
  </si>
  <si>
    <t>蛋糕</t>
    <phoneticPr fontId="19" type="noConversion"/>
  </si>
  <si>
    <t>手工烤饅頭(冷)</t>
    <phoneticPr fontId="19" type="noConversion"/>
  </si>
  <si>
    <t>烤饅頭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</si>
</sst>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21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新細明體"/>
      <family val="1"/>
      <charset val="136"/>
    </font>
    <font>
      <sz val="22"/>
      <name val="新細明體"/>
      <family val="1"/>
      <charset val="136"/>
    </font>
    <font>
      <sz val="21.5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b/>
      <sz val="21.5"/>
      <color theme="5" tint="-0.249977111117893"/>
      <name val="華康儷粗圓外字集"/>
      <family val="3"/>
      <charset val="136"/>
    </font>
    <font>
      <b/>
      <sz val="21.5"/>
      <color rgb="FFFF0000"/>
      <name val="華康棒棒體W5(P)"/>
      <family val="5"/>
      <charset val="136"/>
    </font>
    <font>
      <b/>
      <sz val="21.5"/>
      <color rgb="FF0070C0"/>
      <name val="華康儷粗圓外字集"/>
      <family val="3"/>
      <charset val="136"/>
    </font>
    <font>
      <b/>
      <sz val="21.5"/>
      <name val="新細明體"/>
      <family val="1"/>
      <charset val="136"/>
    </font>
    <font>
      <b/>
      <sz val="21.5"/>
      <color rgb="FF0070C0"/>
      <name val="華康墨字體(P)"/>
      <family val="5"/>
      <charset val="136"/>
    </font>
    <font>
      <b/>
      <sz val="21.5"/>
      <color rgb="FFFF3399"/>
      <name val="華康儷粗圓外字集"/>
      <family val="3"/>
      <charset val="136"/>
    </font>
    <font>
      <b/>
      <sz val="21.5"/>
      <color rgb="FF008000"/>
      <name val="華康棒棒體W5(P)"/>
      <family val="5"/>
      <charset val="136"/>
    </font>
    <font>
      <b/>
      <sz val="21.5"/>
      <color rgb="FF7030A0"/>
      <name val="華康棒棒體W5(P)"/>
      <family val="5"/>
      <charset val="136"/>
    </font>
    <font>
      <b/>
      <sz val="21.5"/>
      <color theme="5" tint="-0.499984740745262"/>
      <name val="華康儷粗圓外字集"/>
      <family val="3"/>
      <charset val="136"/>
    </font>
    <font>
      <b/>
      <sz val="21.5"/>
      <color rgb="FF6600FF"/>
      <name val="華康墨字體(P)"/>
      <family val="5"/>
      <charset val="136"/>
    </font>
    <font>
      <b/>
      <sz val="21.5"/>
      <color rgb="FFFF0000"/>
      <name val="華康棒棒體W5"/>
      <family val="5"/>
      <charset val="136"/>
    </font>
    <font>
      <b/>
      <sz val="21.5"/>
      <color rgb="FFFF0000"/>
      <name val="華康墨字體(P)"/>
      <family val="5"/>
      <charset val="136"/>
    </font>
    <font>
      <b/>
      <sz val="21.5"/>
      <color rgb="FFFF3399"/>
      <name val="華康墨字體(P)"/>
      <family val="5"/>
      <charset val="136"/>
    </font>
    <font>
      <b/>
      <sz val="21.5"/>
      <color rgb="FF0070C0"/>
      <name val="華康墨字體(P)"/>
      <family val="1"/>
      <charset val="136"/>
    </font>
    <font>
      <b/>
      <sz val="21.5"/>
      <color rgb="FFFF3399"/>
      <name val="華康棒棒體W5"/>
      <family val="5"/>
      <charset val="136"/>
    </font>
    <font>
      <b/>
      <sz val="21.5"/>
      <color rgb="FF7030A0"/>
      <name val="華康儷粗圓外字集"/>
      <family val="3"/>
      <charset val="136"/>
    </font>
    <font>
      <b/>
      <sz val="21.5"/>
      <color rgb="FF009999"/>
      <name val="華康棒棒體W5"/>
      <family val="5"/>
      <charset val="136"/>
    </font>
    <font>
      <b/>
      <sz val="21.5"/>
      <color rgb="FF008000"/>
      <name val="華康墨字體(P)"/>
      <family val="5"/>
      <charset val="136"/>
    </font>
    <font>
      <b/>
      <sz val="21.5"/>
      <color rgb="FF0070C0"/>
      <name val="華康棒棒體W5"/>
      <family val="5"/>
      <charset val="136"/>
    </font>
    <font>
      <b/>
      <sz val="21.5"/>
      <color rgb="FF002060"/>
      <name val="華康棒棒體W5"/>
      <family val="5"/>
      <charset val="136"/>
    </font>
    <font>
      <b/>
      <sz val="21.5"/>
      <color rgb="FFFF0000"/>
      <name val="華康儷粗圓外字集"/>
      <family val="3"/>
      <charset val="136"/>
    </font>
    <font>
      <sz val="21.5"/>
      <name val="新細明體"/>
      <family val="1"/>
      <charset val="136"/>
    </font>
    <font>
      <b/>
      <sz val="21.5"/>
      <color rgb="FF008000"/>
      <name val="華康流隸體W5(P)"/>
      <family val="4"/>
      <charset val="136"/>
    </font>
    <font>
      <b/>
      <sz val="21.5"/>
      <color rgb="FFC00000"/>
      <name val="華康流隸體W5(P)"/>
      <family val="4"/>
      <charset val="136"/>
    </font>
    <font>
      <b/>
      <sz val="21.5"/>
      <color rgb="FF7030A0"/>
      <name val="華康棒棒體W5"/>
      <family val="5"/>
      <charset val="136"/>
    </font>
    <font>
      <sz val="26"/>
      <name val="華康墨字體"/>
      <family val="5"/>
      <charset val="136"/>
    </font>
    <font>
      <b/>
      <sz val="21.5"/>
      <color theme="0"/>
      <name val="華康流隸體W5(P)"/>
      <family val="4"/>
      <charset val="136"/>
    </font>
    <font>
      <b/>
      <sz val="20"/>
      <color rgb="FF008000"/>
      <name val="華康儷粗圓外字集"/>
      <family val="3"/>
      <charset val="136"/>
    </font>
    <font>
      <b/>
      <sz val="20"/>
      <color rgb="FFFF0000"/>
      <name val="華康儷粗圓外字集"/>
      <family val="3"/>
      <charset val="136"/>
    </font>
    <font>
      <b/>
      <sz val="20"/>
      <color rgb="FF00B050"/>
      <name val="華康棒棒體W5"/>
      <family val="5"/>
      <charset val="136"/>
    </font>
    <font>
      <b/>
      <sz val="20"/>
      <color rgb="FF009999"/>
      <name val="標楷體"/>
      <family val="4"/>
      <charset val="136"/>
    </font>
    <font>
      <b/>
      <sz val="20"/>
      <color rgb="FF6600FF"/>
      <name val="華康棒棒體W5"/>
      <family val="5"/>
      <charset val="136"/>
    </font>
    <font>
      <b/>
      <sz val="20"/>
      <color rgb="FF7030A0"/>
      <name val="華康墨字體(P)"/>
      <family val="5"/>
      <charset val="136"/>
    </font>
    <font>
      <b/>
      <sz val="20"/>
      <color rgb="FF00B050"/>
      <name val="華康儷粗圓外字集"/>
      <family val="3"/>
      <charset val="136"/>
    </font>
    <font>
      <b/>
      <sz val="20"/>
      <color theme="2" tint="-0.499984740745262"/>
      <name val="華康墨字體(P)"/>
      <family val="5"/>
      <charset val="136"/>
    </font>
    <font>
      <b/>
      <sz val="20"/>
      <color theme="0"/>
      <name val="華康儷粗圓外字集"/>
      <family val="3"/>
      <charset val="136"/>
    </font>
    <font>
      <b/>
      <sz val="20"/>
      <color theme="9" tint="-0.499984740745262"/>
      <name val="華康流隸體W5(P)"/>
      <family val="4"/>
      <charset val="136"/>
    </font>
    <font>
      <b/>
      <sz val="20"/>
      <color rgb="FF6600FF"/>
      <name val="華康儷粗圓外字集"/>
      <family val="3"/>
      <charset val="136"/>
    </font>
    <font>
      <b/>
      <sz val="20"/>
      <color rgb="FFFF0000"/>
      <name val="華康流隸體W5(P)"/>
      <family val="4"/>
      <charset val="136"/>
    </font>
    <font>
      <b/>
      <sz val="20"/>
      <color rgb="FFC00000"/>
      <name val="華康儷粗圓外字集"/>
      <family val="3"/>
      <charset val="136"/>
    </font>
    <font>
      <b/>
      <sz val="21.5"/>
      <color rgb="FF008000"/>
      <name val="華康儷粗圓外字集"/>
      <family val="3"/>
      <charset val="136"/>
    </font>
    <font>
      <b/>
      <sz val="20"/>
      <color rgb="FF008000"/>
      <name val="華康棒棒體W5"/>
      <family val="5"/>
      <charset val="136"/>
    </font>
    <font>
      <b/>
      <sz val="21.5"/>
      <color theme="5" tint="-0.499984740745262"/>
      <name val="華康粗圓體(P)"/>
      <family val="2"/>
      <charset val="136"/>
    </font>
    <font>
      <b/>
      <sz val="21.5"/>
      <color rgb="FF0070C0"/>
      <name val="華康粗圓體(P)"/>
      <family val="2"/>
      <charset val="136"/>
    </font>
    <font>
      <b/>
      <sz val="16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20"/>
      <color rgb="FF008000"/>
      <name val="微軟正黑體"/>
      <family val="2"/>
      <charset val="136"/>
    </font>
    <font>
      <b/>
      <sz val="21.5"/>
      <color rgb="FF0070C0"/>
      <name val="微軟正黑體"/>
      <family val="2"/>
      <charset val="136"/>
    </font>
    <font>
      <b/>
      <sz val="21.5"/>
      <color rgb="FF0070C0"/>
      <name val="華康儷粗圓外字集"/>
      <family val="2"/>
      <charset val="136"/>
    </font>
    <font>
      <b/>
      <sz val="20"/>
      <color rgb="FF002060"/>
      <name val="華康墨字體(P)"/>
      <family val="5"/>
      <charset val="136"/>
    </font>
    <font>
      <b/>
      <sz val="21.5"/>
      <color rgb="FF00B050"/>
      <name val="華康粗圓體外字集"/>
      <family val="3"/>
      <charset val="136"/>
    </font>
    <font>
      <b/>
      <sz val="21.5"/>
      <color rgb="FF00B050"/>
      <name val="華康墨字體(P)"/>
      <family val="5"/>
      <charset val="136"/>
    </font>
    <font>
      <b/>
      <sz val="20"/>
      <color theme="3" tint="-0.499984740745262"/>
      <name val="華康墨字體(P)"/>
      <family val="5"/>
      <charset val="136"/>
    </font>
    <font>
      <b/>
      <sz val="20"/>
      <color rgb="FFC00000"/>
      <name val="微軟正黑體"/>
      <family val="2"/>
      <charset val="136"/>
    </font>
    <font>
      <b/>
      <sz val="21.5"/>
      <color theme="5" tint="-0.499984740745262"/>
      <name val="華康棒棒體W5(P)"/>
      <family val="5"/>
      <charset val="136"/>
    </font>
    <font>
      <b/>
      <sz val="21.5"/>
      <color theme="5" tint="-0.499984740745262"/>
      <name val="微軟正黑體"/>
      <family val="2"/>
      <charset val="136"/>
    </font>
    <font>
      <b/>
      <sz val="20"/>
      <color rgb="FF00B050"/>
      <name val="微軟正黑體"/>
      <family val="2"/>
      <charset val="136"/>
    </font>
    <font>
      <b/>
      <sz val="20"/>
      <color rgb="FFFF0000"/>
      <name val="微軟正黑體"/>
      <family val="2"/>
      <charset val="136"/>
    </font>
    <font>
      <b/>
      <sz val="21.5"/>
      <color theme="5" tint="-0.499984740745262"/>
      <name val="華康墨字體(P)"/>
      <family val="5"/>
      <charset val="136"/>
    </font>
    <font>
      <b/>
      <sz val="21.5"/>
      <color rgb="FF008000"/>
      <name val="微軟正黑體"/>
      <family val="2"/>
      <charset val="136"/>
    </font>
    <font>
      <b/>
      <sz val="20"/>
      <color theme="5" tint="-0.499984740745262"/>
      <name val="華康儷粗圓外字集"/>
      <family val="3"/>
      <charset val="136"/>
    </font>
    <font>
      <b/>
      <sz val="20"/>
      <color theme="1"/>
      <name val="標楷體"/>
      <family val="4"/>
      <charset val="136"/>
    </font>
    <font>
      <b/>
      <sz val="21.5"/>
      <color rgb="FF7030A0"/>
      <name val="華康流隸體W5(P)"/>
      <family val="4"/>
      <charset val="136"/>
    </font>
    <font>
      <b/>
      <sz val="20"/>
      <color rgb="FF6600FF"/>
      <name val="微軟正黑體"/>
      <family val="2"/>
      <charset val="136"/>
    </font>
    <font>
      <b/>
      <sz val="21.5"/>
      <color rgb="FFFF3399"/>
      <name val="微軟正黑體"/>
      <family val="2"/>
      <charset val="136"/>
    </font>
    <font>
      <b/>
      <sz val="21.5"/>
      <color rgb="FF7030A0"/>
      <name val="微軟正黑體"/>
      <family val="2"/>
      <charset val="136"/>
    </font>
    <font>
      <b/>
      <sz val="21.5"/>
      <color rgb="FF7030A0"/>
      <name val="華康儷粗圓外字集"/>
      <family val="2"/>
      <charset val="136"/>
    </font>
    <font>
      <b/>
      <sz val="21.5"/>
      <color rgb="FF7030A0"/>
      <name val="華康墨字體(P)"/>
      <family val="5"/>
      <charset val="136"/>
    </font>
    <font>
      <b/>
      <sz val="21.5"/>
      <color theme="5" tint="-0.499984740745262"/>
      <name val="華康棒棒體W5"/>
      <family val="5"/>
      <charset val="136"/>
    </font>
    <font>
      <b/>
      <sz val="21.5"/>
      <color rgb="FFFF0000"/>
      <name val="微軟正黑體"/>
      <family val="2"/>
      <charset val="136"/>
    </font>
    <font>
      <b/>
      <sz val="20"/>
      <color rgb="FFFF0000"/>
      <name val="華康儷粗圓外字集"/>
      <family val="2"/>
      <charset val="136"/>
    </font>
    <font>
      <b/>
      <sz val="21.5"/>
      <color rgb="FFFF0000"/>
      <name val="華康流隸體W5(P)"/>
      <family val="4"/>
      <charset val="136"/>
    </font>
    <font>
      <sz val="16"/>
      <color rgb="FFFF0000"/>
      <name val="標楷體"/>
      <family val="4"/>
      <charset val="136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77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8" fillId="0" borderId="0" xfId="19" applyFont="1"/>
    <xf numFmtId="0" fontId="37" fillId="0" borderId="34" xfId="19" applyFont="1" applyBorder="1"/>
    <xf numFmtId="180" fontId="37" fillId="0" borderId="35" xfId="19" applyNumberFormat="1" applyFont="1" applyBorder="1"/>
    <xf numFmtId="0" fontId="37" fillId="0" borderId="35" xfId="19" applyFont="1" applyBorder="1"/>
    <xf numFmtId="179" fontId="37" fillId="0" borderId="35" xfId="19" applyNumberFormat="1" applyFont="1" applyBorder="1"/>
    <xf numFmtId="179" fontId="37" fillId="0" borderId="36" xfId="19" applyNumberFormat="1" applyFont="1" applyBorder="1"/>
    <xf numFmtId="0" fontId="37" fillId="0" borderId="37" xfId="19" applyFont="1" applyBorder="1"/>
    <xf numFmtId="179" fontId="37" fillId="0" borderId="38" xfId="19" applyNumberFormat="1" applyFont="1" applyBorder="1"/>
    <xf numFmtId="0" fontId="37" fillId="0" borderId="38" xfId="19" applyFont="1" applyBorder="1"/>
    <xf numFmtId="179" fontId="37" fillId="0" borderId="39" xfId="19" applyNumberFormat="1" applyFont="1" applyBorder="1"/>
    <xf numFmtId="179" fontId="37" fillId="0" borderId="40" xfId="19" applyNumberFormat="1" applyFont="1" applyBorder="1"/>
    <xf numFmtId="179" fontId="37" fillId="0" borderId="41" xfId="19" applyNumberFormat="1" applyFont="1" applyBorder="1"/>
    <xf numFmtId="180" fontId="37" fillId="0" borderId="52" xfId="19" applyNumberFormat="1" applyFont="1" applyBorder="1"/>
    <xf numFmtId="0" fontId="37" fillId="0" borderId="52" xfId="19" applyFont="1" applyBorder="1"/>
    <xf numFmtId="179" fontId="37" fillId="0" borderId="52" xfId="19" applyNumberFormat="1" applyFont="1" applyBorder="1"/>
    <xf numFmtId="0" fontId="23" fillId="0" borderId="0" xfId="19" applyFont="1"/>
    <xf numFmtId="0" fontId="41" fillId="24" borderId="16" xfId="0" applyFont="1" applyFill="1" applyBorder="1" applyAlignment="1">
      <alignment horizontal="center" vertical="center" shrinkToFit="1"/>
    </xf>
    <xf numFmtId="0" fontId="41" fillId="0" borderId="20" xfId="0" applyFont="1" applyBorder="1" applyAlignment="1">
      <alignment horizontal="left" vertical="center" shrinkToFit="1"/>
    </xf>
    <xf numFmtId="0" fontId="41" fillId="0" borderId="20" xfId="0" applyFont="1" applyBorder="1" applyAlignment="1">
      <alignment vertical="center" textRotation="180" shrinkToFit="1"/>
    </xf>
    <xf numFmtId="0" fontId="41" fillId="0" borderId="20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41" fillId="0" borderId="23" xfId="0" applyFont="1" applyBorder="1">
      <alignment vertical="center"/>
    </xf>
    <xf numFmtId="0" fontId="41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41" fillId="0" borderId="29" xfId="0" applyFont="1" applyBorder="1" applyAlignment="1">
      <alignment vertical="center" textRotation="180" shrinkToFit="1"/>
    </xf>
    <xf numFmtId="0" fontId="41" fillId="0" borderId="29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67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9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5" fillId="0" borderId="0" xfId="19" applyFont="1"/>
    <xf numFmtId="0" fontId="42" fillId="0" borderId="0" xfId="19" applyFont="1"/>
    <xf numFmtId="0" fontId="37" fillId="0" borderId="68" xfId="19" applyFont="1" applyBorder="1"/>
    <xf numFmtId="0" fontId="37" fillId="0" borderId="69" xfId="19" applyFont="1" applyBorder="1"/>
    <xf numFmtId="179" fontId="37" fillId="0" borderId="73" xfId="19" applyNumberFormat="1" applyFont="1" applyBorder="1"/>
    <xf numFmtId="179" fontId="37" fillId="0" borderId="69" xfId="19" applyNumberFormat="1" applyFont="1" applyBorder="1"/>
    <xf numFmtId="0" fontId="37" fillId="0" borderId="65" xfId="19" applyFont="1" applyBorder="1"/>
    <xf numFmtId="0" fontId="37" fillId="0" borderId="40" xfId="19" applyFont="1" applyBorder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37" fillId="0" borderId="50" xfId="19" applyFont="1" applyBorder="1"/>
    <xf numFmtId="179" fontId="37" fillId="0" borderId="50" xfId="19" applyNumberFormat="1" applyFont="1" applyBorder="1"/>
    <xf numFmtId="179" fontId="37" fillId="0" borderId="45" xfId="19" applyNumberFormat="1" applyFont="1" applyBorder="1"/>
    <xf numFmtId="179" fontId="37" fillId="0" borderId="66" xfId="19" applyNumberFormat="1" applyFont="1" applyBorder="1"/>
    <xf numFmtId="0" fontId="41" fillId="0" borderId="20" xfId="0" applyFont="1" applyBorder="1" applyAlignment="1">
      <alignment vertical="center" textRotation="255" shrinkToFit="1"/>
    </xf>
    <xf numFmtId="0" fontId="29" fillId="0" borderId="59" xfId="0" applyFont="1" applyBorder="1" applyAlignment="1">
      <alignment vertical="center" shrinkToFit="1"/>
    </xf>
    <xf numFmtId="0" fontId="23" fillId="0" borderId="74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22" fillId="0" borderId="0" xfId="19" applyFont="1"/>
    <xf numFmtId="0" fontId="37" fillId="0" borderId="51" xfId="19" applyFont="1" applyBorder="1"/>
    <xf numFmtId="0" fontId="37" fillId="0" borderId="63" xfId="19" applyFont="1" applyBorder="1"/>
    <xf numFmtId="0" fontId="0" fillId="0" borderId="0" xfId="0" applyAlignment="1">
      <alignment horizontal="right"/>
    </xf>
    <xf numFmtId="0" fontId="29" fillId="0" borderId="77" xfId="0" applyFont="1" applyBorder="1" applyAlignment="1">
      <alignment horizontal="center" vertical="center" shrinkToFit="1"/>
    </xf>
    <xf numFmtId="0" fontId="41" fillId="0" borderId="20" xfId="0" applyFont="1" applyBorder="1" applyAlignment="1">
      <alignment vertical="center" shrinkToFit="1"/>
    </xf>
    <xf numFmtId="0" fontId="23" fillId="0" borderId="67" xfId="0" applyFont="1" applyBorder="1" applyAlignment="1">
      <alignment horizontal="left" vertical="center" shrinkToFit="1"/>
    </xf>
    <xf numFmtId="0" fontId="23" fillId="0" borderId="59" xfId="0" applyFont="1" applyBorder="1">
      <alignment vertical="center"/>
    </xf>
    <xf numFmtId="0" fontId="23" fillId="0" borderId="24" xfId="0" applyFont="1" applyBorder="1" applyAlignment="1">
      <alignment horizontal="left" vertical="top" shrinkToFit="1"/>
    </xf>
    <xf numFmtId="0" fontId="23" fillId="0" borderId="0" xfId="0" applyFont="1" applyAlignment="1">
      <alignment horizontal="left" vertical="top"/>
    </xf>
    <xf numFmtId="0" fontId="23" fillId="0" borderId="29" xfId="0" applyFont="1" applyBorder="1" applyAlignment="1">
      <alignment vertical="center" shrinkToFit="1"/>
    </xf>
    <xf numFmtId="0" fontId="23" fillId="0" borderId="33" xfId="0" applyFont="1" applyBorder="1" applyAlignment="1">
      <alignment vertical="center" shrinkToFit="1"/>
    </xf>
    <xf numFmtId="0" fontId="23" fillId="0" borderId="33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59" xfId="0" applyFont="1" applyBorder="1" applyAlignment="1">
      <alignment vertical="center" textRotation="180" shrinkToFit="1"/>
    </xf>
    <xf numFmtId="0" fontId="23" fillId="0" borderId="73" xfId="0" applyFont="1" applyBorder="1" applyAlignment="1">
      <alignment vertical="center" textRotation="180" shrinkToFit="1"/>
    </xf>
    <xf numFmtId="0" fontId="23" fillId="0" borderId="74" xfId="0" applyFont="1" applyBorder="1" applyAlignment="1">
      <alignment horizontal="left" vertical="center" shrinkToFit="1"/>
    </xf>
    <xf numFmtId="0" fontId="23" fillId="0" borderId="78" xfId="0" applyFont="1" applyBorder="1" applyAlignment="1">
      <alignment horizontal="left" vertical="center" shrinkToFit="1"/>
    </xf>
    <xf numFmtId="0" fontId="45" fillId="0" borderId="0" xfId="0" applyFont="1">
      <alignment vertical="center"/>
    </xf>
    <xf numFmtId="0" fontId="29" fillId="0" borderId="20" xfId="0" applyFont="1" applyBorder="1">
      <alignment vertical="center"/>
    </xf>
    <xf numFmtId="0" fontId="29" fillId="0" borderId="20" xfId="0" applyFont="1" applyBorder="1" applyAlignment="1">
      <alignment vertical="center" shrinkToFit="1"/>
    </xf>
    <xf numFmtId="0" fontId="23" fillId="24" borderId="25" xfId="0" applyFont="1" applyFill="1" applyBorder="1" applyAlignment="1">
      <alignment horizontal="center" vertical="center" shrinkToFit="1"/>
    </xf>
    <xf numFmtId="0" fontId="41" fillId="24" borderId="25" xfId="0" applyFont="1" applyFill="1" applyBorder="1" applyAlignment="1">
      <alignment horizontal="center" vertical="center" shrinkToFit="1"/>
    </xf>
    <xf numFmtId="0" fontId="22" fillId="24" borderId="25" xfId="0" applyFont="1" applyFill="1" applyBorder="1" applyAlignment="1">
      <alignment horizontal="center" vertical="center" wrapText="1" shrinkToFit="1"/>
    </xf>
    <xf numFmtId="0" fontId="1" fillId="0" borderId="8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right"/>
    </xf>
    <xf numFmtId="0" fontId="41" fillId="0" borderId="83" xfId="0" applyFont="1" applyBorder="1" applyAlignment="1">
      <alignment vertical="center" shrinkToFit="1"/>
    </xf>
    <xf numFmtId="0" fontId="41" fillId="0" borderId="83" xfId="0" applyFont="1" applyBorder="1" applyAlignment="1">
      <alignment vertical="center" textRotation="180" shrinkToFit="1"/>
    </xf>
    <xf numFmtId="0" fontId="41" fillId="0" borderId="83" xfId="0" applyFont="1" applyBorder="1" applyAlignment="1">
      <alignment horizontal="left" vertical="center" shrinkToFit="1"/>
    </xf>
    <xf numFmtId="180" fontId="28" fillId="0" borderId="84" xfId="0" applyNumberFormat="1" applyFont="1" applyBorder="1" applyAlignment="1">
      <alignment horizontal="right"/>
    </xf>
    <xf numFmtId="0" fontId="28" fillId="0" borderId="83" xfId="0" applyFont="1" applyBorder="1" applyAlignment="1">
      <alignment horizontal="left"/>
    </xf>
    <xf numFmtId="0" fontId="41" fillId="24" borderId="31" xfId="0" applyFont="1" applyFill="1" applyBorder="1" applyAlignment="1">
      <alignment horizontal="center" vertical="center" shrinkToFit="1"/>
    </xf>
    <xf numFmtId="0" fontId="41" fillId="24" borderId="85" xfId="0" applyFont="1" applyFill="1" applyBorder="1" applyAlignment="1">
      <alignment horizontal="center" vertical="center" shrinkToFit="1"/>
    </xf>
    <xf numFmtId="0" fontId="28" fillId="0" borderId="86" xfId="0" applyFont="1" applyBorder="1" applyAlignment="1">
      <alignment horizontal="center"/>
    </xf>
    <xf numFmtId="0" fontId="22" fillId="0" borderId="21" xfId="0" applyFont="1" applyBorder="1">
      <alignment vertical="center"/>
    </xf>
    <xf numFmtId="0" fontId="42" fillId="0" borderId="21" xfId="0" applyFont="1" applyBorder="1">
      <alignment vertical="center"/>
    </xf>
    <xf numFmtId="0" fontId="42" fillId="0" borderId="60" xfId="0" applyFont="1" applyBorder="1">
      <alignment vertical="center"/>
    </xf>
    <xf numFmtId="0" fontId="22" fillId="0" borderId="59" xfId="0" applyFont="1" applyBorder="1">
      <alignment vertical="center"/>
    </xf>
    <xf numFmtId="0" fontId="23" fillId="0" borderId="74" xfId="0" applyFont="1" applyBorder="1" applyAlignment="1">
      <alignment vertical="center" shrinkToFit="1"/>
    </xf>
    <xf numFmtId="0" fontId="23" fillId="0" borderId="0" xfId="0" applyFont="1" applyAlignment="1">
      <alignment vertical="center" textRotation="180" shrinkToFit="1"/>
    </xf>
    <xf numFmtId="0" fontId="41" fillId="0" borderId="21" xfId="0" applyFont="1" applyBorder="1" applyAlignment="1">
      <alignment horizontal="left" vertical="center" shrinkToFit="1"/>
    </xf>
    <xf numFmtId="0" fontId="41" fillId="0" borderId="21" xfId="0" applyFont="1" applyBorder="1" applyAlignment="1">
      <alignment vertical="center" textRotation="255" shrinkToFit="1"/>
    </xf>
    <xf numFmtId="0" fontId="41" fillId="0" borderId="74" xfId="0" applyFont="1" applyBorder="1" applyAlignment="1">
      <alignment horizontal="left" vertical="center" shrinkToFit="1"/>
    </xf>
    <xf numFmtId="0" fontId="41" fillId="0" borderId="74" xfId="0" applyFont="1" applyBorder="1" applyAlignment="1">
      <alignment horizontal="center" vertical="center" shrinkToFit="1"/>
    </xf>
    <xf numFmtId="0" fontId="42" fillId="0" borderId="0" xfId="0" applyFont="1">
      <alignment vertical="center"/>
    </xf>
    <xf numFmtId="0" fontId="23" fillId="0" borderId="56" xfId="0" applyFont="1" applyBorder="1" applyAlignment="1">
      <alignment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87" xfId="0" applyFont="1" applyBorder="1" applyAlignment="1">
      <alignment vertical="center" shrinkToFit="1"/>
    </xf>
    <xf numFmtId="0" fontId="23" fillId="0" borderId="21" xfId="0" applyFont="1" applyBorder="1">
      <alignment vertical="center"/>
    </xf>
    <xf numFmtId="0" fontId="23" fillId="0" borderId="74" xfId="0" applyFont="1" applyBorder="1" applyAlignment="1">
      <alignment horizontal="left" vertical="center"/>
    </xf>
    <xf numFmtId="0" fontId="51" fillId="0" borderId="0" xfId="19" applyFont="1"/>
    <xf numFmtId="0" fontId="69" fillId="0" borderId="0" xfId="19" applyFont="1"/>
    <xf numFmtId="0" fontId="73" fillId="0" borderId="0" xfId="19" applyFont="1"/>
    <xf numFmtId="0" fontId="44" fillId="0" borderId="0" xfId="19" applyFont="1"/>
    <xf numFmtId="0" fontId="41" fillId="0" borderId="0" xfId="0" applyFont="1" applyAlignment="1">
      <alignment horizontal="left" vertical="center" shrinkToFit="1"/>
    </xf>
    <xf numFmtId="0" fontId="23" fillId="0" borderId="0" xfId="0" applyFont="1" applyAlignment="1">
      <alignment vertical="center" shrinkToFit="1"/>
    </xf>
    <xf numFmtId="0" fontId="1" fillId="0" borderId="27" xfId="0" applyFont="1" applyBorder="1" applyAlignment="1">
      <alignment horizontal="right"/>
    </xf>
    <xf numFmtId="180" fontId="28" fillId="0" borderId="88" xfId="0" applyNumberFormat="1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89" xfId="0" applyFont="1" applyBorder="1" applyAlignment="1">
      <alignment horizontal="center"/>
    </xf>
    <xf numFmtId="180" fontId="37" fillId="0" borderId="38" xfId="19" applyNumberFormat="1" applyFont="1" applyBorder="1"/>
    <xf numFmtId="0" fontId="93" fillId="0" borderId="48" xfId="0" applyFont="1" applyBorder="1" applyAlignment="1">
      <alignment wrapText="1"/>
    </xf>
    <xf numFmtId="0" fontId="93" fillId="0" borderId="0" xfId="0" applyFont="1" applyAlignment="1">
      <alignment wrapText="1"/>
    </xf>
    <xf numFmtId="0" fontId="46" fillId="0" borderId="53" xfId="0" applyFont="1" applyBorder="1" applyAlignment="1">
      <alignment horizontal="center" vertical="center" shrinkToFit="1"/>
    </xf>
    <xf numFmtId="0" fontId="46" fillId="0" borderId="62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shrinkToFit="1"/>
    </xf>
    <xf numFmtId="0" fontId="39" fillId="0" borderId="62" xfId="0" applyFont="1" applyBorder="1" applyAlignment="1">
      <alignment horizontal="center" vertical="center" shrinkToFit="1"/>
    </xf>
    <xf numFmtId="0" fontId="39" fillId="0" borderId="54" xfId="0" applyFont="1" applyBorder="1" applyAlignment="1">
      <alignment horizontal="center" vertical="center" shrinkToFit="1"/>
    </xf>
    <xf numFmtId="0" fontId="117" fillId="26" borderId="48" xfId="0" applyFont="1" applyFill="1" applyBorder="1" applyAlignment="1">
      <alignment horizontal="center" vertical="center"/>
    </xf>
    <xf numFmtId="0" fontId="68" fillId="26" borderId="0" xfId="0" applyFont="1" applyFill="1" applyAlignment="1">
      <alignment horizontal="center" vertical="center"/>
    </xf>
    <xf numFmtId="0" fontId="106" fillId="27" borderId="56" xfId="0" applyFont="1" applyFill="1" applyBorder="1" applyAlignment="1">
      <alignment horizontal="center" vertical="center"/>
    </xf>
    <xf numFmtId="0" fontId="106" fillId="27" borderId="0" xfId="0" applyFont="1" applyFill="1" applyAlignment="1">
      <alignment horizontal="center" vertical="center"/>
    </xf>
    <xf numFmtId="0" fontId="54" fillId="26" borderId="56" xfId="0" applyFont="1" applyFill="1" applyBorder="1" applyAlignment="1">
      <alignment horizontal="center" vertical="center"/>
    </xf>
    <xf numFmtId="0" fontId="54" fillId="26" borderId="0" xfId="0" applyFont="1" applyFill="1" applyAlignment="1">
      <alignment horizontal="center" vertical="center"/>
    </xf>
    <xf numFmtId="0" fontId="119" fillId="29" borderId="56" xfId="0" applyFont="1" applyFill="1" applyBorder="1" applyAlignment="1">
      <alignment horizontal="center" vertical="center"/>
    </xf>
    <xf numFmtId="0" fontId="119" fillId="29" borderId="0" xfId="0" applyFont="1" applyFill="1" applyAlignment="1">
      <alignment horizontal="center" vertical="center"/>
    </xf>
    <xf numFmtId="0" fontId="119" fillId="29" borderId="60" xfId="0" applyFont="1" applyFill="1" applyBorder="1" applyAlignment="1">
      <alignment horizontal="center" vertical="center"/>
    </xf>
    <xf numFmtId="0" fontId="70" fillId="28" borderId="56" xfId="0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70" fillId="28" borderId="55" xfId="0" applyFont="1" applyFill="1" applyBorder="1" applyAlignment="1">
      <alignment horizontal="center" vertical="center"/>
    </xf>
    <xf numFmtId="0" fontId="39" fillId="0" borderId="64" xfId="0" applyFont="1" applyBorder="1" applyAlignment="1">
      <alignment horizontal="center" vertical="center" shrinkToFit="1"/>
    </xf>
    <xf numFmtId="178" fontId="34" fillId="0" borderId="51" xfId="0" applyNumberFormat="1" applyFont="1" applyBorder="1" applyAlignment="1">
      <alignment horizontal="center" vertical="center" wrapText="1"/>
    </xf>
    <xf numFmtId="178" fontId="34" fillId="0" borderId="52" xfId="0" applyNumberFormat="1" applyFont="1" applyBorder="1" applyAlignment="1">
      <alignment horizontal="center" vertical="center" wrapText="1"/>
    </xf>
    <xf numFmtId="178" fontId="34" fillId="0" borderId="53" xfId="0" applyNumberFormat="1" applyFont="1" applyBorder="1" applyAlignment="1">
      <alignment horizontal="center" vertical="center" wrapText="1"/>
    </xf>
    <xf numFmtId="178" fontId="34" fillId="0" borderId="49" xfId="0" applyNumberFormat="1" applyFont="1" applyBorder="1" applyAlignment="1">
      <alignment horizontal="center" vertical="center" wrapText="1"/>
    </xf>
    <xf numFmtId="178" fontId="34" fillId="0" borderId="43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178" fontId="34" fillId="0" borderId="44" xfId="0" applyNumberFormat="1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0" borderId="60" xfId="0" applyFont="1" applyBorder="1" applyAlignment="1">
      <alignment horizontal="center" vertical="center" shrinkToFit="1"/>
    </xf>
    <xf numFmtId="0" fontId="39" fillId="0" borderId="56" xfId="0" applyFont="1" applyBorder="1" applyAlignment="1">
      <alignment horizontal="center" vertical="center" shrinkToFit="1"/>
    </xf>
    <xf numFmtId="0" fontId="39" fillId="0" borderId="45" xfId="0" applyFont="1" applyBorder="1" applyAlignment="1">
      <alignment horizontal="center" vertical="center" shrinkToFit="1"/>
    </xf>
    <xf numFmtId="0" fontId="39" fillId="0" borderId="57" xfId="0" applyFont="1" applyBorder="1" applyAlignment="1">
      <alignment horizontal="center" vertical="center" shrinkToFit="1"/>
    </xf>
    <xf numFmtId="0" fontId="39" fillId="0" borderId="61" xfId="0" applyFont="1" applyBorder="1" applyAlignment="1">
      <alignment horizontal="center" vertical="center" shrinkToFit="1"/>
    </xf>
    <xf numFmtId="0" fontId="43" fillId="0" borderId="50" xfId="0" applyFont="1" applyBorder="1" applyAlignment="1">
      <alignment horizontal="center" vertical="center" shrinkToFit="1"/>
    </xf>
    <xf numFmtId="0" fontId="43" fillId="0" borderId="66" xfId="0" applyFont="1" applyBorder="1" applyAlignment="1">
      <alignment horizontal="center" vertical="center" shrinkToFit="1"/>
    </xf>
    <xf numFmtId="0" fontId="97" fillId="25" borderId="58" xfId="0" applyFont="1" applyFill="1" applyBorder="1" applyAlignment="1">
      <alignment horizontal="center" vertical="center" shrinkToFit="1"/>
    </xf>
    <xf numFmtId="0" fontId="97" fillId="25" borderId="59" xfId="0" applyFont="1" applyFill="1" applyBorder="1" applyAlignment="1">
      <alignment horizontal="center" vertical="center" shrinkToFit="1"/>
    </xf>
    <xf numFmtId="0" fontId="97" fillId="25" borderId="56" xfId="0" applyFont="1" applyFill="1" applyBorder="1" applyAlignment="1">
      <alignment horizontal="center" vertical="center" shrinkToFit="1"/>
    </xf>
    <xf numFmtId="0" fontId="101" fillId="32" borderId="56" xfId="0" applyFont="1" applyFill="1" applyBorder="1" applyAlignment="1">
      <alignment horizontal="center" vertical="center" shrinkToFit="1"/>
    </xf>
    <xf numFmtId="0" fontId="87" fillId="32" borderId="0" xfId="0" applyFont="1" applyFill="1" applyAlignment="1">
      <alignment horizontal="center" vertical="center" shrinkToFit="1"/>
    </xf>
    <xf numFmtId="0" fontId="87" fillId="32" borderId="60" xfId="0" applyFont="1" applyFill="1" applyBorder="1" applyAlignment="1">
      <alignment horizontal="center" vertical="center" shrinkToFit="1"/>
    </xf>
    <xf numFmtId="0" fontId="46" fillId="0" borderId="0" xfId="0" applyFont="1" applyAlignment="1">
      <alignment horizontal="center" vertical="center"/>
    </xf>
    <xf numFmtId="0" fontId="43" fillId="0" borderId="45" xfId="0" applyFont="1" applyBorder="1" applyAlignment="1">
      <alignment horizontal="center" vertical="center" shrinkToFit="1"/>
    </xf>
    <xf numFmtId="0" fontId="43" fillId="0" borderId="57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178" fontId="34" fillId="0" borderId="70" xfId="0" applyNumberFormat="1" applyFont="1" applyBorder="1" applyAlignment="1">
      <alignment horizontal="center" vertical="center" wrapText="1"/>
    </xf>
    <xf numFmtId="178" fontId="34" fillId="0" borderId="71" xfId="0" applyNumberFormat="1" applyFont="1" applyBorder="1" applyAlignment="1">
      <alignment horizontal="center" vertical="center" wrapText="1"/>
    </xf>
    <xf numFmtId="178" fontId="34" fillId="0" borderId="80" xfId="0" applyNumberFormat="1" applyFont="1" applyBorder="1" applyAlignment="1">
      <alignment horizontal="center" vertical="center" wrapText="1"/>
    </xf>
    <xf numFmtId="178" fontId="34" fillId="0" borderId="75" xfId="0" applyNumberFormat="1" applyFont="1" applyBorder="1" applyAlignment="1">
      <alignment horizontal="center" vertical="center" wrapText="1"/>
    </xf>
    <xf numFmtId="0" fontId="94" fillId="28" borderId="56" xfId="0" applyFont="1" applyFill="1" applyBorder="1" applyAlignment="1">
      <alignment horizontal="center" vertical="center" shrinkToFit="1"/>
    </xf>
    <xf numFmtId="0" fontId="75" fillId="28" borderId="0" xfId="0" applyFont="1" applyFill="1" applyAlignment="1">
      <alignment horizontal="center" vertical="center" shrinkToFit="1"/>
    </xf>
    <xf numFmtId="0" fontId="75" fillId="28" borderId="60" xfId="0" applyFont="1" applyFill="1" applyBorder="1" applyAlignment="1">
      <alignment horizontal="center" vertical="center" shrinkToFit="1"/>
    </xf>
    <xf numFmtId="0" fontId="98" fillId="29" borderId="56" xfId="0" applyFont="1" applyFill="1" applyBorder="1" applyAlignment="1">
      <alignment horizontal="center" vertical="center" shrinkToFit="1"/>
    </xf>
    <xf numFmtId="0" fontId="98" fillId="29" borderId="0" xfId="0" applyFont="1" applyFill="1" applyAlignment="1">
      <alignment horizontal="center" vertical="center" shrinkToFit="1"/>
    </xf>
    <xf numFmtId="0" fontId="98" fillId="29" borderId="55" xfId="0" applyFont="1" applyFill="1" applyBorder="1" applyAlignment="1">
      <alignment horizontal="center" vertical="center" shrinkToFit="1"/>
    </xf>
    <xf numFmtId="0" fontId="93" fillId="0" borderId="48" xfId="0" applyFont="1" applyBorder="1" applyAlignment="1">
      <alignment horizontal="center" wrapText="1"/>
    </xf>
    <xf numFmtId="0" fontId="93" fillId="0" borderId="0" xfId="0" applyFont="1" applyAlignment="1">
      <alignment horizontal="center" wrapText="1"/>
    </xf>
    <xf numFmtId="0" fontId="74" fillId="0" borderId="48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 shrinkToFit="1"/>
    </xf>
    <xf numFmtId="0" fontId="66" fillId="27" borderId="56" xfId="0" applyFont="1" applyFill="1" applyBorder="1" applyAlignment="1">
      <alignment horizontal="center" vertical="center"/>
    </xf>
    <xf numFmtId="0" fontId="66" fillId="27" borderId="0" xfId="0" applyFont="1" applyFill="1" applyAlignment="1">
      <alignment horizontal="center" vertical="center"/>
    </xf>
    <xf numFmtId="0" fontId="66" fillId="27" borderId="60" xfId="0" applyFont="1" applyFill="1" applyBorder="1" applyAlignment="1">
      <alignment horizontal="center" vertical="center"/>
    </xf>
    <xf numFmtId="0" fontId="71" fillId="28" borderId="56" xfId="0" applyFont="1" applyFill="1" applyBorder="1" applyAlignment="1">
      <alignment horizontal="center" vertical="center"/>
    </xf>
    <xf numFmtId="0" fontId="71" fillId="28" borderId="0" xfId="0" applyFont="1" applyFill="1" applyAlignment="1">
      <alignment horizontal="center" vertical="center"/>
    </xf>
    <xf numFmtId="0" fontId="96" fillId="30" borderId="56" xfId="0" applyFont="1" applyFill="1" applyBorder="1" applyAlignment="1">
      <alignment horizontal="center" vertical="center"/>
    </xf>
    <xf numFmtId="0" fontId="50" fillId="30" borderId="0" xfId="0" applyFont="1" applyFill="1" applyAlignment="1">
      <alignment horizontal="center" vertical="center"/>
    </xf>
    <xf numFmtId="0" fontId="50" fillId="30" borderId="55" xfId="0" applyFont="1" applyFill="1" applyBorder="1" applyAlignment="1">
      <alignment horizontal="center" vertical="center"/>
    </xf>
    <xf numFmtId="0" fontId="99" fillId="25" borderId="56" xfId="0" applyFont="1" applyFill="1" applyBorder="1" applyAlignment="1">
      <alignment horizontal="center" vertical="center"/>
    </xf>
    <xf numFmtId="0" fontId="99" fillId="25" borderId="0" xfId="0" applyFont="1" applyFill="1" applyAlignment="1">
      <alignment horizontal="center" vertical="center"/>
    </xf>
    <xf numFmtId="0" fontId="99" fillId="25" borderId="60" xfId="0" applyFont="1" applyFill="1" applyBorder="1" applyAlignment="1">
      <alignment horizontal="center" vertical="center"/>
    </xf>
    <xf numFmtId="0" fontId="49" fillId="27" borderId="56" xfId="0" applyFont="1" applyFill="1" applyBorder="1" applyAlignment="1">
      <alignment horizontal="center" vertical="center"/>
    </xf>
    <xf numFmtId="0" fontId="49" fillId="27" borderId="0" xfId="0" applyFont="1" applyFill="1" applyAlignment="1">
      <alignment horizontal="center" vertical="center"/>
    </xf>
    <xf numFmtId="0" fontId="102" fillId="29" borderId="56" xfId="0" applyFont="1" applyFill="1" applyBorder="1" applyAlignment="1">
      <alignment horizontal="center" vertical="center"/>
    </xf>
    <xf numFmtId="0" fontId="102" fillId="29" borderId="0" xfId="0" applyFont="1" applyFill="1" applyAlignment="1">
      <alignment horizontal="center" vertical="center"/>
    </xf>
    <xf numFmtId="0" fontId="95" fillId="27" borderId="56" xfId="0" applyFont="1" applyFill="1" applyBorder="1" applyAlignment="1">
      <alignment horizontal="center" vertical="center"/>
    </xf>
    <xf numFmtId="0" fontId="50" fillId="27" borderId="0" xfId="0" applyFont="1" applyFill="1" applyAlignment="1">
      <alignment horizontal="center" vertical="center"/>
    </xf>
    <xf numFmtId="0" fontId="50" fillId="27" borderId="55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110" fillId="29" borderId="48" xfId="0" applyFont="1" applyFill="1" applyBorder="1" applyAlignment="1">
      <alignment horizontal="center" vertical="center" shrinkToFit="1"/>
    </xf>
    <xf numFmtId="0" fontId="110" fillId="29" borderId="0" xfId="0" applyFont="1" applyFill="1" applyAlignment="1">
      <alignment horizontal="center" vertical="center" shrinkToFit="1"/>
    </xf>
    <xf numFmtId="0" fontId="91" fillId="30" borderId="56" xfId="0" applyFont="1" applyFill="1" applyBorder="1" applyAlignment="1">
      <alignment horizontal="center" vertical="center" shrinkToFit="1"/>
    </xf>
    <xf numFmtId="0" fontId="91" fillId="30" borderId="0" xfId="0" applyFont="1" applyFill="1" applyAlignment="1">
      <alignment horizontal="center" vertical="center" shrinkToFit="1"/>
    </xf>
    <xf numFmtId="0" fontId="90" fillId="27" borderId="56" xfId="0" applyFont="1" applyFill="1" applyBorder="1" applyAlignment="1">
      <alignment horizontal="center" vertical="center" shrinkToFit="1"/>
    </xf>
    <xf numFmtId="0" fontId="90" fillId="27" borderId="0" xfId="0" applyFont="1" applyFill="1" applyAlignment="1">
      <alignment horizontal="center" vertical="center" shrinkToFit="1"/>
    </xf>
    <xf numFmtId="0" fontId="72" fillId="28" borderId="56" xfId="0" applyFont="1" applyFill="1" applyBorder="1" applyAlignment="1">
      <alignment horizontal="center" vertical="center" shrinkToFit="1"/>
    </xf>
    <xf numFmtId="0" fontId="72" fillId="28" borderId="0" xfId="0" applyFont="1" applyFill="1" applyAlignment="1">
      <alignment horizontal="center" vertical="center" shrinkToFit="1"/>
    </xf>
    <xf numFmtId="0" fontId="72" fillId="28" borderId="60" xfId="0" applyFont="1" applyFill="1" applyBorder="1" applyAlignment="1">
      <alignment horizontal="center" vertical="center" shrinkToFit="1"/>
    </xf>
    <xf numFmtId="0" fontId="62" fillId="29" borderId="56" xfId="0" applyFont="1" applyFill="1" applyBorder="1" applyAlignment="1">
      <alignment horizontal="center" vertical="center" shrinkToFit="1"/>
    </xf>
    <xf numFmtId="0" fontId="62" fillId="29" borderId="0" xfId="0" applyFont="1" applyFill="1" applyAlignment="1">
      <alignment horizontal="center" vertical="center" shrinkToFit="1"/>
    </xf>
    <xf numFmtId="0" fontId="62" fillId="29" borderId="55" xfId="0" applyFont="1" applyFill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89" fillId="28" borderId="48" xfId="0" applyFont="1" applyFill="1" applyBorder="1" applyAlignment="1">
      <alignment horizontal="center" vertical="center" shrinkToFit="1"/>
    </xf>
    <xf numFmtId="0" fontId="89" fillId="28" borderId="0" xfId="0" applyFont="1" applyFill="1" applyAlignment="1">
      <alignment horizontal="center" vertical="center" shrinkToFit="1"/>
    </xf>
    <xf numFmtId="0" fontId="118" fillId="29" borderId="56" xfId="0" applyFont="1" applyFill="1" applyBorder="1" applyAlignment="1">
      <alignment horizontal="center" vertical="center" shrinkToFit="1"/>
    </xf>
    <xf numFmtId="0" fontId="76" fillId="29" borderId="0" xfId="0" applyFont="1" applyFill="1" applyAlignment="1">
      <alignment horizontal="center" vertical="center" shrinkToFit="1"/>
    </xf>
    <xf numFmtId="0" fontId="97" fillId="28" borderId="56" xfId="0" applyFont="1" applyFill="1" applyBorder="1" applyAlignment="1">
      <alignment horizontal="center" vertical="center" shrinkToFit="1"/>
    </xf>
    <xf numFmtId="0" fontId="97" fillId="28" borderId="0" xfId="0" applyFont="1" applyFill="1" applyAlignment="1">
      <alignment horizontal="center" vertical="center" shrinkToFit="1"/>
    </xf>
    <xf numFmtId="0" fontId="94" fillId="27" borderId="56" xfId="0" applyFont="1" applyFill="1" applyBorder="1" applyAlignment="1">
      <alignment horizontal="center" vertical="center" shrinkToFit="1"/>
    </xf>
    <xf numFmtId="0" fontId="75" fillId="27" borderId="0" xfId="0" applyFont="1" applyFill="1" applyAlignment="1">
      <alignment horizontal="center" vertical="center" shrinkToFit="1"/>
    </xf>
    <xf numFmtId="0" fontId="75" fillId="27" borderId="60" xfId="0" applyFont="1" applyFill="1" applyBorder="1" applyAlignment="1">
      <alignment horizontal="center" vertical="center" shrinkToFit="1"/>
    </xf>
    <xf numFmtId="0" fontId="76" fillId="30" borderId="56" xfId="0" applyFont="1" applyFill="1" applyBorder="1" applyAlignment="1">
      <alignment horizontal="center" vertical="center" shrinkToFit="1"/>
    </xf>
    <xf numFmtId="0" fontId="76" fillId="30" borderId="0" xfId="0" applyFont="1" applyFill="1" applyAlignment="1">
      <alignment horizontal="center" vertical="center" shrinkToFit="1"/>
    </xf>
    <xf numFmtId="0" fontId="76" fillId="30" borderId="55" xfId="0" applyFont="1" applyFill="1" applyBorder="1" applyAlignment="1">
      <alignment horizontal="center" vertical="center" shrinkToFit="1"/>
    </xf>
    <xf numFmtId="0" fontId="78" fillId="0" borderId="0" xfId="0" applyFont="1" applyAlignment="1">
      <alignment horizontal="center" vertical="center" shrinkToFit="1"/>
    </xf>
    <xf numFmtId="0" fontId="21" fillId="0" borderId="59" xfId="0" applyFont="1" applyBorder="1" applyAlignment="1">
      <alignment horizontal="center" vertical="center" wrapText="1"/>
    </xf>
    <xf numFmtId="0" fontId="100" fillId="25" borderId="56" xfId="0" applyFont="1" applyFill="1" applyBorder="1" applyAlignment="1">
      <alignment horizontal="center" vertical="center" shrinkToFit="1"/>
    </xf>
    <xf numFmtId="0" fontId="100" fillId="25" borderId="0" xfId="0" applyFont="1" applyFill="1" applyAlignment="1">
      <alignment horizontal="center" vertical="center" shrinkToFit="1"/>
    </xf>
    <xf numFmtId="0" fontId="104" fillId="28" borderId="56" xfId="0" applyFont="1" applyFill="1" applyBorder="1" applyAlignment="1">
      <alignment horizontal="center" vertical="center" shrinkToFit="1"/>
    </xf>
    <xf numFmtId="0" fontId="81" fillId="28" borderId="0" xfId="0" applyFont="1" applyFill="1" applyAlignment="1">
      <alignment horizontal="center" vertical="center" shrinkToFit="1"/>
    </xf>
    <xf numFmtId="0" fontId="82" fillId="30" borderId="56" xfId="0" applyFont="1" applyFill="1" applyBorder="1" applyAlignment="1">
      <alignment horizontal="center" vertical="center" shrinkToFit="1"/>
    </xf>
    <xf numFmtId="0" fontId="82" fillId="30" borderId="0" xfId="0" applyFont="1" applyFill="1" applyAlignment="1">
      <alignment horizontal="center" vertical="center" shrinkToFit="1"/>
    </xf>
    <xf numFmtId="0" fontId="82" fillId="30" borderId="55" xfId="0" applyFont="1" applyFill="1" applyBorder="1" applyAlignment="1">
      <alignment horizontal="center" vertical="center" shrinkToFit="1"/>
    </xf>
    <xf numFmtId="0" fontId="48" fillId="27" borderId="48" xfId="0" applyFont="1" applyFill="1" applyBorder="1" applyAlignment="1">
      <alignment horizontal="center" vertical="center"/>
    </xf>
    <xf numFmtId="0" fontId="48" fillId="27" borderId="0" xfId="0" applyFont="1" applyFill="1" applyAlignment="1">
      <alignment horizontal="center" vertical="center"/>
    </xf>
    <xf numFmtId="0" fontId="21" fillId="0" borderId="48" xfId="0" applyFont="1" applyBorder="1" applyAlignment="1">
      <alignment horizontal="center" vertical="center" wrapText="1"/>
    </xf>
    <xf numFmtId="0" fontId="84" fillId="31" borderId="56" xfId="0" applyFont="1" applyFill="1" applyBorder="1" applyAlignment="1">
      <alignment horizontal="center" vertical="center"/>
    </xf>
    <xf numFmtId="0" fontId="84" fillId="31" borderId="0" xfId="0" applyFont="1" applyFill="1" applyAlignment="1">
      <alignment horizontal="center" vertical="center"/>
    </xf>
    <xf numFmtId="0" fontId="84" fillId="31" borderId="60" xfId="0" applyFont="1" applyFill="1" applyBorder="1" applyAlignment="1">
      <alignment horizontal="center" vertical="center"/>
    </xf>
    <xf numFmtId="0" fontId="86" fillId="28" borderId="56" xfId="0" applyFont="1" applyFill="1" applyBorder="1" applyAlignment="1">
      <alignment horizontal="center" vertical="center" shrinkToFit="1"/>
    </xf>
    <xf numFmtId="0" fontId="86" fillId="28" borderId="0" xfId="0" applyFont="1" applyFill="1" applyAlignment="1">
      <alignment horizontal="center" vertical="center" shrinkToFit="1"/>
    </xf>
    <xf numFmtId="0" fontId="86" fillId="28" borderId="55" xfId="0" applyFont="1" applyFill="1" applyBorder="1" applyAlignment="1">
      <alignment horizontal="center" vertical="center" shrinkToFit="1"/>
    </xf>
    <xf numFmtId="0" fontId="111" fillId="27" borderId="56" xfId="0" applyFont="1" applyFill="1" applyBorder="1" applyAlignment="1">
      <alignment horizontal="center" vertical="center" shrinkToFit="1"/>
    </xf>
    <xf numFmtId="0" fontId="85" fillId="27" borderId="0" xfId="0" applyFont="1" applyFill="1" applyAlignment="1">
      <alignment horizontal="center" vertical="center" shrinkToFit="1"/>
    </xf>
    <xf numFmtId="0" fontId="85" fillId="27" borderId="60" xfId="0" applyFont="1" applyFill="1" applyBorder="1" applyAlignment="1">
      <alignment horizontal="center" vertical="center" shrinkToFit="1"/>
    </xf>
    <xf numFmtId="0" fontId="120" fillId="0" borderId="48" xfId="0" applyFont="1" applyBorder="1" applyAlignment="1">
      <alignment horizontal="right" vertical="center" shrinkToFit="1"/>
    </xf>
    <xf numFmtId="0" fontId="120" fillId="0" borderId="0" xfId="0" applyFont="1" applyAlignment="1">
      <alignment horizontal="right" vertical="center" shrinkToFit="1"/>
    </xf>
    <xf numFmtId="0" fontId="120" fillId="0" borderId="68" xfId="0" applyFont="1" applyBorder="1" applyAlignment="1">
      <alignment horizontal="right" vertical="center" shrinkToFit="1"/>
    </xf>
    <xf numFmtId="0" fontId="120" fillId="0" borderId="33" xfId="0" applyFont="1" applyBorder="1" applyAlignment="1">
      <alignment horizontal="right" vertical="center" shrinkToFit="1"/>
    </xf>
    <xf numFmtId="0" fontId="92" fillId="0" borderId="0" xfId="0" applyFont="1" applyAlignment="1">
      <alignment horizontal="center" vertical="center" shrinkToFit="1"/>
    </xf>
    <xf numFmtId="178" fontId="34" fillId="0" borderId="90" xfId="0" applyNumberFormat="1" applyFont="1" applyBorder="1" applyAlignment="1">
      <alignment horizontal="center" vertical="center" wrapText="1"/>
    </xf>
    <xf numFmtId="0" fontId="54" fillId="30" borderId="58" xfId="0" applyFont="1" applyFill="1" applyBorder="1" applyAlignment="1">
      <alignment horizontal="center" vertical="center" shrinkToFit="1"/>
    </xf>
    <xf numFmtId="0" fontId="54" fillId="30" borderId="59" xfId="0" applyFont="1" applyFill="1" applyBorder="1" applyAlignment="1">
      <alignment horizontal="center" vertical="center" shrinkToFit="1"/>
    </xf>
    <xf numFmtId="0" fontId="54" fillId="30" borderId="56" xfId="0" applyFont="1" applyFill="1" applyBorder="1" applyAlignment="1">
      <alignment horizontal="center" vertical="center" shrinkToFit="1"/>
    </xf>
    <xf numFmtId="0" fontId="55" fillId="27" borderId="56" xfId="0" applyFont="1" applyFill="1" applyBorder="1" applyAlignment="1">
      <alignment horizontal="center" vertical="center" shrinkToFit="1"/>
    </xf>
    <xf numFmtId="0" fontId="55" fillId="27" borderId="0" xfId="0" applyFont="1" applyFill="1" applyAlignment="1">
      <alignment horizontal="center" vertical="center" shrinkToFit="1"/>
    </xf>
    <xf numFmtId="0" fontId="55" fillId="27" borderId="60" xfId="0" applyFont="1" applyFill="1" applyBorder="1" applyAlignment="1">
      <alignment horizontal="center" vertical="center" shrinkToFit="1"/>
    </xf>
    <xf numFmtId="0" fontId="103" fillId="30" borderId="56" xfId="0" applyFont="1" applyFill="1" applyBorder="1" applyAlignment="1">
      <alignment horizontal="center" vertical="center" shrinkToFit="1"/>
    </xf>
    <xf numFmtId="0" fontId="56" fillId="30" borderId="0" xfId="0" applyFont="1" applyFill="1" applyAlignment="1">
      <alignment horizontal="center" vertical="center" shrinkToFit="1"/>
    </xf>
    <xf numFmtId="0" fontId="57" fillId="27" borderId="56" xfId="0" applyFont="1" applyFill="1" applyBorder="1" applyAlignment="1">
      <alignment horizontal="center" vertical="center" shrinkToFit="1"/>
    </xf>
    <xf numFmtId="0" fontId="57" fillId="27" borderId="0" xfId="0" applyFont="1" applyFill="1" applyAlignment="1">
      <alignment horizontal="center" vertical="center" shrinkToFit="1"/>
    </xf>
    <xf numFmtId="0" fontId="49" fillId="29" borderId="56" xfId="0" applyFont="1" applyFill="1" applyBorder="1" applyAlignment="1">
      <alignment horizontal="center" vertical="center" shrinkToFit="1"/>
    </xf>
    <xf numFmtId="0" fontId="49" fillId="29" borderId="0" xfId="0" applyFont="1" applyFill="1" applyAlignment="1">
      <alignment horizontal="center" vertical="center" shrinkToFit="1"/>
    </xf>
    <xf numFmtId="0" fontId="49" fillId="29" borderId="55" xfId="0" applyFont="1" applyFill="1" applyBorder="1" applyAlignment="1">
      <alignment horizontal="center" vertical="center" shrinkToFit="1"/>
    </xf>
    <xf numFmtId="0" fontId="21" fillId="0" borderId="58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shrinkToFit="1"/>
    </xf>
    <xf numFmtId="0" fontId="39" fillId="0" borderId="52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wrapText="1"/>
    </xf>
    <xf numFmtId="178" fontId="34" fillId="0" borderId="62" xfId="0" applyNumberFormat="1" applyFont="1" applyBorder="1" applyAlignment="1">
      <alignment horizontal="center" vertical="center" wrapText="1"/>
    </xf>
    <xf numFmtId="178" fontId="34" fillId="0" borderId="64" xfId="0" applyNumberFormat="1" applyFont="1" applyBorder="1" applyAlignment="1">
      <alignment horizontal="center" vertical="center" wrapText="1"/>
    </xf>
    <xf numFmtId="0" fontId="109" fillId="0" borderId="56" xfId="0" applyFont="1" applyBorder="1" applyAlignment="1">
      <alignment horizontal="center" vertical="center" shrinkToFit="1"/>
    </xf>
    <xf numFmtId="0" fontId="109" fillId="0" borderId="0" xfId="0" applyFont="1" applyAlignment="1">
      <alignment horizontal="center" vertical="center" shrinkToFit="1"/>
    </xf>
    <xf numFmtId="0" fontId="109" fillId="0" borderId="55" xfId="0" applyFont="1" applyBorder="1" applyAlignment="1">
      <alignment horizontal="center" vertical="center" shrinkToFit="1"/>
    </xf>
    <xf numFmtId="0" fontId="68" fillId="29" borderId="48" xfId="0" applyFont="1" applyFill="1" applyBorder="1" applyAlignment="1">
      <alignment horizontal="center" vertical="center"/>
    </xf>
    <xf numFmtId="0" fontId="68" fillId="29" borderId="0" xfId="0" applyFont="1" applyFill="1" applyAlignment="1">
      <alignment horizontal="center" vertical="center"/>
    </xf>
    <xf numFmtId="0" fontId="52" fillId="26" borderId="56" xfId="0" applyFont="1" applyFill="1" applyBorder="1" applyAlignment="1">
      <alignment horizontal="center" vertical="center"/>
    </xf>
    <xf numFmtId="0" fontId="52" fillId="26" borderId="0" xfId="0" applyFont="1" applyFill="1" applyAlignment="1">
      <alignment horizontal="center" vertical="center"/>
    </xf>
    <xf numFmtId="0" fontId="52" fillId="26" borderId="60" xfId="0" applyFont="1" applyFill="1" applyBorder="1" applyAlignment="1">
      <alignment horizontal="center" vertical="center"/>
    </xf>
    <xf numFmtId="0" fontId="106" fillId="27" borderId="60" xfId="0" applyFont="1" applyFill="1" applyBorder="1" applyAlignment="1">
      <alignment horizontal="center" vertical="center"/>
    </xf>
    <xf numFmtId="0" fontId="58" fillId="28" borderId="56" xfId="0" applyFont="1" applyFill="1" applyBorder="1" applyAlignment="1">
      <alignment horizontal="center" vertical="center"/>
    </xf>
    <xf numFmtId="0" fontId="58" fillId="28" borderId="0" xfId="0" applyFont="1" applyFill="1" applyAlignment="1">
      <alignment horizontal="center" vertical="center"/>
    </xf>
    <xf numFmtId="0" fontId="103" fillId="29" borderId="56" xfId="0" applyFont="1" applyFill="1" applyBorder="1" applyAlignment="1">
      <alignment horizontal="center" vertical="center"/>
    </xf>
    <xf numFmtId="0" fontId="56" fillId="29" borderId="0" xfId="0" applyFont="1" applyFill="1" applyAlignment="1">
      <alignment horizontal="center" vertical="center"/>
    </xf>
    <xf numFmtId="0" fontId="56" fillId="29" borderId="55" xfId="0" applyFont="1" applyFill="1" applyBorder="1" applyAlignment="1">
      <alignment horizontal="center" vertical="center"/>
    </xf>
    <xf numFmtId="0" fontId="77" fillId="28" borderId="48" xfId="0" applyFont="1" applyFill="1" applyBorder="1" applyAlignment="1">
      <alignment horizontal="center" vertical="center" shrinkToFit="1"/>
    </xf>
    <xf numFmtId="0" fontId="77" fillId="28" borderId="0" xfId="0" applyFont="1" applyFill="1" applyAlignment="1">
      <alignment horizontal="center" vertical="center" shrinkToFit="1"/>
    </xf>
    <xf numFmtId="0" fontId="105" fillId="27" borderId="56" xfId="0" applyFont="1" applyFill="1" applyBorder="1" applyAlignment="1">
      <alignment horizontal="center" vertical="center" shrinkToFit="1"/>
    </xf>
    <xf numFmtId="0" fontId="76" fillId="27" borderId="0" xfId="0" applyFont="1" applyFill="1" applyAlignment="1">
      <alignment horizontal="center" vertical="center" shrinkToFit="1"/>
    </xf>
    <xf numFmtId="0" fontId="76" fillId="27" borderId="60" xfId="0" applyFont="1" applyFill="1" applyBorder="1" applyAlignment="1">
      <alignment horizontal="center" vertical="center" shrinkToFit="1"/>
    </xf>
    <xf numFmtId="0" fontId="79" fillId="26" borderId="56" xfId="0" applyFont="1" applyFill="1" applyBorder="1" applyAlignment="1">
      <alignment horizontal="center" vertical="center" shrinkToFit="1"/>
    </xf>
    <xf numFmtId="0" fontId="79" fillId="26" borderId="0" xfId="0" applyFont="1" applyFill="1" applyAlignment="1">
      <alignment horizontal="center" vertical="center" shrinkToFit="1"/>
    </xf>
    <xf numFmtId="0" fontId="79" fillId="26" borderId="60" xfId="0" applyFont="1" applyFill="1" applyBorder="1" applyAlignment="1">
      <alignment horizontal="center" vertical="center" shrinkToFit="1"/>
    </xf>
    <xf numFmtId="0" fontId="108" fillId="27" borderId="56" xfId="0" applyFont="1" applyFill="1" applyBorder="1" applyAlignment="1">
      <alignment horizontal="center" vertical="center"/>
    </xf>
    <xf numFmtId="0" fontId="108" fillId="27" borderId="0" xfId="0" applyFont="1" applyFill="1" applyAlignment="1">
      <alignment horizontal="center" vertical="center"/>
    </xf>
    <xf numFmtId="0" fontId="80" fillId="28" borderId="56" xfId="0" applyFont="1" applyFill="1" applyBorder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0" fontId="80" fillId="28" borderId="55" xfId="0" applyFont="1" applyFill="1" applyBorder="1" applyAlignment="1">
      <alignment horizontal="center" vertical="center"/>
    </xf>
    <xf numFmtId="0" fontId="59" fillId="30" borderId="48" xfId="0" applyFont="1" applyFill="1" applyBorder="1" applyAlignment="1">
      <alignment horizontal="center" vertical="center" shrinkToFit="1"/>
    </xf>
    <xf numFmtId="0" fontId="59" fillId="30" borderId="0" xfId="0" applyFont="1" applyFill="1" applyAlignment="1">
      <alignment horizontal="center" vertical="center" shrinkToFit="1"/>
    </xf>
    <xf numFmtId="0" fontId="60" fillId="29" borderId="56" xfId="0" applyFont="1" applyFill="1" applyBorder="1" applyAlignment="1">
      <alignment horizontal="center" vertical="center" shrinkToFit="1"/>
    </xf>
    <xf numFmtId="0" fontId="60" fillId="29" borderId="0" xfId="0" applyFont="1" applyFill="1" applyAlignment="1">
      <alignment horizontal="center" vertical="center" shrinkToFit="1"/>
    </xf>
    <xf numFmtId="0" fontId="60" fillId="29" borderId="60" xfId="0" applyFont="1" applyFill="1" applyBorder="1" applyAlignment="1">
      <alignment horizontal="center" vertical="center" shrinkToFit="1"/>
    </xf>
    <xf numFmtId="0" fontId="107" fillId="28" borderId="59" xfId="0" applyFont="1" applyFill="1" applyBorder="1" applyAlignment="1">
      <alignment horizontal="center" vertical="center" shrinkToFit="1"/>
    </xf>
    <xf numFmtId="0" fontId="88" fillId="28" borderId="59" xfId="0" applyFont="1" applyFill="1" applyBorder="1" applyAlignment="1">
      <alignment horizontal="center" vertical="center" shrinkToFit="1"/>
    </xf>
    <xf numFmtId="0" fontId="52" fillId="29" borderId="56" xfId="0" applyFont="1" applyFill="1" applyBorder="1" applyAlignment="1">
      <alignment horizontal="center" vertical="center"/>
    </xf>
    <xf numFmtId="0" fontId="61" fillId="29" borderId="0" xfId="0" applyFont="1" applyFill="1" applyAlignment="1">
      <alignment horizontal="center" vertical="center"/>
    </xf>
    <xf numFmtId="0" fontId="62" fillId="30" borderId="56" xfId="0" applyFont="1" applyFill="1" applyBorder="1" applyAlignment="1">
      <alignment horizontal="center" vertical="center"/>
    </xf>
    <xf numFmtId="0" fontId="62" fillId="30" borderId="0" xfId="0" applyFont="1" applyFill="1" applyAlignment="1">
      <alignment horizontal="center" vertical="center"/>
    </xf>
    <xf numFmtId="0" fontId="62" fillId="30" borderId="55" xfId="0" applyFont="1" applyFill="1" applyBorder="1" applyAlignment="1">
      <alignment horizontal="center" vertical="center"/>
    </xf>
    <xf numFmtId="178" fontId="34" fillId="0" borderId="72" xfId="0" applyNumberFormat="1" applyFont="1" applyBorder="1" applyAlignment="1">
      <alignment horizontal="center" vertical="center" wrapText="1"/>
    </xf>
    <xf numFmtId="0" fontId="115" fillId="32" borderId="56" xfId="0" applyFont="1" applyFill="1" applyBorder="1" applyAlignment="1">
      <alignment horizontal="center" vertical="center"/>
    </xf>
    <xf numFmtId="0" fontId="115" fillId="32" borderId="0" xfId="0" applyFont="1" applyFill="1" applyAlignment="1">
      <alignment horizontal="center" vertical="center"/>
    </xf>
    <xf numFmtId="0" fontId="95" fillId="26" borderId="56" xfId="0" applyFont="1" applyFill="1" applyBorder="1" applyAlignment="1">
      <alignment horizontal="center" vertical="center"/>
    </xf>
    <xf numFmtId="0" fontId="50" fillId="26" borderId="0" xfId="0" applyFont="1" applyFill="1" applyAlignment="1">
      <alignment horizontal="center" vertical="center"/>
    </xf>
    <xf numFmtId="0" fontId="112" fillId="29" borderId="56" xfId="0" applyFont="1" applyFill="1" applyBorder="1" applyAlignment="1">
      <alignment horizontal="center" vertical="center"/>
    </xf>
    <xf numFmtId="0" fontId="53" fillId="29" borderId="0" xfId="0" applyFont="1" applyFill="1" applyAlignment="1">
      <alignment horizontal="center" vertical="center"/>
    </xf>
    <xf numFmtId="0" fontId="53" fillId="29" borderId="55" xfId="0" applyFont="1" applyFill="1" applyBorder="1" applyAlignment="1">
      <alignment horizontal="center" vertical="center"/>
    </xf>
    <xf numFmtId="0" fontId="60" fillId="29" borderId="48" xfId="0" applyFont="1" applyFill="1" applyBorder="1" applyAlignment="1">
      <alignment horizontal="center" vertical="center" shrinkToFit="1"/>
    </xf>
    <xf numFmtId="0" fontId="64" fillId="27" borderId="56" xfId="0" applyFont="1" applyFill="1" applyBorder="1" applyAlignment="1">
      <alignment horizontal="center" vertical="center" shrinkToFit="1"/>
    </xf>
    <xf numFmtId="0" fontId="64" fillId="27" borderId="0" xfId="0" applyFont="1" applyFill="1" applyAlignment="1">
      <alignment horizontal="center" vertical="center" shrinkToFit="1"/>
    </xf>
    <xf numFmtId="0" fontId="59" fillId="33" borderId="56" xfId="0" applyFont="1" applyFill="1" applyBorder="1" applyAlignment="1">
      <alignment horizontal="center" vertical="center" shrinkToFit="1"/>
    </xf>
    <xf numFmtId="0" fontId="59" fillId="33" borderId="0" xfId="0" applyFont="1" applyFill="1" applyAlignment="1">
      <alignment horizontal="center" vertical="center" shrinkToFit="1"/>
    </xf>
    <xf numFmtId="0" fontId="113" fillId="25" borderId="56" xfId="0" applyFont="1" applyFill="1" applyBorder="1" applyAlignment="1">
      <alignment horizontal="center" vertical="center" shrinkToFit="1"/>
    </xf>
    <xf numFmtId="0" fontId="63" fillId="25" borderId="0" xfId="0" applyFont="1" applyFill="1" applyAlignment="1">
      <alignment horizontal="center" vertical="center" shrinkToFit="1"/>
    </xf>
    <xf numFmtId="0" fontId="63" fillId="25" borderId="60" xfId="0" applyFont="1" applyFill="1" applyBorder="1" applyAlignment="1">
      <alignment horizontal="center" vertical="center" shrinkToFit="1"/>
    </xf>
    <xf numFmtId="0" fontId="116" fillId="32" borderId="56" xfId="0" applyFont="1" applyFill="1" applyBorder="1" applyAlignment="1">
      <alignment horizontal="center" vertical="center" shrinkToFit="1"/>
    </xf>
    <xf numFmtId="0" fontId="116" fillId="32" borderId="0" xfId="0" applyFont="1" applyFill="1" applyAlignment="1">
      <alignment horizontal="center" vertical="center" shrinkToFit="1"/>
    </xf>
    <xf numFmtId="0" fontId="116" fillId="32" borderId="55" xfId="0" applyFont="1" applyFill="1" applyBorder="1" applyAlignment="1">
      <alignment horizontal="center" vertical="center" shrinkToFit="1"/>
    </xf>
    <xf numFmtId="0" fontId="47" fillId="0" borderId="0" xfId="0" applyFont="1" applyAlignment="1">
      <alignment horizontal="right" shrinkToFit="1"/>
    </xf>
    <xf numFmtId="0" fontId="47" fillId="0" borderId="33" xfId="0" applyFont="1" applyBorder="1" applyAlignment="1">
      <alignment horizontal="right" shrinkToFit="1"/>
    </xf>
    <xf numFmtId="0" fontId="112" fillId="30" borderId="56" xfId="0" applyFont="1" applyFill="1" applyBorder="1" applyAlignment="1">
      <alignment horizontal="center" vertical="center" shrinkToFit="1"/>
    </xf>
    <xf numFmtId="0" fontId="53" fillId="30" borderId="0" xfId="0" applyFont="1" applyFill="1" applyAlignment="1">
      <alignment horizontal="center" vertical="center" shrinkToFit="1"/>
    </xf>
    <xf numFmtId="0" fontId="53" fillId="30" borderId="60" xfId="0" applyFont="1" applyFill="1" applyBorder="1" applyAlignment="1">
      <alignment horizontal="center" vertical="center" shrinkToFit="1"/>
    </xf>
    <xf numFmtId="0" fontId="39" fillId="0" borderId="65" xfId="0" applyFont="1" applyBorder="1" applyAlignment="1">
      <alignment horizontal="center" vertical="center" shrinkToFit="1"/>
    </xf>
    <xf numFmtId="0" fontId="66" fillId="27" borderId="48" xfId="0" applyFont="1" applyFill="1" applyBorder="1" applyAlignment="1">
      <alignment horizontal="center" vertical="center" shrinkToFit="1"/>
    </xf>
    <xf numFmtId="0" fontId="66" fillId="27" borderId="0" xfId="0" applyFont="1" applyFill="1" applyAlignment="1">
      <alignment horizontal="center" vertical="center" shrinkToFit="1"/>
    </xf>
    <xf numFmtId="0" fontId="103" fillId="25" borderId="56" xfId="0" applyFont="1" applyFill="1" applyBorder="1" applyAlignment="1">
      <alignment horizontal="center" vertical="center" shrinkToFit="1"/>
    </xf>
    <xf numFmtId="0" fontId="56" fillId="25" borderId="0" xfId="0" applyFont="1" applyFill="1" applyAlignment="1">
      <alignment horizontal="center" vertical="center" shrinkToFit="1"/>
    </xf>
    <xf numFmtId="0" fontId="116" fillId="30" borderId="56" xfId="0" applyFont="1" applyFill="1" applyBorder="1" applyAlignment="1">
      <alignment horizontal="center" vertical="center" shrinkToFit="1"/>
    </xf>
    <xf numFmtId="0" fontId="116" fillId="30" borderId="0" xfId="0" applyFont="1" applyFill="1" applyAlignment="1">
      <alignment horizontal="center" vertical="center" shrinkToFit="1"/>
    </xf>
    <xf numFmtId="0" fontId="67" fillId="26" borderId="56" xfId="0" applyFont="1" applyFill="1" applyBorder="1" applyAlignment="1">
      <alignment horizontal="center" vertical="center" shrinkToFit="1"/>
    </xf>
    <xf numFmtId="0" fontId="67" fillId="26" borderId="0" xfId="0" applyFont="1" applyFill="1" applyAlignment="1">
      <alignment horizontal="center" vertical="center" shrinkToFit="1"/>
    </xf>
    <xf numFmtId="0" fontId="67" fillId="26" borderId="60" xfId="0" applyFont="1" applyFill="1" applyBorder="1" applyAlignment="1">
      <alignment horizontal="center" vertical="center" shrinkToFit="1"/>
    </xf>
    <xf numFmtId="0" fontId="65" fillId="28" borderId="56" xfId="0" applyFont="1" applyFill="1" applyBorder="1" applyAlignment="1">
      <alignment horizontal="center" vertical="center" shrinkToFit="1"/>
    </xf>
    <xf numFmtId="0" fontId="65" fillId="28" borderId="0" xfId="0" applyFont="1" applyFill="1" applyAlignment="1">
      <alignment horizontal="center" vertical="center" shrinkToFit="1"/>
    </xf>
    <xf numFmtId="0" fontId="65" fillId="28" borderId="55" xfId="0" applyFont="1" applyFill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114" fillId="28" borderId="48" xfId="0" applyFont="1" applyFill="1" applyBorder="1" applyAlignment="1">
      <alignment horizontal="center" vertical="center" shrinkToFit="1"/>
    </xf>
    <xf numFmtId="0" fontId="63" fillId="28" borderId="0" xfId="0" applyFont="1" applyFill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textRotation="255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44" fillId="0" borderId="79" xfId="0" applyFont="1" applyBorder="1" applyAlignment="1">
      <alignment horizontal="left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2" fillId="0" borderId="47" xfId="0" applyFont="1" applyBorder="1" applyAlignment="1">
      <alignment horizontal="right" vertical="top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/>
    </xf>
    <xf numFmtId="0" fontId="42" fillId="0" borderId="21" xfId="0" applyFont="1" applyBorder="1" applyAlignment="1">
      <alignment horizontal="left" vertical="center"/>
    </xf>
    <xf numFmtId="0" fontId="42" fillId="0" borderId="24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 textRotation="255" shrinkToFit="1"/>
    </xf>
    <xf numFmtId="0" fontId="40" fillId="0" borderId="25" xfId="0" applyFont="1" applyBorder="1" applyAlignment="1">
      <alignment horizontal="center" vertical="center" textRotation="180" shrinkToFit="1"/>
    </xf>
    <xf numFmtId="0" fontId="40" fillId="0" borderId="16" xfId="0" applyFont="1" applyBorder="1" applyAlignment="1">
      <alignment horizontal="center" vertical="center" textRotation="180" shrinkToFit="1"/>
    </xf>
    <xf numFmtId="0" fontId="41" fillId="0" borderId="20" xfId="0" applyFont="1" applyBorder="1" applyAlignment="1">
      <alignment horizontal="center" vertical="center" wrapText="1" shrinkToFit="1"/>
    </xf>
    <xf numFmtId="0" fontId="41" fillId="0" borderId="25" xfId="0" applyFont="1" applyBorder="1" applyAlignment="1">
      <alignment horizontal="center" vertical="center" wrapText="1" shrinkToFit="1"/>
    </xf>
    <xf numFmtId="0" fontId="41" fillId="0" borderId="83" xfId="0" applyFont="1" applyBorder="1" applyAlignment="1">
      <alignment horizontal="center" vertical="center" wrapText="1" shrinkToFit="1"/>
    </xf>
    <xf numFmtId="0" fontId="41" fillId="0" borderId="30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 vertical="top"/>
    </xf>
    <xf numFmtId="0" fontId="41" fillId="0" borderId="29" xfId="0" applyFont="1" applyBorder="1" applyAlignment="1">
      <alignment horizontal="center" vertical="center" wrapText="1" shrinkToFit="1"/>
    </xf>
    <xf numFmtId="0" fontId="47" fillId="34" borderId="53" xfId="0" applyFont="1" applyFill="1" applyBorder="1" applyAlignment="1">
      <alignment horizontal="center" vertical="center" shrinkToFit="1"/>
    </xf>
    <xf numFmtId="0" fontId="47" fillId="34" borderId="62" xfId="0" applyFont="1" applyFill="1" applyBorder="1" applyAlignment="1">
      <alignment horizontal="center" vertical="center" shrinkToFit="1"/>
    </xf>
    <xf numFmtId="0" fontId="47" fillId="34" borderId="54" xfId="0" applyFont="1" applyFill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EAEAEA"/>
      <color rgb="FFFFFFCC"/>
      <color rgb="FFFFCCFF"/>
      <color rgb="FFFF3399"/>
      <color rgb="FF6600FF"/>
      <color rgb="FF008000"/>
      <color rgb="FF00CC00"/>
      <color rgb="FF66FFFF"/>
      <color rgb="FF66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18" Type="http://schemas.openxmlformats.org/officeDocument/2006/relationships/image" Target="../media/image16.gif"/><Relationship Id="rId26" Type="http://schemas.openxmlformats.org/officeDocument/2006/relationships/image" Target="../media/image21.png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microsoft.com/office/2007/relationships/hdphoto" Target="../media/hdphoto2.wdp"/><Relationship Id="rId25" Type="http://schemas.microsoft.com/office/2007/relationships/hdphoto" Target="../media/hdphoto5.wdp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microsoft.com/office/2007/relationships/hdphoto" Target="../media/hdphoto3.wdp"/><Relationship Id="rId29" Type="http://schemas.openxmlformats.org/officeDocument/2006/relationships/image" Target="../media/image2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0.png"/><Relationship Id="rId32" Type="http://schemas.microsoft.com/office/2007/relationships/hdphoto" Target="../media/hdphoto8.wdp"/><Relationship Id="rId5" Type="http://schemas.openxmlformats.org/officeDocument/2006/relationships/image" Target="../media/image5.png"/><Relationship Id="rId15" Type="http://schemas.microsoft.com/office/2007/relationships/hdphoto" Target="../media/hdphoto1.wdp"/><Relationship Id="rId23" Type="http://schemas.openxmlformats.org/officeDocument/2006/relationships/image" Target="../media/image19.png"/><Relationship Id="rId28" Type="http://schemas.openxmlformats.org/officeDocument/2006/relationships/image" Target="../media/image22.JPG"/><Relationship Id="rId10" Type="http://schemas.openxmlformats.org/officeDocument/2006/relationships/image" Target="../media/image10.png"/><Relationship Id="rId19" Type="http://schemas.openxmlformats.org/officeDocument/2006/relationships/image" Target="../media/image17.png"/><Relationship Id="rId31" Type="http://schemas.openxmlformats.org/officeDocument/2006/relationships/image" Target="../media/image24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microsoft.com/office/2007/relationships/hdphoto" Target="../media/hdphoto4.wdp"/><Relationship Id="rId27" Type="http://schemas.microsoft.com/office/2007/relationships/hdphoto" Target="../media/hdphoto6.wdp"/><Relationship Id="rId30" Type="http://schemas.microsoft.com/office/2007/relationships/hdphoto" Target="../media/hdphoto7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217714</xdr:colOff>
      <xdr:row>0</xdr:row>
      <xdr:rowOff>174172</xdr:rowOff>
    </xdr:from>
    <xdr:to>
      <xdr:col>20</xdr:col>
      <xdr:colOff>470263</xdr:colOff>
      <xdr:row>0</xdr:row>
      <xdr:rowOff>576943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801600" y="174172"/>
          <a:ext cx="1711234" cy="402771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113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5</xdr:col>
      <xdr:colOff>435427</xdr:colOff>
      <xdr:row>0</xdr:row>
      <xdr:rowOff>163285</xdr:rowOff>
    </xdr:from>
    <xdr:to>
      <xdr:col>6</xdr:col>
      <xdr:colOff>670832</xdr:colOff>
      <xdr:row>0</xdr:row>
      <xdr:rowOff>525235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37856" y="163285"/>
          <a:ext cx="964747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3</xdr:col>
      <xdr:colOff>664029</xdr:colOff>
      <xdr:row>39</xdr:row>
      <xdr:rowOff>209850</xdr:rowOff>
    </xdr:from>
    <xdr:to>
      <xdr:col>5</xdr:col>
      <xdr:colOff>587830</xdr:colOff>
      <xdr:row>43</xdr:row>
      <xdr:rowOff>228601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7772" y="9713079"/>
          <a:ext cx="1382487" cy="1107322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30</xdr:row>
      <xdr:rowOff>115329</xdr:rowOff>
    </xdr:from>
    <xdr:to>
      <xdr:col>13</xdr:col>
      <xdr:colOff>674915</xdr:colOff>
      <xdr:row>34</xdr:row>
      <xdr:rowOff>184328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8829" y="7506729"/>
          <a:ext cx="1023257" cy="1157570"/>
        </a:xfrm>
        <a:prstGeom prst="rect">
          <a:avLst/>
        </a:prstGeom>
      </xdr:spPr>
    </xdr:pic>
    <xdr:clientData/>
  </xdr:twoCellAnchor>
  <xdr:twoCellAnchor editAs="oneCell">
    <xdr:from>
      <xdr:col>12</xdr:col>
      <xdr:colOff>250372</xdr:colOff>
      <xdr:row>21</xdr:row>
      <xdr:rowOff>77938</xdr:rowOff>
    </xdr:from>
    <xdr:to>
      <xdr:col>13</xdr:col>
      <xdr:colOff>642258</xdr:colOff>
      <xdr:row>25</xdr:row>
      <xdr:rowOff>226639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1" y="5357509"/>
          <a:ext cx="1121228" cy="1237273"/>
        </a:xfrm>
        <a:prstGeom prst="rect">
          <a:avLst/>
        </a:prstGeom>
      </xdr:spPr>
    </xdr:pic>
    <xdr:clientData/>
  </xdr:twoCellAnchor>
  <xdr:twoCellAnchor editAs="oneCell">
    <xdr:from>
      <xdr:col>4</xdr:col>
      <xdr:colOff>707571</xdr:colOff>
      <xdr:row>4</xdr:row>
      <xdr:rowOff>158165</xdr:rowOff>
    </xdr:from>
    <xdr:to>
      <xdr:col>5</xdr:col>
      <xdr:colOff>664029</xdr:colOff>
      <xdr:row>7</xdr:row>
      <xdr:rowOff>47897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3080657" y="1486222"/>
          <a:ext cx="685801" cy="706161"/>
        </a:xfrm>
        <a:prstGeom prst="rect">
          <a:avLst/>
        </a:prstGeom>
      </xdr:spPr>
    </xdr:pic>
    <xdr:clientData/>
  </xdr:twoCellAnchor>
  <xdr:twoCellAnchor editAs="oneCell">
    <xdr:from>
      <xdr:col>8</xdr:col>
      <xdr:colOff>59971</xdr:colOff>
      <xdr:row>21</xdr:row>
      <xdr:rowOff>97973</xdr:rowOff>
    </xdr:from>
    <xdr:to>
      <xdr:col>9</xdr:col>
      <xdr:colOff>372834</xdr:colOff>
      <xdr:row>25</xdr:row>
      <xdr:rowOff>130629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0428" y="5377544"/>
          <a:ext cx="1042206" cy="1121228"/>
        </a:xfrm>
        <a:prstGeom prst="rect">
          <a:avLst/>
        </a:prstGeom>
      </xdr:spPr>
    </xdr:pic>
    <xdr:clientData/>
  </xdr:twoCellAnchor>
  <xdr:twoCellAnchor editAs="oneCell">
    <xdr:from>
      <xdr:col>16</xdr:col>
      <xdr:colOff>134117</xdr:colOff>
      <xdr:row>12</xdr:row>
      <xdr:rowOff>180886</xdr:rowOff>
    </xdr:from>
    <xdr:to>
      <xdr:col>17</xdr:col>
      <xdr:colOff>457200</xdr:colOff>
      <xdr:row>16</xdr:row>
      <xdr:rowOff>210093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9317" y="3348629"/>
          <a:ext cx="1052426" cy="1117778"/>
        </a:xfrm>
        <a:prstGeom prst="rect">
          <a:avLst/>
        </a:prstGeom>
      </xdr:spPr>
    </xdr:pic>
    <xdr:clientData/>
  </xdr:twoCellAnchor>
  <xdr:twoCellAnchor editAs="oneCell">
    <xdr:from>
      <xdr:col>12</xdr:col>
      <xdr:colOff>108857</xdr:colOff>
      <xdr:row>3</xdr:row>
      <xdr:rowOff>195944</xdr:rowOff>
    </xdr:from>
    <xdr:to>
      <xdr:col>13</xdr:col>
      <xdr:colOff>598714</xdr:colOff>
      <xdr:row>8</xdr:row>
      <xdr:rowOff>16649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6686" y="1251858"/>
          <a:ext cx="1219199" cy="1181420"/>
        </a:xfrm>
        <a:prstGeom prst="rect">
          <a:avLst/>
        </a:prstGeom>
      </xdr:spPr>
    </xdr:pic>
    <xdr:clientData/>
  </xdr:twoCellAnchor>
  <xdr:twoCellAnchor editAs="oneCell">
    <xdr:from>
      <xdr:col>16</xdr:col>
      <xdr:colOff>65312</xdr:colOff>
      <xdr:row>30</xdr:row>
      <xdr:rowOff>108300</xdr:rowOff>
    </xdr:from>
    <xdr:to>
      <xdr:col>17</xdr:col>
      <xdr:colOff>489857</xdr:colOff>
      <xdr:row>35</xdr:row>
      <xdr:rowOff>56566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0512" y="7499700"/>
          <a:ext cx="1153888" cy="1308980"/>
        </a:xfrm>
        <a:prstGeom prst="rect">
          <a:avLst/>
        </a:prstGeom>
      </xdr:spPr>
    </xdr:pic>
    <xdr:clientData/>
  </xdr:twoCellAnchor>
  <xdr:twoCellAnchor editAs="oneCell">
    <xdr:from>
      <xdr:col>8</xdr:col>
      <xdr:colOff>278166</xdr:colOff>
      <xdr:row>31</xdr:row>
      <xdr:rowOff>197703</xdr:rowOff>
    </xdr:from>
    <xdr:to>
      <xdr:col>9</xdr:col>
      <xdr:colOff>250373</xdr:colOff>
      <xdr:row>34</xdr:row>
      <xdr:rowOff>180141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8623" y="7861246"/>
          <a:ext cx="701550" cy="798866"/>
        </a:xfrm>
        <a:prstGeom prst="rect">
          <a:avLst/>
        </a:prstGeom>
      </xdr:spPr>
    </xdr:pic>
    <xdr:clientData/>
  </xdr:twoCellAnchor>
  <xdr:twoCellAnchor editAs="oneCell">
    <xdr:from>
      <xdr:col>3</xdr:col>
      <xdr:colOff>674914</xdr:colOff>
      <xdr:row>19</xdr:row>
      <xdr:rowOff>76127</xdr:rowOff>
    </xdr:from>
    <xdr:to>
      <xdr:col>5</xdr:col>
      <xdr:colOff>718457</xdr:colOff>
      <xdr:row>25</xdr:row>
      <xdr:rowOff>207267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8657" y="4931156"/>
          <a:ext cx="1502229" cy="1644254"/>
        </a:xfrm>
        <a:prstGeom prst="rect">
          <a:avLst/>
        </a:prstGeom>
      </xdr:spPr>
    </xdr:pic>
    <xdr:clientData/>
  </xdr:twoCellAnchor>
  <xdr:oneCellAnchor>
    <xdr:from>
      <xdr:col>16</xdr:col>
      <xdr:colOff>375592</xdr:colOff>
      <xdr:row>39</xdr:row>
      <xdr:rowOff>16327</xdr:rowOff>
    </xdr:from>
    <xdr:ext cx="1170179" cy="1147083"/>
    <xdr:pic>
      <xdr:nvPicPr>
        <xdr:cNvPr id="44" name="圖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0792" y="9519556"/>
          <a:ext cx="1170179" cy="1147083"/>
        </a:xfrm>
        <a:prstGeom prst="rect">
          <a:avLst/>
        </a:prstGeom>
      </xdr:spPr>
    </xdr:pic>
    <xdr:clientData/>
  </xdr:oneCellAnchor>
  <xdr:twoCellAnchor editAs="oneCell">
    <xdr:from>
      <xdr:col>1</xdr:col>
      <xdr:colOff>195943</xdr:colOff>
      <xdr:row>0</xdr:row>
      <xdr:rowOff>0</xdr:rowOff>
    </xdr:from>
    <xdr:to>
      <xdr:col>3</xdr:col>
      <xdr:colOff>457199</xdr:colOff>
      <xdr:row>2</xdr:row>
      <xdr:rowOff>119743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19"/>
        <a:stretch/>
      </xdr:blipFill>
      <xdr:spPr>
        <a:xfrm>
          <a:off x="381000" y="0"/>
          <a:ext cx="1719942" cy="903514"/>
        </a:xfrm>
        <a:prstGeom prst="rect">
          <a:avLst/>
        </a:prstGeom>
      </xdr:spPr>
    </xdr:pic>
    <xdr:clientData/>
  </xdr:twoCellAnchor>
  <xdr:twoCellAnchor editAs="oneCell">
    <xdr:from>
      <xdr:col>1</xdr:col>
      <xdr:colOff>130629</xdr:colOff>
      <xdr:row>2</xdr:row>
      <xdr:rowOff>239487</xdr:rowOff>
    </xdr:from>
    <xdr:to>
      <xdr:col>4</xdr:col>
      <xdr:colOff>642257</xdr:colOff>
      <xdr:row>6</xdr:row>
      <xdr:rowOff>28666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2BA8D1B-2043-4D46-934C-3FFEEBBA2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315686" y="1023258"/>
          <a:ext cx="2699657" cy="877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25175</xdr:colOff>
      <xdr:row>2</xdr:row>
      <xdr:rowOff>25380</xdr:rowOff>
    </xdr:from>
    <xdr:to>
      <xdr:col>8</xdr:col>
      <xdr:colOff>613785</xdr:colOff>
      <xdr:row>7</xdr:row>
      <xdr:rowOff>167743</xdr:rowOff>
    </xdr:to>
    <xdr:sp macro="" textlink="">
      <xdr:nvSpPr>
        <xdr:cNvPr id="9" name="橢圓形圖說文字 16">
          <a:extLst>
            <a:ext uri="{FF2B5EF4-FFF2-40B4-BE49-F238E27FC236}">
              <a16:creationId xmlns:a16="http://schemas.microsoft.com/office/drawing/2014/main" id="{B144DF59-12E8-4210-9BC0-E2E593DA6196}"/>
            </a:ext>
          </a:extLst>
        </xdr:cNvPr>
        <xdr:cNvSpPr/>
      </xdr:nvSpPr>
      <xdr:spPr>
        <a:xfrm rot="21291797">
          <a:off x="3856946" y="809151"/>
          <a:ext cx="2047296" cy="1503078"/>
        </a:xfrm>
        <a:prstGeom prst="wedgeEllipseCallout">
          <a:avLst>
            <a:gd name="adj1" fmla="val -54048"/>
            <a:gd name="adj2" fmla="val -2870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母親節快樂 </a:t>
          </a:r>
          <a:endParaRPr lang="en-US" altLang="zh-TW" sz="1800">
            <a:latin typeface="華康少女文字W7(P)" panose="040F0700000000000000" pitchFamily="82" charset="-120"/>
            <a:ea typeface="華康少女文字W7(P)" panose="040F0700000000000000" pitchFamily="82" charset="-120"/>
          </a:endParaRPr>
        </a:p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午餐也有</a:t>
          </a:r>
          <a:endParaRPr lang="en-US" altLang="zh-TW" sz="1800">
            <a:latin typeface="華康少女文字W7(P)" panose="040F0700000000000000" pitchFamily="82" charset="-120"/>
            <a:ea typeface="華康少女文字W7(P)" panose="040F0700000000000000" pitchFamily="82" charset="-120"/>
          </a:endParaRPr>
        </a:p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媽媽的味道</a:t>
          </a:r>
        </a:p>
      </xdr:txBody>
    </xdr:sp>
    <xdr:clientData/>
  </xdr:twoCellAnchor>
  <xdr:twoCellAnchor editAs="oneCell">
    <xdr:from>
      <xdr:col>8</xdr:col>
      <xdr:colOff>424544</xdr:colOff>
      <xdr:row>41</xdr:row>
      <xdr:rowOff>87085</xdr:rowOff>
    </xdr:from>
    <xdr:to>
      <xdr:col>9</xdr:col>
      <xdr:colOff>465184</xdr:colOff>
      <xdr:row>44</xdr:row>
      <xdr:rowOff>66764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89C0A9B-7008-492E-91A0-782499048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0000" b="90000" l="10000" r="90000">
                      <a14:foregroundMark x1="19722" y1="51667" x2="19722" y2="51667"/>
                      <a14:foregroundMark x1="18333" y1="35556" x2="18333" y2="35556"/>
                      <a14:foregroundMark x1="29444" y1="18611" x2="29444" y2="18611"/>
                      <a14:foregroundMark x1="20556" y1="35833" x2="20556" y2="35833"/>
                      <a14:foregroundMark x1="51667" y1="14167" x2="51667" y2="14167"/>
                      <a14:foregroundMark x1="74167" y1="21111" x2="74167" y2="21111"/>
                      <a14:foregroundMark x1="85556" y1="43333" x2="85556" y2="43333"/>
                      <a14:foregroundMark x1="84167" y1="57222" x2="84167" y2="57222"/>
                      <a14:foregroundMark x1="73611" y1="75278" x2="73611" y2="75278"/>
                      <a14:foregroundMark x1="48889" y1="83889" x2="48889" y2="83889"/>
                      <a14:foregroundMark x1="35278" y1="81944" x2="35278" y2="81944"/>
                      <a14:foregroundMark x1="16111" y1="74444" x2="16111" y2="7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10134599"/>
          <a:ext cx="769983" cy="796108"/>
        </a:xfrm>
        <a:prstGeom prst="rect">
          <a:avLst/>
        </a:prstGeom>
      </xdr:spPr>
    </xdr:pic>
    <xdr:clientData/>
  </xdr:twoCellAnchor>
  <xdr:twoCellAnchor editAs="oneCell">
    <xdr:from>
      <xdr:col>11</xdr:col>
      <xdr:colOff>609600</xdr:colOff>
      <xdr:row>39</xdr:row>
      <xdr:rowOff>152400</xdr:rowOff>
    </xdr:from>
    <xdr:to>
      <xdr:col>13</xdr:col>
      <xdr:colOff>519840</xdr:colOff>
      <xdr:row>44</xdr:row>
      <xdr:rowOff>65544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C3547B9F-6D2C-45BD-B8F6-19BACA439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6782" b="90000" l="10000" r="90000">
                      <a14:foregroundMark x1="64950" y1="21980" x2="64950" y2="21980"/>
                      <a14:foregroundMark x1="63636" y1="17057" x2="70909" y2="170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086" y="9655629"/>
          <a:ext cx="1368925" cy="1273858"/>
        </a:xfrm>
        <a:prstGeom prst="rect">
          <a:avLst/>
        </a:prstGeom>
      </xdr:spPr>
    </xdr:pic>
    <xdr:clientData/>
  </xdr:twoCellAnchor>
  <xdr:twoCellAnchor editAs="oneCell">
    <xdr:from>
      <xdr:col>1</xdr:col>
      <xdr:colOff>21772</xdr:colOff>
      <xdr:row>6</xdr:row>
      <xdr:rowOff>174170</xdr:rowOff>
    </xdr:from>
    <xdr:to>
      <xdr:col>2</xdr:col>
      <xdr:colOff>533400</xdr:colOff>
      <xdr:row>11</xdr:row>
      <xdr:rowOff>141514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1479C405-D056-4BFE-86DC-EDF7D9CA3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29" y="2046513"/>
          <a:ext cx="1240971" cy="990601"/>
        </a:xfrm>
        <a:prstGeom prst="rect">
          <a:avLst/>
        </a:prstGeom>
      </xdr:spPr>
    </xdr:pic>
    <xdr:clientData/>
  </xdr:twoCellAnchor>
  <xdr:twoCellAnchor editAs="oneCell">
    <xdr:from>
      <xdr:col>8</xdr:col>
      <xdr:colOff>402772</xdr:colOff>
      <xdr:row>13</xdr:row>
      <xdr:rowOff>206828</xdr:rowOff>
    </xdr:from>
    <xdr:to>
      <xdr:col>9</xdr:col>
      <xdr:colOff>312541</xdr:colOff>
      <xdr:row>15</xdr:row>
      <xdr:rowOff>261257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1337BDB5-8057-4823-8D42-2E652AD8D9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0" b="98544" l="243" r="100000">
                      <a14:foregroundMark x1="63592" y1="64563" x2="63592" y2="64563"/>
                      <a14:foregroundMark x1="60437" y1="61165" x2="65291" y2="65534"/>
                      <a14:foregroundMark x1="92233" y1="13107" x2="90291" y2="19417"/>
                      <a14:foregroundMark x1="87379" y1="13107" x2="94175" y2="257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49556"/>
        <a:stretch/>
      </xdr:blipFill>
      <xdr:spPr>
        <a:xfrm>
          <a:off x="5693229" y="3646714"/>
          <a:ext cx="639112" cy="598714"/>
        </a:xfrm>
        <a:prstGeom prst="rect">
          <a:avLst/>
        </a:prstGeom>
      </xdr:spPr>
    </xdr:pic>
    <xdr:clientData/>
  </xdr:twoCellAnchor>
  <xdr:twoCellAnchor editAs="oneCell">
    <xdr:from>
      <xdr:col>4</xdr:col>
      <xdr:colOff>195940</xdr:colOff>
      <xdr:row>31</xdr:row>
      <xdr:rowOff>71324</xdr:rowOff>
    </xdr:from>
    <xdr:to>
      <xdr:col>5</xdr:col>
      <xdr:colOff>370112</xdr:colOff>
      <xdr:row>34</xdr:row>
      <xdr:rowOff>179720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0CAE2DB6-DC19-4089-A9D5-26D5AAD3A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9026" y="7734867"/>
          <a:ext cx="903515" cy="924824"/>
        </a:xfrm>
        <a:prstGeom prst="rect">
          <a:avLst/>
        </a:prstGeom>
      </xdr:spPr>
    </xdr:pic>
    <xdr:clientData/>
  </xdr:twoCellAnchor>
  <xdr:twoCellAnchor editAs="oneCell">
    <xdr:from>
      <xdr:col>15</xdr:col>
      <xdr:colOff>566057</xdr:colOff>
      <xdr:row>19</xdr:row>
      <xdr:rowOff>108857</xdr:rowOff>
    </xdr:from>
    <xdr:to>
      <xdr:col>17</xdr:col>
      <xdr:colOff>420913</xdr:colOff>
      <xdr:row>23</xdr:row>
      <xdr:rowOff>103029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9016EE59-40CA-490C-AF84-FD14F80B4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1914" y="4963886"/>
          <a:ext cx="1313542" cy="963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185057</xdr:colOff>
      <xdr:row>36</xdr:row>
      <xdr:rowOff>65313</xdr:rowOff>
    </xdr:from>
    <xdr:to>
      <xdr:col>9</xdr:col>
      <xdr:colOff>469537</xdr:colOff>
      <xdr:row>41</xdr:row>
      <xdr:rowOff>47896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3B8034BA-65A3-4B99-9CA5-73BDD88F3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10000" b="90000" l="385" r="9846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5514" y="8980713"/>
          <a:ext cx="1013823" cy="1114697"/>
        </a:xfrm>
        <a:prstGeom prst="rect">
          <a:avLst/>
        </a:prstGeom>
      </xdr:spPr>
    </xdr:pic>
    <xdr:clientData/>
  </xdr:twoCellAnchor>
  <xdr:twoCellAnchor editAs="oneCell">
    <xdr:from>
      <xdr:col>4</xdr:col>
      <xdr:colOff>21772</xdr:colOff>
      <xdr:row>14</xdr:row>
      <xdr:rowOff>76201</xdr:rowOff>
    </xdr:from>
    <xdr:to>
      <xdr:col>5</xdr:col>
      <xdr:colOff>590732</xdr:colOff>
      <xdr:row>16</xdr:row>
      <xdr:rowOff>77243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DCBA3165-D559-485A-89B8-56887D30E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36250" b="67969" l="1563" r="97500">
                      <a14:foregroundMark x1="14688" y1="48125" x2="25625" y2="47500"/>
                      <a14:foregroundMark x1="79531" y1="49063" x2="90781" y2="48438"/>
                      <a14:foregroundMark x1="80781" y1="43438" x2="88438" y2="414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2549" b="27974"/>
        <a:stretch/>
      </xdr:blipFill>
      <xdr:spPr>
        <a:xfrm rot="20829051">
          <a:off x="2394858" y="3788230"/>
          <a:ext cx="1298303" cy="545327"/>
        </a:xfrm>
        <a:prstGeom prst="rect">
          <a:avLst/>
        </a:prstGeom>
      </xdr:spPr>
    </xdr:pic>
    <xdr:clientData/>
  </xdr:twoCellAnchor>
  <xdr:twoCellAnchor editAs="oneCell">
    <xdr:from>
      <xdr:col>13</xdr:col>
      <xdr:colOff>326572</xdr:colOff>
      <xdr:row>0</xdr:row>
      <xdr:rowOff>54428</xdr:rowOff>
    </xdr:from>
    <xdr:to>
      <xdr:col>17</xdr:col>
      <xdr:colOff>617377</xdr:colOff>
      <xdr:row>0</xdr:row>
      <xdr:rowOff>578497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27D4F4E6-5EBB-4783-BDC5-4D9D0D5099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8" b="17284"/>
        <a:stretch/>
      </xdr:blipFill>
      <xdr:spPr>
        <a:xfrm>
          <a:off x="9263743" y="54428"/>
          <a:ext cx="3208177" cy="524069"/>
        </a:xfrm>
        <a:prstGeom prst="rect">
          <a:avLst/>
        </a:prstGeom>
      </xdr:spPr>
    </xdr:pic>
    <xdr:clientData/>
  </xdr:twoCellAnchor>
  <xdr:twoCellAnchor editAs="oneCell">
    <xdr:from>
      <xdr:col>16</xdr:col>
      <xdr:colOff>363991</xdr:colOff>
      <xdr:row>3</xdr:row>
      <xdr:rowOff>54428</xdr:rowOff>
    </xdr:from>
    <xdr:to>
      <xdr:col>17</xdr:col>
      <xdr:colOff>706211</xdr:colOff>
      <xdr:row>7</xdr:row>
      <xdr:rowOff>32656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67257842-8199-E482-1DA3-8676446C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9191" y="1110342"/>
          <a:ext cx="1071563" cy="1066800"/>
        </a:xfrm>
        <a:prstGeom prst="rect">
          <a:avLst/>
        </a:prstGeom>
      </xdr:spPr>
    </xdr:pic>
    <xdr:clientData/>
  </xdr:twoCellAnchor>
  <xdr:twoCellAnchor editAs="oneCell">
    <xdr:from>
      <xdr:col>16</xdr:col>
      <xdr:colOff>217714</xdr:colOff>
      <xdr:row>23</xdr:row>
      <xdr:rowOff>76201</xdr:rowOff>
    </xdr:from>
    <xdr:to>
      <xdr:col>17</xdr:col>
      <xdr:colOff>473891</xdr:colOff>
      <xdr:row>25</xdr:row>
      <xdr:rowOff>177601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4BC1E7E6-0307-49E5-8038-2AAAE0A66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9717" b="98381" l="0" r="98939">
                      <a14:backgroundMark x1="3714" y1="18623" x2="8488" y2="15789"/>
                      <a14:backgroundMark x1="4509" y1="50607" x2="4509" y2="50607"/>
                      <a14:backgroundMark x1="8223" y1="62348" x2="8223" y2="62348"/>
                      <a14:backgroundMark x1="19363" y1="70040" x2="19363" y2="70040"/>
                      <a14:backgroundMark x1="24668" y1="73279" x2="25464" y2="74089"/>
                      <a14:backgroundMark x1="38727" y1="81377" x2="38727" y2="8137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2914" y="5900058"/>
          <a:ext cx="985520" cy="645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50"/>
  <sheetViews>
    <sheetView topLeftCell="A22" zoomScale="70" zoomScaleNormal="70" workbookViewId="0">
      <selection activeCell="Y28" sqref="Y28"/>
    </sheetView>
  </sheetViews>
  <sheetFormatPr defaultColWidth="9" defaultRowHeight="16.2" x14ac:dyDescent="0.3"/>
  <cols>
    <col min="1" max="1" width="2.6640625" style="83" customWidth="1"/>
    <col min="2" max="21" width="10.6640625" style="85" customWidth="1"/>
    <col min="22" max="16384" width="9" style="83"/>
  </cols>
  <sheetData>
    <row r="1" spans="2:21" ht="49.95" customHeight="1" thickBot="1" x14ac:dyDescent="0.6">
      <c r="B1" s="256"/>
      <c r="C1" s="256"/>
      <c r="D1" s="256"/>
      <c r="E1" s="256"/>
      <c r="F1" s="256"/>
      <c r="I1" s="421"/>
      <c r="J1" s="422"/>
      <c r="K1" s="422"/>
      <c r="L1" s="422"/>
      <c r="M1" s="422"/>
      <c r="N1" s="422"/>
      <c r="O1" s="422"/>
      <c r="P1" s="422"/>
      <c r="Q1" s="422"/>
      <c r="R1" s="422"/>
      <c r="S1" s="126"/>
      <c r="T1" s="126"/>
    </row>
    <row r="2" spans="2:21" s="87" customFormat="1" ht="12" customHeight="1" x14ac:dyDescent="0.3">
      <c r="B2" s="342"/>
      <c r="C2" s="260"/>
      <c r="D2" s="260"/>
      <c r="E2" s="260"/>
      <c r="F2" s="260"/>
      <c r="G2" s="260"/>
      <c r="H2" s="260"/>
      <c r="I2" s="260"/>
      <c r="J2" s="234" t="s">
        <v>264</v>
      </c>
      <c r="K2" s="234"/>
      <c r="L2" s="234"/>
      <c r="M2" s="234"/>
      <c r="N2" s="234" t="s">
        <v>265</v>
      </c>
      <c r="O2" s="234"/>
      <c r="P2" s="234"/>
      <c r="Q2" s="234"/>
      <c r="R2" s="234" t="s">
        <v>266</v>
      </c>
      <c r="S2" s="234"/>
      <c r="T2" s="234"/>
      <c r="U2" s="236"/>
    </row>
    <row r="3" spans="2:21" ht="21.45" customHeight="1" x14ac:dyDescent="0.3">
      <c r="B3" s="237"/>
      <c r="C3" s="238"/>
      <c r="D3" s="238"/>
      <c r="E3" s="238"/>
      <c r="F3" s="238"/>
      <c r="G3" s="238"/>
      <c r="H3" s="238"/>
      <c r="I3" s="238"/>
      <c r="J3" s="241" t="s">
        <v>101</v>
      </c>
      <c r="K3" s="242"/>
      <c r="L3" s="242"/>
      <c r="M3" s="243"/>
      <c r="N3" s="240" t="s">
        <v>100</v>
      </c>
      <c r="O3" s="238"/>
      <c r="P3" s="238"/>
      <c r="Q3" s="238"/>
      <c r="R3" s="244" t="s">
        <v>192</v>
      </c>
      <c r="S3" s="244"/>
      <c r="T3" s="244"/>
      <c r="U3" s="245"/>
    </row>
    <row r="4" spans="2:21" s="195" customFormat="1" ht="21.45" customHeight="1" x14ac:dyDescent="0.55000000000000004">
      <c r="B4" s="269"/>
      <c r="C4" s="270"/>
      <c r="D4" s="270"/>
      <c r="E4" s="270"/>
      <c r="F4" s="271"/>
      <c r="G4" s="271"/>
      <c r="H4" s="271"/>
      <c r="I4" s="271"/>
      <c r="J4" s="272" t="s">
        <v>313</v>
      </c>
      <c r="K4" s="273"/>
      <c r="L4" s="273"/>
      <c r="M4" s="274"/>
      <c r="N4" s="275" t="s">
        <v>291</v>
      </c>
      <c r="O4" s="276"/>
      <c r="P4" s="276"/>
      <c r="Q4" s="276"/>
      <c r="R4" s="277" t="s">
        <v>293</v>
      </c>
      <c r="S4" s="278"/>
      <c r="T4" s="278"/>
      <c r="U4" s="279"/>
    </row>
    <row r="5" spans="2:21" s="198" customFormat="1" ht="21" customHeight="1" x14ac:dyDescent="0.55000000000000004">
      <c r="B5" s="327"/>
      <c r="C5" s="211"/>
      <c r="D5" s="211"/>
      <c r="E5" s="211"/>
      <c r="F5" s="271"/>
      <c r="G5" s="271"/>
      <c r="H5" s="271"/>
      <c r="I5" s="271"/>
      <c r="J5" s="328" t="s">
        <v>289</v>
      </c>
      <c r="K5" s="329"/>
      <c r="L5" s="329"/>
      <c r="M5" s="330"/>
      <c r="N5" s="334" t="s">
        <v>311</v>
      </c>
      <c r="O5" s="335"/>
      <c r="P5" s="335"/>
      <c r="Q5" s="336"/>
      <c r="R5" s="331" t="s">
        <v>387</v>
      </c>
      <c r="S5" s="332"/>
      <c r="T5" s="332"/>
      <c r="U5" s="333"/>
    </row>
    <row r="6" spans="2:21" s="195" customFormat="1" ht="21.45" customHeight="1" x14ac:dyDescent="0.55000000000000004">
      <c r="B6" s="206"/>
      <c r="C6" s="207"/>
      <c r="D6" s="207"/>
      <c r="E6" s="207"/>
      <c r="F6" s="341"/>
      <c r="G6" s="341"/>
      <c r="H6" s="341"/>
      <c r="I6" s="341"/>
      <c r="J6" s="261" t="s">
        <v>343</v>
      </c>
      <c r="K6" s="262"/>
      <c r="L6" s="262"/>
      <c r="M6" s="263"/>
      <c r="N6" s="423" t="s">
        <v>208</v>
      </c>
      <c r="O6" s="424"/>
      <c r="P6" s="424"/>
      <c r="Q6" s="425"/>
      <c r="R6" s="264" t="s">
        <v>254</v>
      </c>
      <c r="S6" s="265"/>
      <c r="T6" s="265"/>
      <c r="U6" s="266"/>
    </row>
    <row r="7" spans="2:21" s="145" customFormat="1" ht="21.45" customHeight="1" x14ac:dyDescent="0.4">
      <c r="B7" s="267" t="s">
        <v>287</v>
      </c>
      <c r="C7" s="268"/>
      <c r="D7" s="268"/>
      <c r="E7" s="268"/>
      <c r="F7" s="341"/>
      <c r="G7" s="341"/>
      <c r="H7" s="341"/>
      <c r="I7" s="341"/>
      <c r="J7" s="210" t="s">
        <v>96</v>
      </c>
      <c r="K7" s="211"/>
      <c r="L7" s="211"/>
      <c r="M7" s="212"/>
      <c r="N7" s="210" t="s">
        <v>180</v>
      </c>
      <c r="O7" s="211"/>
      <c r="P7" s="211"/>
      <c r="Q7" s="211"/>
      <c r="R7" s="210" t="s">
        <v>95</v>
      </c>
      <c r="S7" s="211"/>
      <c r="T7" s="211"/>
      <c r="U7" s="213"/>
    </row>
    <row r="8" spans="2:21" s="127" customFormat="1" ht="21.45" customHeight="1" x14ac:dyDescent="0.45">
      <c r="B8" s="337" t="s">
        <v>131</v>
      </c>
      <c r="C8" s="338"/>
      <c r="D8" s="338"/>
      <c r="E8" s="338"/>
      <c r="F8" s="338"/>
      <c r="G8" s="338"/>
      <c r="H8" s="338"/>
      <c r="I8" s="338"/>
      <c r="J8" s="214" t="s">
        <v>292</v>
      </c>
      <c r="K8" s="215"/>
      <c r="L8" s="215"/>
      <c r="M8" s="216"/>
      <c r="N8" s="214" t="s">
        <v>296</v>
      </c>
      <c r="O8" s="215"/>
      <c r="P8" s="215"/>
      <c r="Q8" s="215"/>
      <c r="R8" s="214" t="s">
        <v>302</v>
      </c>
      <c r="S8" s="215"/>
      <c r="T8" s="215"/>
      <c r="U8" s="229"/>
    </row>
    <row r="9" spans="2:21" s="94" customFormat="1" ht="12.9" customHeight="1" x14ac:dyDescent="0.25">
      <c r="B9" s="337"/>
      <c r="C9" s="338"/>
      <c r="D9" s="338"/>
      <c r="E9" s="338"/>
      <c r="F9" s="338"/>
      <c r="G9" s="338"/>
      <c r="H9" s="338"/>
      <c r="I9" s="338"/>
      <c r="J9" s="97" t="s">
        <v>45</v>
      </c>
      <c r="K9" s="96">
        <f>第一週明細!W28</f>
        <v>730.9</v>
      </c>
      <c r="L9" s="97" t="s">
        <v>9</v>
      </c>
      <c r="M9" s="98">
        <f>第一週明細!W24</f>
        <v>24.5</v>
      </c>
      <c r="N9" s="97" t="s">
        <v>45</v>
      </c>
      <c r="O9" s="96">
        <f>第一週明細!W36</f>
        <v>721.2</v>
      </c>
      <c r="P9" s="97" t="s">
        <v>9</v>
      </c>
      <c r="Q9" s="104">
        <f>第一週明細!W32</f>
        <v>24</v>
      </c>
      <c r="R9" s="97" t="s">
        <v>45</v>
      </c>
      <c r="S9" s="96">
        <f>第一週明細!W44</f>
        <v>752.7</v>
      </c>
      <c r="T9" s="97" t="s">
        <v>9</v>
      </c>
      <c r="U9" s="99">
        <f>第一週明細!W40</f>
        <v>23.5</v>
      </c>
    </row>
    <row r="10" spans="2:21" s="94" customFormat="1" ht="12.9" customHeight="1" thickBot="1" x14ac:dyDescent="0.3">
      <c r="B10" s="339"/>
      <c r="C10" s="340"/>
      <c r="D10" s="340"/>
      <c r="E10" s="340"/>
      <c r="F10" s="340"/>
      <c r="G10" s="340"/>
      <c r="H10" s="340"/>
      <c r="I10" s="340"/>
      <c r="J10" s="102" t="s">
        <v>7</v>
      </c>
      <c r="K10" s="101">
        <f>第一週明細!W22</f>
        <v>99</v>
      </c>
      <c r="L10" s="102" t="s">
        <v>11</v>
      </c>
      <c r="M10" s="101">
        <f>第一週明細!W26</f>
        <v>28.6</v>
      </c>
      <c r="N10" s="102" t="s">
        <v>7</v>
      </c>
      <c r="O10" s="101">
        <f>第一週明細!W30</f>
        <v>98.5</v>
      </c>
      <c r="P10" s="102" t="s">
        <v>11</v>
      </c>
      <c r="Q10" s="105">
        <f>第一週明細!W34</f>
        <v>27.799999999999997</v>
      </c>
      <c r="R10" s="102" t="s">
        <v>7</v>
      </c>
      <c r="S10" s="101">
        <f>第一週明細!W38</f>
        <v>107</v>
      </c>
      <c r="T10" s="102" t="s">
        <v>11</v>
      </c>
      <c r="U10" s="103">
        <f>第一週明細!W42</f>
        <v>28.3</v>
      </c>
    </row>
    <row r="11" spans="2:21" s="87" customFormat="1" ht="12" customHeight="1" x14ac:dyDescent="0.3">
      <c r="B11" s="230" t="s">
        <v>267</v>
      </c>
      <c r="C11" s="231"/>
      <c r="D11" s="231"/>
      <c r="E11" s="232"/>
      <c r="F11" s="231" t="s">
        <v>268</v>
      </c>
      <c r="G11" s="231"/>
      <c r="H11" s="231"/>
      <c r="I11" s="231"/>
      <c r="J11" s="233" t="s">
        <v>269</v>
      </c>
      <c r="K11" s="234"/>
      <c r="L11" s="234"/>
      <c r="M11" s="235"/>
      <c r="N11" s="234" t="s">
        <v>270</v>
      </c>
      <c r="O11" s="234"/>
      <c r="P11" s="234"/>
      <c r="Q11" s="235"/>
      <c r="R11" s="234" t="s">
        <v>271</v>
      </c>
      <c r="S11" s="234"/>
      <c r="T11" s="234"/>
      <c r="U11" s="236"/>
    </row>
    <row r="12" spans="2:21" ht="21.45" customHeight="1" x14ac:dyDescent="0.3">
      <c r="B12" s="237" t="s">
        <v>107</v>
      </c>
      <c r="C12" s="238"/>
      <c r="D12" s="238"/>
      <c r="E12" s="239"/>
      <c r="F12" s="240" t="s">
        <v>172</v>
      </c>
      <c r="G12" s="238"/>
      <c r="H12" s="238"/>
      <c r="I12" s="239"/>
      <c r="J12" s="241" t="s">
        <v>101</v>
      </c>
      <c r="K12" s="242"/>
      <c r="L12" s="242"/>
      <c r="M12" s="243"/>
      <c r="N12" s="240" t="s">
        <v>103</v>
      </c>
      <c r="O12" s="238"/>
      <c r="P12" s="238"/>
      <c r="Q12" s="238"/>
      <c r="R12" s="244" t="s">
        <v>170</v>
      </c>
      <c r="S12" s="244"/>
      <c r="T12" s="244"/>
      <c r="U12" s="245"/>
    </row>
    <row r="13" spans="2:21" s="195" customFormat="1" ht="21.45" customHeight="1" x14ac:dyDescent="0.55000000000000004">
      <c r="B13" s="325" t="s">
        <v>244</v>
      </c>
      <c r="C13" s="326"/>
      <c r="D13" s="326"/>
      <c r="E13" s="326"/>
      <c r="F13" s="280" t="s">
        <v>288</v>
      </c>
      <c r="G13" s="281"/>
      <c r="H13" s="281"/>
      <c r="I13" s="282"/>
      <c r="J13" s="283" t="s">
        <v>134</v>
      </c>
      <c r="K13" s="284"/>
      <c r="L13" s="284"/>
      <c r="M13" s="284"/>
      <c r="N13" s="285" t="s">
        <v>183</v>
      </c>
      <c r="O13" s="286"/>
      <c r="P13" s="286"/>
      <c r="Q13" s="286"/>
      <c r="R13" s="287" t="s">
        <v>300</v>
      </c>
      <c r="S13" s="288"/>
      <c r="T13" s="288"/>
      <c r="U13" s="289"/>
    </row>
    <row r="14" spans="2:21" s="198" customFormat="1" ht="21.45" customHeight="1" x14ac:dyDescent="0.55000000000000004">
      <c r="B14" s="246" t="s">
        <v>294</v>
      </c>
      <c r="C14" s="247"/>
      <c r="D14" s="247"/>
      <c r="E14" s="248"/>
      <c r="F14" s="249" t="s">
        <v>312</v>
      </c>
      <c r="G14" s="250"/>
      <c r="H14" s="250"/>
      <c r="I14" s="251"/>
      <c r="J14" s="318" t="s">
        <v>341</v>
      </c>
      <c r="K14" s="319"/>
      <c r="L14" s="319"/>
      <c r="M14" s="319"/>
      <c r="N14" s="320" t="s">
        <v>371</v>
      </c>
      <c r="O14" s="321"/>
      <c r="P14" s="321"/>
      <c r="Q14" s="321"/>
      <c r="R14" s="322" t="s">
        <v>301</v>
      </c>
      <c r="S14" s="323"/>
      <c r="T14" s="323"/>
      <c r="U14" s="324"/>
    </row>
    <row r="15" spans="2:21" s="195" customFormat="1" ht="21.45" customHeight="1" x14ac:dyDescent="0.55000000000000004">
      <c r="B15" s="343" t="s">
        <v>295</v>
      </c>
      <c r="C15" s="344"/>
      <c r="D15" s="344"/>
      <c r="E15" s="345"/>
      <c r="F15" s="346" t="s">
        <v>370</v>
      </c>
      <c r="G15" s="347"/>
      <c r="H15" s="347"/>
      <c r="I15" s="348"/>
      <c r="J15" s="349" t="s">
        <v>298</v>
      </c>
      <c r="K15" s="350"/>
      <c r="L15" s="350"/>
      <c r="M15" s="350"/>
      <c r="N15" s="351" t="s">
        <v>299</v>
      </c>
      <c r="O15" s="352"/>
      <c r="P15" s="352"/>
      <c r="Q15" s="352"/>
      <c r="R15" s="353" t="s">
        <v>319</v>
      </c>
      <c r="S15" s="354"/>
      <c r="T15" s="354"/>
      <c r="U15" s="355"/>
    </row>
    <row r="16" spans="2:21" s="145" customFormat="1" ht="21.45" customHeight="1" x14ac:dyDescent="0.4">
      <c r="B16" s="356" t="s">
        <v>95</v>
      </c>
      <c r="C16" s="317"/>
      <c r="D16" s="317"/>
      <c r="E16" s="210"/>
      <c r="F16" s="317" t="s">
        <v>96</v>
      </c>
      <c r="G16" s="317"/>
      <c r="H16" s="317"/>
      <c r="I16" s="317"/>
      <c r="J16" s="317" t="s">
        <v>95</v>
      </c>
      <c r="K16" s="317"/>
      <c r="L16" s="317"/>
      <c r="M16" s="210"/>
      <c r="N16" s="210" t="s">
        <v>180</v>
      </c>
      <c r="O16" s="211"/>
      <c r="P16" s="211"/>
      <c r="Q16" s="211"/>
      <c r="R16" s="210" t="s">
        <v>95</v>
      </c>
      <c r="S16" s="211"/>
      <c r="T16" s="211"/>
      <c r="U16" s="213"/>
    </row>
    <row r="17" spans="2:21" s="127" customFormat="1" ht="21.45" customHeight="1" x14ac:dyDescent="0.45">
      <c r="B17" s="357" t="s">
        <v>245</v>
      </c>
      <c r="C17" s="358"/>
      <c r="D17" s="358"/>
      <c r="E17" s="214"/>
      <c r="F17" s="358" t="s">
        <v>372</v>
      </c>
      <c r="G17" s="358"/>
      <c r="H17" s="358"/>
      <c r="I17" s="214"/>
      <c r="J17" s="208" t="s">
        <v>135</v>
      </c>
      <c r="K17" s="209"/>
      <c r="L17" s="209"/>
      <c r="M17" s="359"/>
      <c r="N17" s="474" t="s">
        <v>379</v>
      </c>
      <c r="O17" s="475"/>
      <c r="P17" s="475"/>
      <c r="Q17" s="475"/>
      <c r="R17" s="214" t="s">
        <v>109</v>
      </c>
      <c r="S17" s="215"/>
      <c r="T17" s="215"/>
      <c r="U17" s="229"/>
    </row>
    <row r="18" spans="2:21" s="94" customFormat="1" ht="12.9" customHeight="1" x14ac:dyDescent="0.25">
      <c r="B18" s="146" t="s">
        <v>45</v>
      </c>
      <c r="C18" s="106">
        <f>第二週明細!W12</f>
        <v>744.1</v>
      </c>
      <c r="D18" s="107" t="s">
        <v>9</v>
      </c>
      <c r="E18" s="108">
        <f>第二週明細!W8</f>
        <v>24.5</v>
      </c>
      <c r="F18" s="97" t="s">
        <v>45</v>
      </c>
      <c r="G18" s="96">
        <f>第二週明細!W20</f>
        <v>723.7</v>
      </c>
      <c r="H18" s="97" t="s">
        <v>9</v>
      </c>
      <c r="I18" s="104">
        <f>第二週明細!W16</f>
        <v>24.5</v>
      </c>
      <c r="J18" s="97" t="s">
        <v>45</v>
      </c>
      <c r="K18" s="96">
        <f>第二週明細!W28</f>
        <v>752.8</v>
      </c>
      <c r="L18" s="97" t="s">
        <v>9</v>
      </c>
      <c r="M18" s="98">
        <f>第二週明細!W24</f>
        <v>24</v>
      </c>
      <c r="N18" s="97" t="s">
        <v>45</v>
      </c>
      <c r="O18" s="96">
        <f>第二週明細!W36</f>
        <v>735.6</v>
      </c>
      <c r="P18" s="97" t="s">
        <v>9</v>
      </c>
      <c r="Q18" s="104">
        <f>第二週明細!W32</f>
        <v>24</v>
      </c>
      <c r="R18" s="95" t="s">
        <v>45</v>
      </c>
      <c r="S18" s="96">
        <f>第二週明細!W44</f>
        <v>709</v>
      </c>
      <c r="T18" s="97" t="s">
        <v>9</v>
      </c>
      <c r="U18" s="99">
        <f>第二週明細!W40</f>
        <v>23</v>
      </c>
    </row>
    <row r="19" spans="2:21" s="94" customFormat="1" ht="12.9" customHeight="1" thickBot="1" x14ac:dyDescent="0.3">
      <c r="B19" s="100" t="s">
        <v>7</v>
      </c>
      <c r="C19" s="101">
        <f>第二週明細!W6</f>
        <v>102</v>
      </c>
      <c r="D19" s="102" t="s">
        <v>11</v>
      </c>
      <c r="E19" s="101">
        <f>第二週明細!W10</f>
        <v>28.9</v>
      </c>
      <c r="F19" s="102" t="s">
        <v>7</v>
      </c>
      <c r="G19" s="101">
        <f>第二週明細!W14</f>
        <v>97.5</v>
      </c>
      <c r="H19" s="102" t="s">
        <v>11</v>
      </c>
      <c r="I19" s="105">
        <f>第二週明細!W18</f>
        <v>28.3</v>
      </c>
      <c r="J19" s="102" t="s">
        <v>7</v>
      </c>
      <c r="K19" s="101">
        <f>第二週明細!W22</f>
        <v>105.5</v>
      </c>
      <c r="L19" s="102" t="s">
        <v>11</v>
      </c>
      <c r="M19" s="101">
        <f>第二週明細!W26</f>
        <v>28.7</v>
      </c>
      <c r="N19" s="102" t="s">
        <v>7</v>
      </c>
      <c r="O19" s="101">
        <f>第二週明細!W30</f>
        <v>102</v>
      </c>
      <c r="P19" s="102" t="s">
        <v>11</v>
      </c>
      <c r="Q19" s="105">
        <f>第二週明細!W34</f>
        <v>27.9</v>
      </c>
      <c r="R19" s="100" t="s">
        <v>7</v>
      </c>
      <c r="S19" s="101">
        <f>第二週明細!W38</f>
        <v>99</v>
      </c>
      <c r="T19" s="102" t="s">
        <v>11</v>
      </c>
      <c r="U19" s="103">
        <f>第二週明細!W42</f>
        <v>26.500000000000004</v>
      </c>
    </row>
    <row r="20" spans="2:21" s="87" customFormat="1" ht="12" customHeight="1" x14ac:dyDescent="0.3">
      <c r="B20" s="360" t="s">
        <v>272</v>
      </c>
      <c r="C20" s="234"/>
      <c r="D20" s="234"/>
      <c r="E20" s="235"/>
      <c r="F20" s="234" t="s">
        <v>273</v>
      </c>
      <c r="G20" s="234"/>
      <c r="H20" s="234"/>
      <c r="I20" s="234"/>
      <c r="J20" s="234" t="s">
        <v>274</v>
      </c>
      <c r="K20" s="234"/>
      <c r="L20" s="234"/>
      <c r="M20" s="234"/>
      <c r="N20" s="232" t="s">
        <v>275</v>
      </c>
      <c r="O20" s="361"/>
      <c r="P20" s="361"/>
      <c r="Q20" s="361"/>
      <c r="R20" s="232" t="s">
        <v>276</v>
      </c>
      <c r="S20" s="361"/>
      <c r="T20" s="361"/>
      <c r="U20" s="362"/>
    </row>
    <row r="21" spans="2:21" ht="21.45" customHeight="1" x14ac:dyDescent="0.3">
      <c r="B21" s="237" t="s">
        <v>101</v>
      </c>
      <c r="C21" s="238"/>
      <c r="D21" s="238"/>
      <c r="E21" s="238"/>
      <c r="F21" s="240" t="s">
        <v>173</v>
      </c>
      <c r="G21" s="238"/>
      <c r="H21" s="238"/>
      <c r="I21" s="239"/>
      <c r="J21" s="241" t="s">
        <v>101</v>
      </c>
      <c r="K21" s="242"/>
      <c r="L21" s="242"/>
      <c r="M21" s="243"/>
      <c r="N21" s="240" t="s">
        <v>103</v>
      </c>
      <c r="O21" s="238"/>
      <c r="P21" s="238"/>
      <c r="Q21" s="238"/>
      <c r="R21" s="363" t="s">
        <v>185</v>
      </c>
      <c r="S21" s="364"/>
      <c r="T21" s="364"/>
      <c r="U21" s="365"/>
    </row>
    <row r="22" spans="2:21" s="195" customFormat="1" ht="21.45" customHeight="1" x14ac:dyDescent="0.55000000000000004">
      <c r="B22" s="366" t="s">
        <v>186</v>
      </c>
      <c r="C22" s="367"/>
      <c r="D22" s="367"/>
      <c r="E22" s="367"/>
      <c r="F22" s="368" t="s">
        <v>304</v>
      </c>
      <c r="G22" s="369"/>
      <c r="H22" s="369"/>
      <c r="I22" s="370"/>
      <c r="J22" s="219" t="s">
        <v>308</v>
      </c>
      <c r="K22" s="220"/>
      <c r="L22" s="220"/>
      <c r="M22" s="371"/>
      <c r="N22" s="372" t="s">
        <v>259</v>
      </c>
      <c r="O22" s="373"/>
      <c r="P22" s="373"/>
      <c r="Q22" s="373"/>
      <c r="R22" s="374" t="s">
        <v>342</v>
      </c>
      <c r="S22" s="375"/>
      <c r="T22" s="375"/>
      <c r="U22" s="376"/>
    </row>
    <row r="23" spans="2:21" s="198" customFormat="1" ht="21.45" customHeight="1" x14ac:dyDescent="0.55000000000000004">
      <c r="B23" s="377" t="s">
        <v>303</v>
      </c>
      <c r="C23" s="378"/>
      <c r="D23" s="378"/>
      <c r="E23" s="378"/>
      <c r="F23" s="379" t="s">
        <v>305</v>
      </c>
      <c r="G23" s="380"/>
      <c r="H23" s="380"/>
      <c r="I23" s="381"/>
      <c r="J23" s="382" t="s">
        <v>310</v>
      </c>
      <c r="K23" s="383"/>
      <c r="L23" s="383"/>
      <c r="M23" s="384"/>
      <c r="N23" s="385" t="s">
        <v>184</v>
      </c>
      <c r="O23" s="386"/>
      <c r="P23" s="386"/>
      <c r="Q23" s="386"/>
      <c r="R23" s="387" t="s">
        <v>307</v>
      </c>
      <c r="S23" s="388"/>
      <c r="T23" s="388"/>
      <c r="U23" s="389"/>
    </row>
    <row r="24" spans="2:21" s="195" customFormat="1" ht="21.45" customHeight="1" x14ac:dyDescent="0.55000000000000004">
      <c r="B24" s="390" t="s">
        <v>258</v>
      </c>
      <c r="C24" s="391"/>
      <c r="D24" s="391"/>
      <c r="E24" s="391"/>
      <c r="F24" s="392" t="s">
        <v>315</v>
      </c>
      <c r="G24" s="393"/>
      <c r="H24" s="393"/>
      <c r="I24" s="394"/>
      <c r="J24" s="395" t="s">
        <v>338</v>
      </c>
      <c r="K24" s="396"/>
      <c r="L24" s="396"/>
      <c r="M24" s="396"/>
      <c r="N24" s="397" t="s">
        <v>309</v>
      </c>
      <c r="O24" s="398"/>
      <c r="P24" s="398"/>
      <c r="Q24" s="398"/>
      <c r="R24" s="399" t="s">
        <v>385</v>
      </c>
      <c r="S24" s="400"/>
      <c r="T24" s="400"/>
      <c r="U24" s="401"/>
    </row>
    <row r="25" spans="2:21" s="145" customFormat="1" ht="21.45" customHeight="1" x14ac:dyDescent="0.4">
      <c r="B25" s="327" t="s">
        <v>95</v>
      </c>
      <c r="C25" s="211"/>
      <c r="D25" s="211"/>
      <c r="E25" s="211"/>
      <c r="F25" s="210" t="s">
        <v>96</v>
      </c>
      <c r="G25" s="211"/>
      <c r="H25" s="211"/>
      <c r="I25" s="212"/>
      <c r="J25" s="317" t="s">
        <v>95</v>
      </c>
      <c r="K25" s="317"/>
      <c r="L25" s="317"/>
      <c r="M25" s="317"/>
      <c r="N25" s="210" t="s">
        <v>181</v>
      </c>
      <c r="O25" s="211"/>
      <c r="P25" s="211"/>
      <c r="Q25" s="211"/>
      <c r="R25" s="210" t="s">
        <v>95</v>
      </c>
      <c r="S25" s="211"/>
      <c r="T25" s="211"/>
      <c r="U25" s="213"/>
    </row>
    <row r="26" spans="2:21" s="127" customFormat="1" ht="21.45" customHeight="1" x14ac:dyDescent="0.45">
      <c r="B26" s="237" t="s">
        <v>187</v>
      </c>
      <c r="C26" s="238"/>
      <c r="D26" s="238"/>
      <c r="E26" s="238"/>
      <c r="F26" s="240" t="s">
        <v>332</v>
      </c>
      <c r="G26" s="238"/>
      <c r="H26" s="238"/>
      <c r="I26" s="239"/>
      <c r="J26" s="358" t="s">
        <v>297</v>
      </c>
      <c r="K26" s="358"/>
      <c r="L26" s="358"/>
      <c r="M26" s="358"/>
      <c r="N26" s="214" t="s">
        <v>109</v>
      </c>
      <c r="O26" s="215"/>
      <c r="P26" s="215"/>
      <c r="Q26" s="215"/>
      <c r="R26" s="214" t="s">
        <v>113</v>
      </c>
      <c r="S26" s="215"/>
      <c r="T26" s="215"/>
      <c r="U26" s="229"/>
    </row>
    <row r="27" spans="2:21" s="94" customFormat="1" ht="12.9" customHeight="1" x14ac:dyDescent="0.25">
      <c r="B27" s="95" t="s">
        <v>72</v>
      </c>
      <c r="C27" s="96">
        <f>第三週明細!W12</f>
        <v>743.6</v>
      </c>
      <c r="D27" s="97" t="s">
        <v>9</v>
      </c>
      <c r="E27" s="104">
        <f>第三週明細!W8</f>
        <v>24</v>
      </c>
      <c r="F27" s="97" t="s">
        <v>72</v>
      </c>
      <c r="G27" s="96">
        <f>第三週明細!W20</f>
        <v>752.8</v>
      </c>
      <c r="H27" s="97" t="s">
        <v>9</v>
      </c>
      <c r="I27" s="98">
        <f>第三週明細!W16</f>
        <v>24</v>
      </c>
      <c r="J27" s="97" t="s">
        <v>72</v>
      </c>
      <c r="K27" s="96">
        <f>第三週明細!W28</f>
        <v>728.5</v>
      </c>
      <c r="L27" s="97" t="s">
        <v>9</v>
      </c>
      <c r="M27" s="98">
        <f>第三週明細!W24</f>
        <v>24.5</v>
      </c>
      <c r="N27" s="97" t="s">
        <v>72</v>
      </c>
      <c r="O27" s="96">
        <f>第三週明細!W36</f>
        <v>765.9</v>
      </c>
      <c r="P27" s="97" t="s">
        <v>9</v>
      </c>
      <c r="Q27" s="104">
        <f>第三週明細!W32</f>
        <v>23.5</v>
      </c>
      <c r="R27" s="97" t="s">
        <v>73</v>
      </c>
      <c r="S27" s="96">
        <f>第三週明細!W44</f>
        <v>718.8</v>
      </c>
      <c r="T27" s="97" t="s">
        <v>9</v>
      </c>
      <c r="U27" s="99">
        <f>第三週明細!W40</f>
        <v>24</v>
      </c>
    </row>
    <row r="28" spans="2:21" s="94" customFormat="1" ht="12.9" customHeight="1" thickBot="1" x14ac:dyDescent="0.3">
      <c r="B28" s="147" t="s">
        <v>7</v>
      </c>
      <c r="C28" s="138">
        <f>第三週明細!W6</f>
        <v>103.5</v>
      </c>
      <c r="D28" s="137" t="s">
        <v>11</v>
      </c>
      <c r="E28" s="139">
        <f>第三週明細!W10</f>
        <v>28.4</v>
      </c>
      <c r="F28" s="137" t="s">
        <v>7</v>
      </c>
      <c r="G28" s="138">
        <f>第三週明細!W14</f>
        <v>105.5</v>
      </c>
      <c r="H28" s="137" t="s">
        <v>74</v>
      </c>
      <c r="I28" s="138">
        <f>第三週明細!W18</f>
        <v>28.7</v>
      </c>
      <c r="J28" s="137" t="s">
        <v>7</v>
      </c>
      <c r="K28" s="138">
        <f>第三週明細!W22</f>
        <v>98.5</v>
      </c>
      <c r="L28" s="137" t="s">
        <v>11</v>
      </c>
      <c r="M28" s="138">
        <f>第三週明細!W26</f>
        <v>28.5</v>
      </c>
      <c r="N28" s="137" t="s">
        <v>7</v>
      </c>
      <c r="O28" s="138">
        <f>第三週明細!W30</f>
        <v>110</v>
      </c>
      <c r="P28" s="137" t="s">
        <v>11</v>
      </c>
      <c r="Q28" s="139">
        <f>第三週明細!W34</f>
        <v>28.6</v>
      </c>
      <c r="R28" s="137" t="s">
        <v>7</v>
      </c>
      <c r="S28" s="138">
        <f>第三週明細!W38</f>
        <v>98</v>
      </c>
      <c r="T28" s="137" t="s">
        <v>11</v>
      </c>
      <c r="U28" s="140">
        <f>第三週明細!W42</f>
        <v>27.7</v>
      </c>
    </row>
    <row r="29" spans="2:21" s="87" customFormat="1" ht="12" customHeight="1" x14ac:dyDescent="0.3">
      <c r="B29" s="257" t="s">
        <v>277</v>
      </c>
      <c r="C29" s="258"/>
      <c r="D29" s="258"/>
      <c r="E29" s="258"/>
      <c r="F29" s="234" t="s">
        <v>278</v>
      </c>
      <c r="G29" s="234"/>
      <c r="H29" s="234"/>
      <c r="I29" s="234"/>
      <c r="J29" s="234" t="s">
        <v>279</v>
      </c>
      <c r="K29" s="234"/>
      <c r="L29" s="234"/>
      <c r="M29" s="234"/>
      <c r="N29" s="235" t="s">
        <v>280</v>
      </c>
      <c r="O29" s="258"/>
      <c r="P29" s="258"/>
      <c r="Q29" s="258"/>
      <c r="R29" s="235" t="s">
        <v>281</v>
      </c>
      <c r="S29" s="258"/>
      <c r="T29" s="258"/>
      <c r="U29" s="402"/>
    </row>
    <row r="30" spans="2:21" ht="21" customHeight="1" x14ac:dyDescent="0.3">
      <c r="B30" s="237" t="s">
        <v>101</v>
      </c>
      <c r="C30" s="238"/>
      <c r="D30" s="238"/>
      <c r="E30" s="238"/>
      <c r="F30" s="241" t="s">
        <v>174</v>
      </c>
      <c r="G30" s="242"/>
      <c r="H30" s="242"/>
      <c r="I30" s="242"/>
      <c r="J30" s="241" t="s">
        <v>101</v>
      </c>
      <c r="K30" s="242"/>
      <c r="L30" s="242"/>
      <c r="M30" s="243"/>
      <c r="N30" s="241" t="s">
        <v>100</v>
      </c>
      <c r="O30" s="242"/>
      <c r="P30" s="242"/>
      <c r="Q30" s="242"/>
      <c r="R30" s="253" t="s">
        <v>170</v>
      </c>
      <c r="S30" s="254"/>
      <c r="T30" s="254"/>
      <c r="U30" s="255"/>
    </row>
    <row r="31" spans="2:21" s="195" customFormat="1" ht="21.45" customHeight="1" x14ac:dyDescent="0.55000000000000004">
      <c r="B31" s="441" t="s">
        <v>357</v>
      </c>
      <c r="C31" s="442"/>
      <c r="D31" s="442"/>
      <c r="E31" s="442"/>
      <c r="F31" s="403" t="s">
        <v>337</v>
      </c>
      <c r="G31" s="404"/>
      <c r="H31" s="404"/>
      <c r="I31" s="404"/>
      <c r="J31" s="405" t="s">
        <v>318</v>
      </c>
      <c r="K31" s="406"/>
      <c r="L31" s="406"/>
      <c r="M31" s="406"/>
      <c r="N31" s="219" t="s">
        <v>188</v>
      </c>
      <c r="O31" s="220"/>
      <c r="P31" s="220"/>
      <c r="Q31" s="220"/>
      <c r="R31" s="407" t="s">
        <v>321</v>
      </c>
      <c r="S31" s="408"/>
      <c r="T31" s="408"/>
      <c r="U31" s="409"/>
    </row>
    <row r="32" spans="2:21" s="195" customFormat="1" ht="21.45" customHeight="1" x14ac:dyDescent="0.55000000000000004">
      <c r="B32" s="410" t="s">
        <v>254</v>
      </c>
      <c r="C32" s="393"/>
      <c r="D32" s="393"/>
      <c r="E32" s="393"/>
      <c r="F32" s="411" t="s">
        <v>179</v>
      </c>
      <c r="G32" s="412"/>
      <c r="H32" s="412"/>
      <c r="I32" s="412"/>
      <c r="J32" s="413" t="s">
        <v>306</v>
      </c>
      <c r="K32" s="414"/>
      <c r="L32" s="414"/>
      <c r="M32" s="414"/>
      <c r="N32" s="415" t="s">
        <v>317</v>
      </c>
      <c r="O32" s="416"/>
      <c r="P32" s="416"/>
      <c r="Q32" s="417"/>
      <c r="R32" s="418" t="s">
        <v>320</v>
      </c>
      <c r="S32" s="419"/>
      <c r="T32" s="419"/>
      <c r="U32" s="420"/>
    </row>
    <row r="33" spans="2:24" s="195" customFormat="1" ht="21.45" customHeight="1" x14ac:dyDescent="0.55000000000000004">
      <c r="B33" s="427" t="s">
        <v>314</v>
      </c>
      <c r="C33" s="428"/>
      <c r="D33" s="428"/>
      <c r="E33" s="428"/>
      <c r="F33" s="429" t="s">
        <v>335</v>
      </c>
      <c r="G33" s="430"/>
      <c r="H33" s="430"/>
      <c r="I33" s="430"/>
      <c r="J33" s="431" t="s">
        <v>316</v>
      </c>
      <c r="K33" s="432"/>
      <c r="L33" s="432"/>
      <c r="M33" s="432"/>
      <c r="N33" s="433" t="s">
        <v>336</v>
      </c>
      <c r="O33" s="434"/>
      <c r="P33" s="434"/>
      <c r="Q33" s="435"/>
      <c r="R33" s="436" t="s">
        <v>322</v>
      </c>
      <c r="S33" s="437"/>
      <c r="T33" s="437"/>
      <c r="U33" s="438"/>
    </row>
    <row r="34" spans="2:24" s="145" customFormat="1" ht="21.45" customHeight="1" x14ac:dyDescent="0.4">
      <c r="B34" s="439" t="s">
        <v>95</v>
      </c>
      <c r="C34" s="440"/>
      <c r="D34" s="440"/>
      <c r="E34" s="440"/>
      <c r="F34" s="210" t="s">
        <v>96</v>
      </c>
      <c r="G34" s="211"/>
      <c r="H34" s="211"/>
      <c r="I34" s="211"/>
      <c r="J34" s="210" t="s">
        <v>95</v>
      </c>
      <c r="K34" s="211"/>
      <c r="L34" s="211"/>
      <c r="M34" s="211"/>
      <c r="N34" s="210" t="s">
        <v>182</v>
      </c>
      <c r="O34" s="211"/>
      <c r="P34" s="211"/>
      <c r="Q34" s="212"/>
      <c r="R34" s="210" t="s">
        <v>95</v>
      </c>
      <c r="S34" s="211"/>
      <c r="T34" s="211"/>
      <c r="U34" s="213"/>
    </row>
    <row r="35" spans="2:24" s="109" customFormat="1" ht="21.45" customHeight="1" x14ac:dyDescent="0.55000000000000004">
      <c r="B35" s="426" t="s">
        <v>263</v>
      </c>
      <c r="C35" s="215"/>
      <c r="D35" s="215"/>
      <c r="E35" s="215"/>
      <c r="F35" s="214" t="s">
        <v>135</v>
      </c>
      <c r="G35" s="215"/>
      <c r="H35" s="215"/>
      <c r="I35" s="215"/>
      <c r="J35" s="208" t="s">
        <v>334</v>
      </c>
      <c r="K35" s="209"/>
      <c r="L35" s="209"/>
      <c r="M35" s="209"/>
      <c r="N35" s="474" t="s">
        <v>380</v>
      </c>
      <c r="O35" s="475"/>
      <c r="P35" s="475"/>
      <c r="Q35" s="476"/>
      <c r="R35" s="214" t="s">
        <v>109</v>
      </c>
      <c r="S35" s="215"/>
      <c r="T35" s="215"/>
      <c r="U35" s="229"/>
    </row>
    <row r="36" spans="2:24" s="94" customFormat="1" ht="12.9" customHeight="1" x14ac:dyDescent="0.25">
      <c r="B36" s="132" t="s">
        <v>71</v>
      </c>
      <c r="C36" s="96">
        <f>'第四週明細 '!W12</f>
        <v>726.1</v>
      </c>
      <c r="D36" s="133" t="s">
        <v>75</v>
      </c>
      <c r="E36" s="104">
        <f>'第四週明細 '!W8</f>
        <v>24.5</v>
      </c>
      <c r="F36" s="97" t="s">
        <v>76</v>
      </c>
      <c r="G36" s="96">
        <f>'第四週明細 '!W20</f>
        <v>750.4</v>
      </c>
      <c r="H36" s="97" t="s">
        <v>9</v>
      </c>
      <c r="I36" s="104">
        <f>'第四週明細 '!W16</f>
        <v>24</v>
      </c>
      <c r="J36" s="97" t="s">
        <v>76</v>
      </c>
      <c r="K36" s="96">
        <f>'第四週明細 '!W28</f>
        <v>726.1</v>
      </c>
      <c r="L36" s="97" t="s">
        <v>9</v>
      </c>
      <c r="M36" s="104">
        <f>'第四週明細 '!W24</f>
        <v>24.5</v>
      </c>
      <c r="N36" s="95" t="s">
        <v>71</v>
      </c>
      <c r="O36" s="96">
        <f>'第四週明細 '!W36</f>
        <v>746.2</v>
      </c>
      <c r="P36" s="97" t="s">
        <v>9</v>
      </c>
      <c r="Q36" s="104">
        <f>'第四週明細 '!W32</f>
        <v>25</v>
      </c>
      <c r="R36" s="97" t="s">
        <v>45</v>
      </c>
      <c r="S36" s="96">
        <f>'第四週明細 '!W44</f>
        <v>721.6</v>
      </c>
      <c r="T36" s="97" t="s">
        <v>9</v>
      </c>
      <c r="U36" s="99">
        <f>'第四週明細 '!W40</f>
        <v>24</v>
      </c>
    </row>
    <row r="37" spans="2:24" s="94" customFormat="1" ht="12.9" customHeight="1" thickBot="1" x14ac:dyDescent="0.3">
      <c r="B37" s="128" t="s">
        <v>77</v>
      </c>
      <c r="C37" s="130">
        <f>'第四週明細 '!W6</f>
        <v>98</v>
      </c>
      <c r="D37" s="129" t="s">
        <v>78</v>
      </c>
      <c r="E37" s="131">
        <f>'第四週明細 '!W10</f>
        <v>28.400000000000002</v>
      </c>
      <c r="F37" s="137" t="s">
        <v>7</v>
      </c>
      <c r="G37" s="138">
        <f>'第四週明細 '!W14</f>
        <v>105</v>
      </c>
      <c r="H37" s="137" t="s">
        <v>11</v>
      </c>
      <c r="I37" s="139">
        <f>'第四週明細 '!W18</f>
        <v>28.599999999999998</v>
      </c>
      <c r="J37" s="137" t="s">
        <v>7</v>
      </c>
      <c r="K37" s="138">
        <f>'第四週明細 '!W22</f>
        <v>98</v>
      </c>
      <c r="L37" s="137" t="s">
        <v>11</v>
      </c>
      <c r="M37" s="139">
        <f>'第四週明細 '!W26</f>
        <v>28.400000000000002</v>
      </c>
      <c r="N37" s="147" t="s">
        <v>7</v>
      </c>
      <c r="O37" s="138">
        <f>'第四週明細 '!W30</f>
        <v>101.5</v>
      </c>
      <c r="P37" s="137" t="s">
        <v>11</v>
      </c>
      <c r="Q37" s="139">
        <f>'第四週明細 '!W34</f>
        <v>28.799999999999997</v>
      </c>
      <c r="R37" s="137" t="s">
        <v>7</v>
      </c>
      <c r="S37" s="138">
        <f>'第四週明細 '!W38</f>
        <v>99</v>
      </c>
      <c r="T37" s="137" t="s">
        <v>11</v>
      </c>
      <c r="U37" s="140">
        <f>'第四週明細 '!W42</f>
        <v>27.4</v>
      </c>
    </row>
    <row r="38" spans="2:24" s="87" customFormat="1" ht="12" customHeight="1" x14ac:dyDescent="0.3">
      <c r="B38" s="257" t="s">
        <v>282</v>
      </c>
      <c r="C38" s="258"/>
      <c r="D38" s="258"/>
      <c r="E38" s="233"/>
      <c r="F38" s="259" t="s">
        <v>283</v>
      </c>
      <c r="G38" s="260"/>
      <c r="H38" s="260"/>
      <c r="I38" s="260"/>
      <c r="J38" s="234" t="s">
        <v>284</v>
      </c>
      <c r="K38" s="234"/>
      <c r="L38" s="234"/>
      <c r="M38" s="235"/>
      <c r="N38" s="234" t="s">
        <v>286</v>
      </c>
      <c r="O38" s="234"/>
      <c r="P38" s="234"/>
      <c r="Q38" s="234"/>
      <c r="R38" s="234" t="s">
        <v>285</v>
      </c>
      <c r="S38" s="234"/>
      <c r="T38" s="234"/>
      <c r="U38" s="236"/>
    </row>
    <row r="39" spans="2:24" ht="21.45" customHeight="1" x14ac:dyDescent="0.3">
      <c r="B39" s="237" t="s">
        <v>101</v>
      </c>
      <c r="C39" s="238"/>
      <c r="D39" s="238"/>
      <c r="E39" s="238"/>
      <c r="F39" s="241" t="s">
        <v>177</v>
      </c>
      <c r="G39" s="242"/>
      <c r="H39" s="242"/>
      <c r="I39" s="242"/>
      <c r="J39" s="241" t="s">
        <v>101</v>
      </c>
      <c r="K39" s="242"/>
      <c r="L39" s="242"/>
      <c r="M39" s="242"/>
      <c r="N39" s="240" t="s">
        <v>100</v>
      </c>
      <c r="O39" s="238"/>
      <c r="P39" s="238"/>
      <c r="Q39" s="239"/>
      <c r="R39" s="253" t="s">
        <v>329</v>
      </c>
      <c r="S39" s="254"/>
      <c r="T39" s="254"/>
      <c r="U39" s="255"/>
    </row>
    <row r="40" spans="2:24" s="196" customFormat="1" ht="21.45" customHeight="1" x14ac:dyDescent="0.55000000000000004">
      <c r="B40" s="217" t="s">
        <v>327</v>
      </c>
      <c r="C40" s="218"/>
      <c r="D40" s="218"/>
      <c r="E40" s="218"/>
      <c r="F40" s="219" t="s">
        <v>323</v>
      </c>
      <c r="G40" s="220"/>
      <c r="H40" s="220"/>
      <c r="I40" s="220"/>
      <c r="J40" s="221" t="s">
        <v>333</v>
      </c>
      <c r="K40" s="222"/>
      <c r="L40" s="222"/>
      <c r="M40" s="222"/>
      <c r="N40" s="223" t="s">
        <v>330</v>
      </c>
      <c r="O40" s="224"/>
      <c r="P40" s="224"/>
      <c r="Q40" s="225"/>
      <c r="R40" s="226" t="s">
        <v>331</v>
      </c>
      <c r="S40" s="227"/>
      <c r="T40" s="227"/>
      <c r="U40" s="228"/>
      <c r="V40" s="252"/>
      <c r="W40" s="252"/>
      <c r="X40" s="252"/>
    </row>
    <row r="41" spans="2:24" s="109" customFormat="1" ht="21.45" customHeight="1" x14ac:dyDescent="0.55000000000000004">
      <c r="B41" s="304" t="s">
        <v>325</v>
      </c>
      <c r="C41" s="305"/>
      <c r="D41" s="305"/>
      <c r="E41" s="305"/>
      <c r="F41" s="306" t="s">
        <v>324</v>
      </c>
      <c r="G41" s="307"/>
      <c r="H41" s="307"/>
      <c r="I41" s="307"/>
      <c r="J41" s="308" t="s">
        <v>365</v>
      </c>
      <c r="K41" s="309"/>
      <c r="L41" s="309"/>
      <c r="M41" s="309"/>
      <c r="N41" s="310" t="s">
        <v>254</v>
      </c>
      <c r="O41" s="311"/>
      <c r="P41" s="311"/>
      <c r="Q41" s="312"/>
      <c r="R41" s="313" t="s">
        <v>328</v>
      </c>
      <c r="S41" s="314"/>
      <c r="T41" s="314"/>
      <c r="U41" s="315"/>
      <c r="V41" s="316"/>
      <c r="W41" s="316"/>
      <c r="X41" s="316"/>
    </row>
    <row r="42" spans="2:24" s="196" customFormat="1" ht="21.45" customHeight="1" x14ac:dyDescent="0.55000000000000004">
      <c r="B42" s="291" t="s">
        <v>257</v>
      </c>
      <c r="C42" s="292"/>
      <c r="D42" s="292"/>
      <c r="E42" s="292"/>
      <c r="F42" s="293" t="s">
        <v>339</v>
      </c>
      <c r="G42" s="294"/>
      <c r="H42" s="294"/>
      <c r="I42" s="294"/>
      <c r="J42" s="295" t="s">
        <v>369</v>
      </c>
      <c r="K42" s="296"/>
      <c r="L42" s="296"/>
      <c r="M42" s="296"/>
      <c r="N42" s="297" t="s">
        <v>367</v>
      </c>
      <c r="O42" s="298"/>
      <c r="P42" s="298"/>
      <c r="Q42" s="299"/>
      <c r="R42" s="300" t="s">
        <v>133</v>
      </c>
      <c r="S42" s="301"/>
      <c r="T42" s="301"/>
      <c r="U42" s="302"/>
      <c r="V42" s="303"/>
      <c r="W42" s="303"/>
      <c r="X42" s="303"/>
    </row>
    <row r="43" spans="2:24" s="94" customFormat="1" ht="21.45" customHeight="1" x14ac:dyDescent="0.25">
      <c r="B43" s="327" t="s">
        <v>95</v>
      </c>
      <c r="C43" s="211"/>
      <c r="D43" s="211"/>
      <c r="E43" s="211"/>
      <c r="F43" s="210" t="s">
        <v>115</v>
      </c>
      <c r="G43" s="211"/>
      <c r="H43" s="211"/>
      <c r="I43" s="211"/>
      <c r="J43" s="317" t="s">
        <v>95</v>
      </c>
      <c r="K43" s="317"/>
      <c r="L43" s="317"/>
      <c r="M43" s="210"/>
      <c r="N43" s="210" t="s">
        <v>180</v>
      </c>
      <c r="O43" s="211"/>
      <c r="P43" s="211"/>
      <c r="Q43" s="212"/>
      <c r="R43" s="210" t="s">
        <v>95</v>
      </c>
      <c r="S43" s="211"/>
      <c r="T43" s="211"/>
      <c r="U43" s="213"/>
      <c r="V43" s="290"/>
      <c r="W43" s="290"/>
      <c r="X43" s="290"/>
    </row>
    <row r="44" spans="2:24" s="127" customFormat="1" ht="21.45" customHeight="1" x14ac:dyDescent="0.45">
      <c r="B44" s="426" t="s">
        <v>326</v>
      </c>
      <c r="C44" s="215"/>
      <c r="D44" s="215"/>
      <c r="E44" s="215"/>
      <c r="F44" s="214" t="s">
        <v>113</v>
      </c>
      <c r="G44" s="215"/>
      <c r="H44" s="215"/>
      <c r="I44" s="215"/>
      <c r="J44" s="208" t="s">
        <v>109</v>
      </c>
      <c r="K44" s="209"/>
      <c r="L44" s="209"/>
      <c r="M44" s="209"/>
      <c r="N44" s="214" t="s">
        <v>132</v>
      </c>
      <c r="O44" s="215"/>
      <c r="P44" s="215"/>
      <c r="Q44" s="216"/>
      <c r="R44" s="214" t="s">
        <v>136</v>
      </c>
      <c r="S44" s="215"/>
      <c r="T44" s="215"/>
      <c r="U44" s="229"/>
    </row>
    <row r="45" spans="2:24" s="94" customFormat="1" ht="12.9" customHeight="1" x14ac:dyDescent="0.25">
      <c r="B45" s="95" t="s">
        <v>45</v>
      </c>
      <c r="C45" s="96">
        <f>'第五週明細 '!W12</f>
        <v>721.2</v>
      </c>
      <c r="D45" s="97" t="s">
        <v>9</v>
      </c>
      <c r="E45" s="104">
        <f>'第五週明細 '!W8</f>
        <v>24</v>
      </c>
      <c r="F45" s="95" t="s">
        <v>116</v>
      </c>
      <c r="G45" s="96">
        <f>'第五週明細 '!W20</f>
        <v>709.1</v>
      </c>
      <c r="H45" s="97" t="s">
        <v>9</v>
      </c>
      <c r="I45" s="104">
        <f>'第五週明細 '!W16</f>
        <v>23.5</v>
      </c>
      <c r="J45" s="97" t="s">
        <v>45</v>
      </c>
      <c r="K45" s="96">
        <f>'第五週明細 '!W28</f>
        <v>746</v>
      </c>
      <c r="L45" s="97" t="s">
        <v>9</v>
      </c>
      <c r="M45" s="104">
        <f>'第五週明細 '!W24</f>
        <v>24</v>
      </c>
      <c r="N45" s="97" t="s">
        <v>45</v>
      </c>
      <c r="O45" s="96">
        <f>'第五週明細 '!W36</f>
        <v>729.9</v>
      </c>
      <c r="P45" s="97" t="s">
        <v>9</v>
      </c>
      <c r="Q45" s="96">
        <f>'第五週明細 '!W32</f>
        <v>23.5</v>
      </c>
      <c r="R45" s="97" t="s">
        <v>45</v>
      </c>
      <c r="S45" s="96">
        <f>'第五週明細 '!W44</f>
        <v>747.8</v>
      </c>
      <c r="T45" s="97" t="s">
        <v>9</v>
      </c>
      <c r="U45" s="96">
        <f>'第五週明細 '!W40</f>
        <v>23</v>
      </c>
    </row>
    <row r="46" spans="2:24" s="94" customFormat="1" ht="12.9" customHeight="1" thickBot="1" x14ac:dyDescent="0.3">
      <c r="B46" s="100" t="s">
        <v>7</v>
      </c>
      <c r="C46" s="101">
        <f>'第五週明細 '!W6</f>
        <v>98.5</v>
      </c>
      <c r="D46" s="102" t="s">
        <v>11</v>
      </c>
      <c r="E46" s="105">
        <f>'第五週明細 '!W10</f>
        <v>27.799999999999997</v>
      </c>
      <c r="F46" s="100" t="s">
        <v>7</v>
      </c>
      <c r="G46" s="101">
        <f>'第五週明細 '!W14</f>
        <v>97.5</v>
      </c>
      <c r="H46" s="102" t="s">
        <v>11</v>
      </c>
      <c r="I46" s="105">
        <f>'第五週明細 '!W18</f>
        <v>26.900000000000002</v>
      </c>
      <c r="J46" s="102" t="s">
        <v>7</v>
      </c>
      <c r="K46" s="101">
        <f>'第五週明細 '!W22</f>
        <v>104</v>
      </c>
      <c r="L46" s="102" t="s">
        <v>11</v>
      </c>
      <c r="M46" s="105">
        <f>'第五週明細 '!W26</f>
        <v>28.5</v>
      </c>
      <c r="N46" s="102" t="s">
        <v>7</v>
      </c>
      <c r="O46" s="205">
        <f>'第五週明細 '!W30</f>
        <v>102</v>
      </c>
      <c r="P46" s="102" t="s">
        <v>11</v>
      </c>
      <c r="Q46" s="205">
        <f>'第五週明細 '!W34</f>
        <v>27.600000000000005</v>
      </c>
      <c r="R46" s="102" t="s">
        <v>7</v>
      </c>
      <c r="S46" s="205">
        <f>'第五週明細 '!W38</f>
        <v>107.5</v>
      </c>
      <c r="T46" s="102" t="s">
        <v>11</v>
      </c>
      <c r="U46" s="205">
        <f>'第五週明細 '!W42</f>
        <v>27.700000000000003</v>
      </c>
    </row>
    <row r="50" spans="7:10" ht="31.8" x14ac:dyDescent="0.5">
      <c r="G50" s="197"/>
      <c r="J50" s="197"/>
    </row>
  </sheetData>
  <mergeCells count="178">
    <mergeCell ref="I1:R1"/>
    <mergeCell ref="N6:Q6"/>
    <mergeCell ref="F44:I44"/>
    <mergeCell ref="B35:E35"/>
    <mergeCell ref="F35:I35"/>
    <mergeCell ref="J35:M35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44:E44"/>
    <mergeCell ref="N44:Q44"/>
    <mergeCell ref="R44:U44"/>
    <mergeCell ref="B43:E43"/>
    <mergeCell ref="F43:I43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  <mergeCell ref="J14:M14"/>
    <mergeCell ref="N14:Q14"/>
    <mergeCell ref="R14:U14"/>
    <mergeCell ref="B13:E13"/>
    <mergeCell ref="B5:E5"/>
    <mergeCell ref="F5:I5"/>
    <mergeCell ref="J5:M5"/>
    <mergeCell ref="R5:U5"/>
    <mergeCell ref="N5:Q5"/>
    <mergeCell ref="B8:I10"/>
    <mergeCell ref="F6:I7"/>
    <mergeCell ref="V43:X43"/>
    <mergeCell ref="B42:E42"/>
    <mergeCell ref="F42:I42"/>
    <mergeCell ref="J42:M42"/>
    <mergeCell ref="N42:Q42"/>
    <mergeCell ref="R42:U42"/>
    <mergeCell ref="V42:X42"/>
    <mergeCell ref="B41:E41"/>
    <mergeCell ref="F41:I41"/>
    <mergeCell ref="J41:M41"/>
    <mergeCell ref="N41:Q41"/>
    <mergeCell ref="R41:U41"/>
    <mergeCell ref="V41:X41"/>
    <mergeCell ref="R43:U43"/>
    <mergeCell ref="J43:M43"/>
    <mergeCell ref="N43:Q43"/>
    <mergeCell ref="V40:X40"/>
    <mergeCell ref="R38:U38"/>
    <mergeCell ref="B39:E39"/>
    <mergeCell ref="F39:I39"/>
    <mergeCell ref="J39:M39"/>
    <mergeCell ref="N39:Q39"/>
    <mergeCell ref="R39:U39"/>
    <mergeCell ref="B1:F1"/>
    <mergeCell ref="B38:E38"/>
    <mergeCell ref="F38:I38"/>
    <mergeCell ref="J38:M38"/>
    <mergeCell ref="N38:Q38"/>
    <mergeCell ref="J6:M6"/>
    <mergeCell ref="R6:U6"/>
    <mergeCell ref="B7:E7"/>
    <mergeCell ref="B4:E4"/>
    <mergeCell ref="F4:I4"/>
    <mergeCell ref="J4:M4"/>
    <mergeCell ref="N4:Q4"/>
    <mergeCell ref="R4:U4"/>
    <mergeCell ref="F13:I13"/>
    <mergeCell ref="J13:M13"/>
    <mergeCell ref="N13:Q13"/>
    <mergeCell ref="R13:U13"/>
    <mergeCell ref="J44:M44"/>
    <mergeCell ref="J7:M7"/>
    <mergeCell ref="N7:Q7"/>
    <mergeCell ref="R7:U7"/>
    <mergeCell ref="J8:M8"/>
    <mergeCell ref="B40:E40"/>
    <mergeCell ref="F40:I40"/>
    <mergeCell ref="J40:M40"/>
    <mergeCell ref="N40:Q40"/>
    <mergeCell ref="R40:U40"/>
    <mergeCell ref="N8:Q8"/>
    <mergeCell ref="R8:U8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  <mergeCell ref="B14:E14"/>
    <mergeCell ref="F14:I14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50"/>
  <sheetViews>
    <sheetView tabSelected="1" topLeftCell="A8" zoomScale="60" workbookViewId="0">
      <selection activeCell="M34" sqref="M34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 x14ac:dyDescent="0.7">
      <c r="B1" s="444" t="s">
        <v>373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"/>
      <c r="AB1" s="6"/>
    </row>
    <row r="2" spans="2:34" s="5" customFormat="1" ht="9.75" customHeight="1" x14ac:dyDescent="0.6">
      <c r="B2" s="445"/>
      <c r="C2" s="446"/>
      <c r="D2" s="446"/>
      <c r="E2" s="446"/>
      <c r="F2" s="446"/>
      <c r="G2" s="44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 x14ac:dyDescent="0.5">
      <c r="B3" s="81" t="s">
        <v>43</v>
      </c>
      <c r="C3" s="10"/>
      <c r="D3" s="11"/>
      <c r="E3" s="11"/>
      <c r="F3" s="11"/>
      <c r="G3" s="451" t="s">
        <v>92</v>
      </c>
      <c r="H3" s="451"/>
      <c r="I3" s="451"/>
      <c r="J3" s="451"/>
      <c r="K3" s="451"/>
      <c r="L3" s="45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 x14ac:dyDescent="0.4">
      <c r="B5" s="31"/>
      <c r="C5" s="447"/>
      <c r="D5" s="32"/>
      <c r="E5" s="32"/>
      <c r="F5" s="1" t="s">
        <v>16</v>
      </c>
      <c r="G5" s="93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448"/>
      <c r="W5" s="33"/>
      <c r="X5" s="34"/>
      <c r="Y5" s="35"/>
      <c r="Z5" s="16"/>
      <c r="AA5" s="16"/>
      <c r="AB5" s="17"/>
      <c r="AC5" s="16"/>
      <c r="AD5" s="16"/>
      <c r="AE5" s="16"/>
      <c r="AF5" s="16"/>
      <c r="AG5" s="78"/>
    </row>
    <row r="6" spans="2:34" ht="27.9" customHeight="1" x14ac:dyDescent="0.4">
      <c r="B6" s="37"/>
      <c r="C6" s="447"/>
      <c r="D6" s="2"/>
      <c r="E6" s="2"/>
      <c r="F6" s="2"/>
      <c r="G6" s="191"/>
      <c r="H6" s="19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49"/>
      <c r="W6" s="91"/>
      <c r="X6" s="38"/>
      <c r="Y6" s="39"/>
      <c r="Z6" s="15"/>
      <c r="AA6" s="17"/>
      <c r="AC6" s="17"/>
      <c r="AD6" s="17"/>
      <c r="AE6" s="17"/>
      <c r="AF6" s="17"/>
      <c r="AG6" s="78"/>
    </row>
    <row r="7" spans="2:34" ht="27.9" customHeight="1" x14ac:dyDescent="0.4">
      <c r="B7" s="37"/>
      <c r="C7" s="44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449"/>
      <c r="W7" s="40"/>
      <c r="X7" s="41"/>
      <c r="Y7" s="39"/>
      <c r="AA7" s="42"/>
      <c r="AC7" s="43"/>
      <c r="AD7" s="17"/>
      <c r="AE7" s="17"/>
      <c r="AF7" s="44"/>
      <c r="AG7" s="78"/>
    </row>
    <row r="8" spans="2:34" ht="27.9" customHeight="1" x14ac:dyDescent="0.4">
      <c r="B8" s="37"/>
      <c r="C8" s="447"/>
      <c r="D8" s="2"/>
      <c r="E8" s="2"/>
      <c r="F8" s="2"/>
      <c r="G8" s="2"/>
      <c r="H8" s="45"/>
      <c r="I8" s="2"/>
      <c r="J8" s="454"/>
      <c r="K8" s="455"/>
      <c r="L8" s="2"/>
      <c r="M8" s="2"/>
      <c r="N8" s="88"/>
      <c r="O8" s="2"/>
      <c r="P8" s="2"/>
      <c r="Q8" s="45"/>
      <c r="R8" s="2"/>
      <c r="S8" s="2"/>
      <c r="T8" s="2"/>
      <c r="U8" s="2"/>
      <c r="V8" s="449"/>
      <c r="W8" s="89"/>
      <c r="X8" s="41"/>
      <c r="Y8" s="39"/>
      <c r="Z8" s="15"/>
      <c r="AC8" s="17"/>
      <c r="AD8" s="17"/>
      <c r="AE8" s="17"/>
      <c r="AF8" s="17"/>
      <c r="AG8" s="78"/>
      <c r="AH8"/>
    </row>
    <row r="9" spans="2:34" ht="27.9" customHeight="1" x14ac:dyDescent="0.3">
      <c r="B9" s="443"/>
      <c r="C9" s="447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45"/>
      <c r="U9" s="2"/>
      <c r="V9" s="449"/>
      <c r="W9" s="40"/>
      <c r="X9" s="41"/>
      <c r="Y9" s="39"/>
      <c r="AC9" s="17"/>
      <c r="AD9" s="17"/>
      <c r="AE9" s="17"/>
      <c r="AF9" s="17"/>
      <c r="AG9" s="76"/>
      <c r="AH9"/>
    </row>
    <row r="10" spans="2:34" ht="27.9" customHeight="1" x14ac:dyDescent="0.4">
      <c r="B10" s="443"/>
      <c r="C10" s="447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449"/>
      <c r="W10" s="89"/>
      <c r="X10" s="80"/>
      <c r="Y10" s="46"/>
      <c r="Z10" s="15"/>
      <c r="AG10" s="91"/>
    </row>
    <row r="11" spans="2:34" ht="27.9" customHeight="1" x14ac:dyDescent="0.3">
      <c r="B11" s="47"/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49"/>
      <c r="W11" s="40"/>
      <c r="X11" s="49"/>
      <c r="Y11" s="39"/>
      <c r="AG11" s="76"/>
    </row>
    <row r="12" spans="2:34" ht="27.9" customHeight="1" x14ac:dyDescent="0.4">
      <c r="B12" s="50"/>
      <c r="C12" s="51"/>
      <c r="D12" s="2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50"/>
      <c r="W12" s="90"/>
      <c r="X12" s="53"/>
      <c r="Y12" s="54"/>
      <c r="Z12" s="15"/>
      <c r="AC12" s="52"/>
      <c r="AD12" s="52"/>
      <c r="AE12" s="52"/>
      <c r="AG12" s="92"/>
    </row>
    <row r="13" spans="2:34" s="36" customFormat="1" ht="27.9" customHeight="1" x14ac:dyDescent="0.4">
      <c r="B13" s="31"/>
      <c r="C13" s="447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448"/>
      <c r="W13" s="33"/>
      <c r="X13" s="34"/>
      <c r="Y13" s="35"/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 x14ac:dyDescent="0.4">
      <c r="B14" s="37"/>
      <c r="C14" s="447"/>
      <c r="D14" s="2"/>
      <c r="E14" s="2"/>
      <c r="F14" s="2"/>
      <c r="G14" s="452"/>
      <c r="H14" s="453"/>
      <c r="I14" s="2"/>
      <c r="J14" s="2"/>
      <c r="K14" s="2"/>
      <c r="L14" s="2"/>
      <c r="M14" s="2"/>
      <c r="N14" s="88"/>
      <c r="O14" s="2"/>
      <c r="P14" s="2"/>
      <c r="Q14" s="2"/>
      <c r="R14" s="2"/>
      <c r="S14" s="69"/>
      <c r="T14" s="2"/>
      <c r="U14" s="2"/>
      <c r="V14" s="449"/>
      <c r="W14" s="91"/>
      <c r="X14" s="38"/>
      <c r="Y14" s="39"/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4" ht="27.9" customHeight="1" x14ac:dyDescent="0.4">
      <c r="B15" s="37"/>
      <c r="C15" s="447"/>
      <c r="D15" s="2"/>
      <c r="E15" s="2"/>
      <c r="F15" s="2"/>
      <c r="G15" s="2"/>
      <c r="H15" s="2"/>
      <c r="I15" s="2"/>
      <c r="J15" s="2"/>
      <c r="K15" s="86"/>
      <c r="L15" s="2"/>
      <c r="M15" s="2"/>
      <c r="N15" s="45"/>
      <c r="O15" s="2"/>
      <c r="P15" s="2"/>
      <c r="Q15" s="45"/>
      <c r="R15" s="2"/>
      <c r="S15" s="2"/>
      <c r="T15" s="2"/>
      <c r="U15" s="2"/>
      <c r="V15" s="449"/>
      <c r="W15" s="40"/>
      <c r="X15" s="41"/>
      <c r="Y15" s="39"/>
      <c r="AA15" s="42" t="s">
        <v>28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29</v>
      </c>
      <c r="AF15" s="44">
        <f>AC15*4+AD15*9</f>
        <v>153.30000000000001</v>
      </c>
      <c r="AG15" s="76"/>
    </row>
    <row r="16" spans="2:34" ht="27.9" customHeight="1" x14ac:dyDescent="0.4">
      <c r="B16" s="37"/>
      <c r="C16" s="447"/>
      <c r="D16" s="2"/>
      <c r="E16" s="2"/>
      <c r="F16" s="2"/>
      <c r="G16" s="2"/>
      <c r="H16" s="45"/>
      <c r="I16" s="2"/>
      <c r="J16" s="2"/>
      <c r="K16" s="2"/>
      <c r="L16" s="2"/>
      <c r="M16" s="2"/>
      <c r="N16" s="141"/>
      <c r="O16" s="2"/>
      <c r="P16" s="2"/>
      <c r="Q16" s="45"/>
      <c r="R16" s="2"/>
      <c r="S16" s="164"/>
      <c r="T16" s="165"/>
      <c r="U16" s="164"/>
      <c r="V16" s="449"/>
      <c r="W16" s="89"/>
      <c r="X16" s="41"/>
      <c r="Y16" s="39"/>
      <c r="Z16" s="15"/>
      <c r="AA16" s="16" t="s">
        <v>31</v>
      </c>
      <c r="AB16" s="17">
        <v>1.8</v>
      </c>
      <c r="AC16" s="17">
        <f>AB16*1</f>
        <v>1.8</v>
      </c>
      <c r="AD16" s="17" t="s">
        <v>29</v>
      </c>
      <c r="AE16" s="17">
        <f>AB16*5</f>
        <v>9</v>
      </c>
      <c r="AF16" s="17">
        <f>AC16*4+AE16*4</f>
        <v>43.2</v>
      </c>
      <c r="AG16" s="91"/>
    </row>
    <row r="17" spans="2:33" ht="27.9" customHeight="1" x14ac:dyDescent="0.3">
      <c r="B17" s="443"/>
      <c r="C17" s="447"/>
      <c r="D17" s="45"/>
      <c r="E17" s="45"/>
      <c r="F17" s="2"/>
      <c r="G17" s="2"/>
      <c r="H17" s="45"/>
      <c r="I17" s="2"/>
      <c r="J17" s="2"/>
      <c r="K17" s="2"/>
      <c r="L17" s="2"/>
      <c r="M17" s="2"/>
      <c r="N17" s="111"/>
      <c r="O17" s="2"/>
      <c r="P17" s="2"/>
      <c r="Q17" s="141"/>
      <c r="R17" s="2"/>
      <c r="S17" s="2"/>
      <c r="T17" s="86"/>
      <c r="U17" s="2"/>
      <c r="V17" s="449"/>
      <c r="W17" s="40"/>
      <c r="X17" s="41"/>
      <c r="Y17" s="39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 x14ac:dyDescent="0.4">
      <c r="B18" s="443"/>
      <c r="C18" s="447"/>
      <c r="D18" s="45"/>
      <c r="E18" s="45"/>
      <c r="F18" s="2"/>
      <c r="G18" s="2"/>
      <c r="H18" s="45"/>
      <c r="I18" s="2"/>
      <c r="J18" s="2"/>
      <c r="K18" s="45"/>
      <c r="L18" s="2"/>
      <c r="M18" s="2"/>
      <c r="N18" s="112"/>
      <c r="O18" s="2"/>
      <c r="P18" s="2"/>
      <c r="Q18" s="111"/>
      <c r="R18" s="2"/>
      <c r="S18" s="2"/>
      <c r="T18" s="45"/>
      <c r="U18" s="2"/>
      <c r="V18" s="449"/>
      <c r="W18" s="89"/>
      <c r="X18" s="80"/>
      <c r="Y18" s="46"/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 x14ac:dyDescent="0.3">
      <c r="B19" s="47"/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88"/>
      <c r="O19" s="2"/>
      <c r="P19" s="2"/>
      <c r="Q19" s="112"/>
      <c r="R19" s="2"/>
      <c r="S19" s="2"/>
      <c r="T19" s="45"/>
      <c r="U19" s="2"/>
      <c r="V19" s="449"/>
      <c r="W19" s="40"/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88"/>
      <c r="R20" s="2"/>
      <c r="S20" s="2"/>
      <c r="T20" s="45"/>
      <c r="U20" s="2"/>
      <c r="V20" s="450"/>
      <c r="W20" s="90"/>
      <c r="X20" s="53"/>
      <c r="Y20" s="54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2"/>
    </row>
    <row r="21" spans="2:33" s="36" customFormat="1" ht="27.9" customHeight="1" x14ac:dyDescent="0.4">
      <c r="B21" s="31">
        <v>5</v>
      </c>
      <c r="C21" s="447"/>
      <c r="D21" s="32" t="str">
        <f>'113.5月菜單'!J3</f>
        <v>香Q米飯</v>
      </c>
      <c r="E21" s="32" t="s">
        <v>15</v>
      </c>
      <c r="F21" s="32"/>
      <c r="G21" s="32" t="str">
        <f>'113.5月菜單'!J4</f>
        <v>香烤雞腿</v>
      </c>
      <c r="H21" s="32" t="s">
        <v>64</v>
      </c>
      <c r="I21" s="32"/>
      <c r="J21" s="32" t="str">
        <f>'113.5月菜單'!J5</f>
        <v>偽東山滷味(豆)</v>
      </c>
      <c r="K21" s="32" t="s">
        <v>17</v>
      </c>
      <c r="L21" s="32"/>
      <c r="M21" s="32" t="str">
        <f>'113.5月菜單'!J6</f>
        <v>椰菜拌菇菇</v>
      </c>
      <c r="N21" s="32" t="s">
        <v>17</v>
      </c>
      <c r="O21" s="32"/>
      <c r="P21" s="32" t="str">
        <f>'113.5月菜單'!J7</f>
        <v>淺色蔬菜</v>
      </c>
      <c r="Q21" s="32" t="s">
        <v>18</v>
      </c>
      <c r="R21" s="32"/>
      <c r="S21" s="32" t="str">
        <f>'113.5月菜單'!J8</f>
        <v>榨菜豬血湯(醃)</v>
      </c>
      <c r="T21" s="32" t="s">
        <v>17</v>
      </c>
      <c r="U21" s="32"/>
      <c r="V21" s="448"/>
      <c r="W21" s="33" t="s">
        <v>44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447"/>
      <c r="D22" s="2" t="s">
        <v>24</v>
      </c>
      <c r="E22" s="2"/>
      <c r="F22" s="2">
        <v>100</v>
      </c>
      <c r="G22" s="456" t="s">
        <v>211</v>
      </c>
      <c r="H22" s="457"/>
      <c r="I22" s="2">
        <v>60</v>
      </c>
      <c r="J22" s="2" t="s">
        <v>190</v>
      </c>
      <c r="K22" s="2" t="s">
        <v>158</v>
      </c>
      <c r="L22" s="2">
        <v>20</v>
      </c>
      <c r="M22" s="456" t="s">
        <v>243</v>
      </c>
      <c r="N22" s="457"/>
      <c r="O22" s="2">
        <v>60</v>
      </c>
      <c r="P22" s="2" t="s">
        <v>61</v>
      </c>
      <c r="Q22" s="2"/>
      <c r="R22" s="2">
        <v>80</v>
      </c>
      <c r="S22" s="2" t="s">
        <v>154</v>
      </c>
      <c r="T22" s="2" t="s">
        <v>112</v>
      </c>
      <c r="U22" s="2">
        <v>15</v>
      </c>
      <c r="V22" s="449"/>
      <c r="W22" s="91">
        <f>Y21*15+Y22*0+Y23*5+Y24*0+Y25*15+Y26*W4196+15</f>
        <v>99</v>
      </c>
      <c r="X22" s="38" t="s">
        <v>25</v>
      </c>
      <c r="Y22" s="39">
        <v>2.4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 x14ac:dyDescent="0.4">
      <c r="B23" s="37">
        <v>1</v>
      </c>
      <c r="C23" s="447"/>
      <c r="D23" s="2"/>
      <c r="E23" s="2"/>
      <c r="F23" s="2"/>
      <c r="G23" s="2"/>
      <c r="H23" s="2"/>
      <c r="I23" s="2"/>
      <c r="J23" s="2" t="s">
        <v>290</v>
      </c>
      <c r="K23" s="2" t="s">
        <v>191</v>
      </c>
      <c r="L23" s="2">
        <v>20</v>
      </c>
      <c r="M23" s="2" t="s">
        <v>344</v>
      </c>
      <c r="N23" s="45"/>
      <c r="O23" s="2">
        <v>5</v>
      </c>
      <c r="P23" s="2"/>
      <c r="Q23" s="2"/>
      <c r="R23" s="2"/>
      <c r="S23" s="2" t="s">
        <v>340</v>
      </c>
      <c r="T23" s="2"/>
      <c r="U23" s="2">
        <v>20</v>
      </c>
      <c r="V23" s="449"/>
      <c r="W23" s="40" t="s">
        <v>46</v>
      </c>
      <c r="X23" s="41" t="s">
        <v>27</v>
      </c>
      <c r="Y23" s="39">
        <v>1.8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 x14ac:dyDescent="0.55000000000000004">
      <c r="B24" s="37" t="s">
        <v>10</v>
      </c>
      <c r="C24" s="447"/>
      <c r="D24" s="2"/>
      <c r="E24" s="2"/>
      <c r="F24" s="2"/>
      <c r="G24" s="2"/>
      <c r="H24" s="45"/>
      <c r="I24" s="2"/>
      <c r="J24" s="2" t="s">
        <v>221</v>
      </c>
      <c r="K24" s="2"/>
      <c r="L24" s="2">
        <v>20</v>
      </c>
      <c r="M24" s="2" t="s">
        <v>145</v>
      </c>
      <c r="N24" s="45"/>
      <c r="O24" s="2">
        <v>1</v>
      </c>
      <c r="P24" s="2"/>
      <c r="Q24" s="45"/>
      <c r="R24" s="2"/>
      <c r="S24" s="2" t="s">
        <v>118</v>
      </c>
      <c r="T24" s="86"/>
      <c r="U24" s="2">
        <v>1</v>
      </c>
      <c r="V24" s="449"/>
      <c r="W24" s="89">
        <f>Y21*0+Y22*5+Y23*0+Y24*5+Y25*0+Y26*4</f>
        <v>24.5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 x14ac:dyDescent="0.3">
      <c r="B25" s="443" t="s">
        <v>39</v>
      </c>
      <c r="C25" s="447"/>
      <c r="D25" s="2"/>
      <c r="E25" s="2"/>
      <c r="F25" s="2"/>
      <c r="G25" s="2"/>
      <c r="H25" s="45"/>
      <c r="I25" s="2"/>
      <c r="J25" s="2"/>
      <c r="K25" s="45"/>
      <c r="L25" s="2"/>
      <c r="M25" s="2"/>
      <c r="N25" s="45"/>
      <c r="O25" s="2"/>
      <c r="P25" s="2"/>
      <c r="Q25" s="45"/>
      <c r="R25" s="2"/>
      <c r="S25" s="2"/>
      <c r="T25" s="86"/>
      <c r="U25" s="2"/>
      <c r="V25" s="449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 x14ac:dyDescent="0.55000000000000004">
      <c r="B26" s="443"/>
      <c r="C26" s="447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49"/>
      <c r="W26" s="89">
        <f>Y21*2+Y22*7+Y23*1+Y24*0+Y25*0+Y26*8</f>
        <v>28.6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 x14ac:dyDescent="0.3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88"/>
      <c r="O27" s="2"/>
      <c r="P27" s="2"/>
      <c r="Q27" s="45"/>
      <c r="R27" s="2"/>
      <c r="S27" s="2"/>
      <c r="T27" s="45"/>
      <c r="U27" s="2"/>
      <c r="V27" s="449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 x14ac:dyDescent="0.6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50"/>
      <c r="W28" s="90">
        <f>W22*4+W26*4+W24*9</f>
        <v>730.9</v>
      </c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 x14ac:dyDescent="0.4">
      <c r="B29" s="31">
        <v>5</v>
      </c>
      <c r="C29" s="447"/>
      <c r="D29" s="32" t="str">
        <f>'113.5月菜單'!N3</f>
        <v>地瓜飯</v>
      </c>
      <c r="E29" s="32" t="s">
        <v>15</v>
      </c>
      <c r="F29" s="32"/>
      <c r="G29" s="32" t="str">
        <f>'113.5月菜單'!N4</f>
        <v>家常洋蔥豬肉</v>
      </c>
      <c r="H29" s="32" t="s">
        <v>137</v>
      </c>
      <c r="I29" s="32"/>
      <c r="J29" s="32" t="str">
        <f>'113.5月菜單'!$N$5</f>
        <v>雞塊X2(加)</v>
      </c>
      <c r="K29" s="32" t="s">
        <v>64</v>
      </c>
      <c r="L29" s="32"/>
      <c r="M29" s="32" t="str">
        <f>'113.5月菜單'!$N$6</f>
        <v>日式豆腐鍋(豆)</v>
      </c>
      <c r="N29" s="32" t="s">
        <v>17</v>
      </c>
      <c r="O29" s="32"/>
      <c r="P29" s="32" t="str">
        <f>'113.5月菜單'!N7</f>
        <v>有機蔬菜</v>
      </c>
      <c r="Q29" s="32" t="s">
        <v>18</v>
      </c>
      <c r="R29" s="32"/>
      <c r="S29" s="32" t="str">
        <f>'113.5月菜單'!N8</f>
        <v>海芽蛋花湯</v>
      </c>
      <c r="T29" s="32" t="s">
        <v>17</v>
      </c>
      <c r="U29" s="32"/>
      <c r="V29" s="448"/>
      <c r="W29" s="33" t="s">
        <v>44</v>
      </c>
      <c r="X29" s="34" t="s">
        <v>19</v>
      </c>
      <c r="Y29" s="35">
        <v>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447"/>
      <c r="D30" s="2" t="s">
        <v>60</v>
      </c>
      <c r="E30" s="2"/>
      <c r="F30" s="2">
        <v>80</v>
      </c>
      <c r="G30" s="57" t="s">
        <v>87</v>
      </c>
      <c r="H30" s="121"/>
      <c r="I30" s="120">
        <v>30</v>
      </c>
      <c r="J30" s="2" t="s">
        <v>354</v>
      </c>
      <c r="K30" s="2" t="s">
        <v>151</v>
      </c>
      <c r="L30" s="2">
        <v>30</v>
      </c>
      <c r="M30" s="2" t="s">
        <v>147</v>
      </c>
      <c r="N30" s="141"/>
      <c r="O30" s="2">
        <v>50</v>
      </c>
      <c r="P30" s="2" t="s">
        <v>61</v>
      </c>
      <c r="Q30" s="2"/>
      <c r="R30" s="2">
        <v>80</v>
      </c>
      <c r="S30" s="2" t="s">
        <v>149</v>
      </c>
      <c r="T30" s="2"/>
      <c r="U30" s="2">
        <v>5</v>
      </c>
      <c r="V30" s="449"/>
      <c r="W30" s="91">
        <f>Y29*15+Y30*0+Y31*5+Y32*0+Y33*15+Y34*W4204+15</f>
        <v>98.5</v>
      </c>
      <c r="X30" s="38" t="s">
        <v>25</v>
      </c>
      <c r="Y30" s="39">
        <v>2.2999999999999998</v>
      </c>
      <c r="Z30" s="15"/>
      <c r="AA30" s="17" t="s">
        <v>26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1"/>
    </row>
    <row r="31" spans="2:33" ht="27.9" customHeight="1" x14ac:dyDescent="0.4">
      <c r="B31" s="37">
        <v>2</v>
      </c>
      <c r="C31" s="447"/>
      <c r="D31" s="2" t="s">
        <v>102</v>
      </c>
      <c r="E31" s="2"/>
      <c r="F31" s="2">
        <v>55</v>
      </c>
      <c r="G31" s="180" t="s">
        <v>150</v>
      </c>
      <c r="H31" s="181"/>
      <c r="I31" s="120">
        <v>40</v>
      </c>
      <c r="J31" s="2"/>
      <c r="K31" s="2"/>
      <c r="L31" s="2"/>
      <c r="M31" s="2" t="s">
        <v>141</v>
      </c>
      <c r="N31" s="111" t="s">
        <v>158</v>
      </c>
      <c r="O31" s="2">
        <v>20</v>
      </c>
      <c r="P31" s="2"/>
      <c r="Q31" s="2"/>
      <c r="R31" s="2"/>
      <c r="S31" s="2" t="s">
        <v>65</v>
      </c>
      <c r="T31" s="2"/>
      <c r="U31" s="2">
        <v>5</v>
      </c>
      <c r="V31" s="449"/>
      <c r="W31" s="40" t="s">
        <v>46</v>
      </c>
      <c r="X31" s="41" t="s">
        <v>27</v>
      </c>
      <c r="Y31" s="39">
        <v>1.7</v>
      </c>
      <c r="AA31" s="42" t="s">
        <v>28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29</v>
      </c>
      <c r="AF31" s="44">
        <f>AC31*4+AD31*9</f>
        <v>153.30000000000001</v>
      </c>
      <c r="AG31" s="76"/>
    </row>
    <row r="32" spans="2:33" ht="27.9" customHeight="1" x14ac:dyDescent="0.4">
      <c r="B32" s="37" t="s">
        <v>10</v>
      </c>
      <c r="C32" s="447"/>
      <c r="D32" s="45"/>
      <c r="E32" s="45"/>
      <c r="F32" s="2"/>
      <c r="G32" s="179"/>
      <c r="H32" s="182"/>
      <c r="J32" s="2"/>
      <c r="K32" s="88"/>
      <c r="L32" s="2"/>
      <c r="M32" s="2" t="s">
        <v>209</v>
      </c>
      <c r="N32" s="112"/>
      <c r="O32" s="2">
        <v>10</v>
      </c>
      <c r="P32" s="2"/>
      <c r="Q32" s="45"/>
      <c r="R32" s="2"/>
      <c r="S32" s="2" t="s">
        <v>118</v>
      </c>
      <c r="T32" s="2"/>
      <c r="U32" s="2">
        <v>1</v>
      </c>
      <c r="V32" s="449"/>
      <c r="W32" s="89">
        <f>Y29*0+Y30*5+Y31*0+Y32*5+Y33*0+Y34*4</f>
        <v>24</v>
      </c>
      <c r="X32" s="41" t="s">
        <v>30</v>
      </c>
      <c r="Y32" s="39">
        <v>2.5</v>
      </c>
      <c r="Z32" s="15"/>
      <c r="AA32" s="16" t="s">
        <v>31</v>
      </c>
      <c r="AB32" s="17">
        <v>1.5</v>
      </c>
      <c r="AC32" s="17">
        <f>AB32*1</f>
        <v>1.5</v>
      </c>
      <c r="AD32" s="17" t="s">
        <v>29</v>
      </c>
      <c r="AE32" s="17">
        <f>AB32*5</f>
        <v>7.5</v>
      </c>
      <c r="AF32" s="17">
        <f>AC32*4+AE32*4</f>
        <v>36</v>
      </c>
      <c r="AG32" s="91"/>
    </row>
    <row r="33" spans="2:33" ht="27.9" customHeight="1" x14ac:dyDescent="0.3">
      <c r="B33" s="443" t="s">
        <v>40</v>
      </c>
      <c r="C33" s="447"/>
      <c r="D33" s="45"/>
      <c r="E33" s="45"/>
      <c r="F33" s="2"/>
      <c r="H33" s="142"/>
      <c r="J33" s="2"/>
      <c r="K33" s="45"/>
      <c r="L33" s="2"/>
      <c r="M33" s="2" t="s">
        <v>145</v>
      </c>
      <c r="N33" s="45"/>
      <c r="O33" s="2">
        <v>1</v>
      </c>
      <c r="P33" s="2"/>
      <c r="Q33" s="45"/>
      <c r="R33" s="2"/>
      <c r="S33" s="2"/>
      <c r="T33" s="2"/>
      <c r="U33" s="2"/>
      <c r="V33" s="449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 x14ac:dyDescent="0.4">
      <c r="B34" s="443"/>
      <c r="C34" s="447"/>
      <c r="D34" s="45"/>
      <c r="E34" s="45"/>
      <c r="F34" s="2"/>
      <c r="G34" s="2"/>
      <c r="H34" s="45"/>
      <c r="I34" s="2"/>
      <c r="J34" s="2"/>
      <c r="K34" s="45"/>
      <c r="L34" s="2"/>
      <c r="M34" s="2"/>
      <c r="N34" s="86"/>
      <c r="O34" s="2"/>
      <c r="P34" s="2"/>
      <c r="Q34" s="45"/>
      <c r="R34" s="2"/>
      <c r="S34" s="2"/>
      <c r="T34" s="45"/>
      <c r="U34" s="2"/>
      <c r="V34" s="449"/>
      <c r="W34" s="89">
        <f>Y29*2+Y30*7+Y31*1+Y32*0+Y33*0+Y34*8</f>
        <v>27.799999999999997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 x14ac:dyDescent="0.3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49"/>
      <c r="W35" s="40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6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0"/>
      <c r="W36" s="90">
        <f>W30*4+W34*4+W32*9</f>
        <v>721.2</v>
      </c>
      <c r="X36" s="53"/>
      <c r="Y36" s="54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2"/>
    </row>
    <row r="37" spans="2:33" s="36" customFormat="1" ht="27.9" customHeight="1" x14ac:dyDescent="0.4">
      <c r="B37" s="31">
        <v>5</v>
      </c>
      <c r="C37" s="447"/>
      <c r="D37" s="32" t="str">
        <f>'113.5月菜單'!R3</f>
        <v>香菇肉燥炒麵</v>
      </c>
      <c r="E37" s="32" t="s">
        <v>17</v>
      </c>
      <c r="F37" s="32"/>
      <c r="G37" s="32" t="str">
        <f>'113.5月菜單'!R4</f>
        <v>爆炒鮮魷魚(海)</v>
      </c>
      <c r="H37" s="32" t="s">
        <v>196</v>
      </c>
      <c r="I37" s="32"/>
      <c r="J37" s="32" t="str">
        <f>'113.5月菜單'!R5</f>
        <v>手工烤饅頭(冷)</v>
      </c>
      <c r="K37" s="32" t="s">
        <v>64</v>
      </c>
      <c r="L37" s="32"/>
      <c r="M37" s="32" t="str">
        <f>'113.5月菜單'!R6</f>
        <v>卡啦翅小腿(炸)</v>
      </c>
      <c r="N37" s="32" t="s">
        <v>197</v>
      </c>
      <c r="O37" s="32"/>
      <c r="P37" s="32" t="str">
        <f>'113.5月菜單'!R7</f>
        <v>深色蔬菜</v>
      </c>
      <c r="Q37" s="32" t="s">
        <v>18</v>
      </c>
      <c r="R37" s="32"/>
      <c r="S37" s="32" t="str">
        <f>'113.5月菜單'!R8</f>
        <v>菜頭肉絲湯</v>
      </c>
      <c r="T37" s="32" t="s">
        <v>17</v>
      </c>
      <c r="U37" s="32"/>
      <c r="V37" s="448"/>
      <c r="W37" s="33" t="s">
        <v>44</v>
      </c>
      <c r="X37" s="34" t="s">
        <v>19</v>
      </c>
      <c r="Y37" s="35">
        <v>5.5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 x14ac:dyDescent="0.4">
      <c r="B38" s="37" t="s">
        <v>8</v>
      </c>
      <c r="C38" s="447"/>
      <c r="D38" s="2" t="s">
        <v>193</v>
      </c>
      <c r="E38" s="2"/>
      <c r="F38" s="2">
        <v>135</v>
      </c>
      <c r="G38" s="2" t="s">
        <v>194</v>
      </c>
      <c r="H38" s="2" t="s">
        <v>195</v>
      </c>
      <c r="I38" s="2">
        <v>60</v>
      </c>
      <c r="J38" s="2" t="s">
        <v>388</v>
      </c>
      <c r="K38" s="2" t="s">
        <v>167</v>
      </c>
      <c r="L38" s="2">
        <v>30</v>
      </c>
      <c r="M38" s="2" t="s">
        <v>233</v>
      </c>
      <c r="N38" s="86"/>
      <c r="O38" s="2">
        <v>30</v>
      </c>
      <c r="P38" s="2" t="s">
        <v>61</v>
      </c>
      <c r="Q38" s="2"/>
      <c r="R38" s="2">
        <v>80</v>
      </c>
      <c r="S38" s="2" t="s">
        <v>221</v>
      </c>
      <c r="T38" s="2"/>
      <c r="U38" s="2">
        <v>30</v>
      </c>
      <c r="V38" s="449"/>
      <c r="W38" s="91">
        <f>Y37*15+Y38*0+Y39*5+Y40*0+Y41*15+Y42*W4212+15</f>
        <v>107</v>
      </c>
      <c r="X38" s="38" t="s">
        <v>25</v>
      </c>
      <c r="Y38" s="39">
        <v>2.2000000000000002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 x14ac:dyDescent="0.4">
      <c r="B39" s="37">
        <v>3</v>
      </c>
      <c r="C39" s="447"/>
      <c r="D39" s="2" t="s">
        <v>168</v>
      </c>
      <c r="E39" s="2"/>
      <c r="F39" s="2">
        <v>35</v>
      </c>
      <c r="G39" s="2" t="s">
        <v>83</v>
      </c>
      <c r="H39" s="2"/>
      <c r="I39" s="2">
        <v>45</v>
      </c>
      <c r="J39" s="2"/>
      <c r="K39" s="2"/>
      <c r="L39" s="2"/>
      <c r="M39" s="2"/>
      <c r="N39" s="86"/>
      <c r="O39" s="2"/>
      <c r="P39" s="2"/>
      <c r="Q39" s="2"/>
      <c r="R39" s="2"/>
      <c r="S39" s="180" t="s">
        <v>150</v>
      </c>
      <c r="T39" s="2"/>
      <c r="U39" s="2">
        <v>5</v>
      </c>
      <c r="V39" s="449"/>
      <c r="W39" s="40" t="s">
        <v>46</v>
      </c>
      <c r="X39" s="41" t="s">
        <v>27</v>
      </c>
      <c r="Y39" s="39">
        <v>1.9</v>
      </c>
      <c r="AA39" s="42" t="s">
        <v>28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29</v>
      </c>
      <c r="AF39" s="44">
        <f>AC39*4+AD39*9</f>
        <v>160.60000000000002</v>
      </c>
    </row>
    <row r="40" spans="2:33" ht="27.9" customHeight="1" x14ac:dyDescent="0.4">
      <c r="B40" s="37" t="s">
        <v>10</v>
      </c>
      <c r="C40" s="447"/>
      <c r="D40" s="2" t="s">
        <v>162</v>
      </c>
      <c r="E40" s="2"/>
      <c r="F40" s="2">
        <v>1</v>
      </c>
      <c r="G40" s="2" t="s">
        <v>189</v>
      </c>
      <c r="H40" s="45"/>
      <c r="I40" s="2">
        <v>0.3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49"/>
      <c r="W40" s="89">
        <f>Y37*0+Y38*5+Y39*0+Y40*5+Y41*0+Y42*4</f>
        <v>23.5</v>
      </c>
      <c r="X40" s="41" t="s">
        <v>30</v>
      </c>
      <c r="Y40" s="39">
        <v>2.5</v>
      </c>
      <c r="Z40" s="15"/>
      <c r="AA40" s="16" t="s">
        <v>31</v>
      </c>
      <c r="AB40" s="17">
        <v>1.7</v>
      </c>
      <c r="AC40" s="17">
        <f>AB40*1</f>
        <v>1.7</v>
      </c>
      <c r="AD40" s="17" t="s">
        <v>29</v>
      </c>
      <c r="AE40" s="17">
        <f>AB40*5</f>
        <v>8.5</v>
      </c>
      <c r="AF40" s="17">
        <f>AC40*4+AE40*4</f>
        <v>40.799999999999997</v>
      </c>
    </row>
    <row r="41" spans="2:33" ht="27.9" customHeight="1" x14ac:dyDescent="0.3">
      <c r="B41" s="443" t="s">
        <v>32</v>
      </c>
      <c r="C41" s="447"/>
      <c r="D41" s="460" t="s">
        <v>161</v>
      </c>
      <c r="E41" s="461"/>
      <c r="F41" s="2">
        <v>10</v>
      </c>
      <c r="G41" s="2" t="s">
        <v>118</v>
      </c>
      <c r="H41" s="45"/>
      <c r="I41" s="2">
        <v>0.3</v>
      </c>
      <c r="J41" s="2"/>
      <c r="K41" s="45"/>
      <c r="L41" s="2"/>
      <c r="M41" s="2"/>
      <c r="N41" s="2"/>
      <c r="O41" s="2"/>
      <c r="P41" s="2"/>
      <c r="Q41" s="2"/>
      <c r="R41" s="2"/>
      <c r="S41" s="2"/>
      <c r="T41" s="2"/>
      <c r="U41" s="2"/>
      <c r="V41" s="449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 x14ac:dyDescent="0.4">
      <c r="B42" s="443"/>
      <c r="C42" s="447"/>
      <c r="D42" s="185" t="s">
        <v>163</v>
      </c>
      <c r="E42" s="188"/>
      <c r="F42" s="111">
        <v>0.05</v>
      </c>
      <c r="G42" s="2"/>
      <c r="H42" s="45"/>
      <c r="I42" s="2"/>
      <c r="J42" s="2"/>
      <c r="K42" s="45"/>
      <c r="L42" s="2"/>
      <c r="M42" s="2"/>
      <c r="N42" s="86"/>
      <c r="O42" s="2"/>
      <c r="P42" s="2"/>
      <c r="Q42" s="45"/>
      <c r="R42" s="2"/>
      <c r="S42" s="2"/>
      <c r="T42" s="45"/>
      <c r="U42" s="2"/>
      <c r="V42" s="449"/>
      <c r="W42" s="89">
        <f>Y37*2+Y38*7+Y39*1+Y40*0+Y41*0+Y42*8</f>
        <v>28.3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3" ht="27.9" customHeight="1" x14ac:dyDescent="0.3">
      <c r="B43" s="47" t="s">
        <v>36</v>
      </c>
      <c r="C43" s="48"/>
      <c r="D43" s="2" t="s">
        <v>87</v>
      </c>
      <c r="E43" s="186"/>
      <c r="F43" s="187">
        <v>5</v>
      </c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49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 x14ac:dyDescent="0.45">
      <c r="B44" s="70"/>
      <c r="C44" s="51"/>
      <c r="D44" s="155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50"/>
      <c r="W44" s="90">
        <f>W38*4+W42*4+W40*9</f>
        <v>752.7</v>
      </c>
      <c r="X44" s="53"/>
      <c r="Y44" s="54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2"/>
    </row>
    <row r="45" spans="2:33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74"/>
      <c r="AB45" s="56"/>
    </row>
    <row r="46" spans="2:33" x14ac:dyDescent="0.3">
      <c r="B46" s="56"/>
      <c r="C46" s="61"/>
      <c r="D46" s="458"/>
      <c r="E46" s="458"/>
      <c r="F46" s="458"/>
      <c r="G46" s="458"/>
      <c r="H46" s="75"/>
      <c r="K46" s="75"/>
      <c r="N46" s="75"/>
      <c r="Q46" s="75"/>
      <c r="T46" s="75"/>
    </row>
    <row r="47" spans="2:33" ht="28.2" x14ac:dyDescent="0.3">
      <c r="M47" s="144"/>
      <c r="N47" s="144"/>
      <c r="O47" s="144"/>
    </row>
    <row r="48" spans="2:33" ht="28.2" x14ac:dyDescent="0.3">
      <c r="M48" s="144"/>
      <c r="N48" s="144"/>
      <c r="O48" s="144"/>
    </row>
    <row r="49" spans="13:15" ht="28.2" x14ac:dyDescent="0.3">
      <c r="M49" s="144"/>
      <c r="N49" s="184"/>
      <c r="O49" s="144"/>
    </row>
    <row r="50" spans="13:15" ht="28.2" x14ac:dyDescent="0.3">
      <c r="M50" s="144"/>
      <c r="N50" s="184"/>
      <c r="O50" s="144"/>
    </row>
  </sheetData>
  <mergeCells count="25">
    <mergeCell ref="D46:G46"/>
    <mergeCell ref="J45:Y45"/>
    <mergeCell ref="C29:C34"/>
    <mergeCell ref="V29:V36"/>
    <mergeCell ref="B33:B34"/>
    <mergeCell ref="C37:C42"/>
    <mergeCell ref="V37:V44"/>
    <mergeCell ref="B41:B42"/>
    <mergeCell ref="D41:E41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G3:L3"/>
    <mergeCell ref="G14:H14"/>
    <mergeCell ref="J8:K8"/>
    <mergeCell ref="G22:H22"/>
    <mergeCell ref="M22:N2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J46"/>
  <sheetViews>
    <sheetView topLeftCell="A2" zoomScale="60" workbookViewId="0">
      <selection activeCell="K37" sqref="K37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 x14ac:dyDescent="0.7">
      <c r="B1" s="444" t="s">
        <v>374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"/>
      <c r="AB1" s="6"/>
    </row>
    <row r="2" spans="2:36" s="5" customFormat="1" ht="13.5" customHeight="1" x14ac:dyDescent="0.6">
      <c r="B2" s="445"/>
      <c r="C2" s="446"/>
      <c r="D2" s="446"/>
      <c r="E2" s="446"/>
      <c r="F2" s="446"/>
      <c r="G2" s="44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2.25" customHeight="1" thickBot="1" x14ac:dyDescent="0.5">
      <c r="B3" s="81" t="s">
        <v>43</v>
      </c>
      <c r="C3" s="10"/>
      <c r="D3" s="11"/>
      <c r="E3" s="11"/>
      <c r="F3" s="11"/>
      <c r="G3" s="451" t="s">
        <v>92</v>
      </c>
      <c r="H3" s="451"/>
      <c r="I3" s="451"/>
      <c r="J3" s="451"/>
      <c r="K3" s="451"/>
      <c r="L3" s="45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65.099999999999994" customHeight="1" x14ac:dyDescent="0.4">
      <c r="B5" s="31">
        <v>5</v>
      </c>
      <c r="C5" s="447"/>
      <c r="D5" s="32" t="str">
        <f>'113.5月菜單'!B12</f>
        <v>香Q米飯</v>
      </c>
      <c r="E5" s="32" t="s">
        <v>15</v>
      </c>
      <c r="F5" s="1" t="s">
        <v>16</v>
      </c>
      <c r="G5" s="32" t="str">
        <f>'113.5月菜單'!B13</f>
        <v>蒜泥白肉</v>
      </c>
      <c r="H5" s="32" t="s">
        <v>17</v>
      </c>
      <c r="I5" s="1" t="s">
        <v>16</v>
      </c>
      <c r="J5" s="32" t="str">
        <f>'113.5月菜單'!B14</f>
        <v>柴香魷魚丸(海加)</v>
      </c>
      <c r="K5" s="32" t="s">
        <v>64</v>
      </c>
      <c r="L5" s="1" t="s">
        <v>16</v>
      </c>
      <c r="M5" s="32" t="str">
        <f>'113.5月菜單'!B15</f>
        <v>蒲瓜三絲</v>
      </c>
      <c r="N5" s="32" t="s">
        <v>59</v>
      </c>
      <c r="O5" s="1" t="s">
        <v>16</v>
      </c>
      <c r="P5" s="32" t="str">
        <f>'113.5月菜單'!B16</f>
        <v>深色蔬菜</v>
      </c>
      <c r="Q5" s="32" t="s">
        <v>18</v>
      </c>
      <c r="R5" s="1" t="s">
        <v>16</v>
      </c>
      <c r="S5" s="32" t="str">
        <f>'113.5月菜單'!B17</f>
        <v>粉絲湯</v>
      </c>
      <c r="T5" s="32" t="s">
        <v>17</v>
      </c>
      <c r="U5" s="1" t="s">
        <v>16</v>
      </c>
      <c r="V5" s="448"/>
      <c r="W5" s="33" t="s">
        <v>44</v>
      </c>
      <c r="X5" s="34" t="s">
        <v>19</v>
      </c>
      <c r="Y5" s="35">
        <v>5.3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H5" s="199"/>
      <c r="AI5" s="199"/>
      <c r="AJ5" s="199"/>
    </row>
    <row r="6" spans="2:36" ht="27.9" customHeight="1" x14ac:dyDescent="0.4">
      <c r="B6" s="37" t="s">
        <v>8</v>
      </c>
      <c r="C6" s="447"/>
      <c r="D6" s="2" t="s">
        <v>58</v>
      </c>
      <c r="E6" s="2"/>
      <c r="F6" s="2">
        <v>100</v>
      </c>
      <c r="G6" s="452" t="s">
        <v>231</v>
      </c>
      <c r="H6" s="453"/>
      <c r="I6" s="2">
        <v>50</v>
      </c>
      <c r="J6" s="111" t="s">
        <v>199</v>
      </c>
      <c r="K6" s="111" t="s">
        <v>200</v>
      </c>
      <c r="L6" s="111">
        <v>20</v>
      </c>
      <c r="M6" s="111" t="s">
        <v>212</v>
      </c>
      <c r="N6" s="111"/>
      <c r="O6" s="111">
        <v>70</v>
      </c>
      <c r="P6" s="2" t="s">
        <v>61</v>
      </c>
      <c r="Q6" s="2"/>
      <c r="R6" s="2">
        <v>80</v>
      </c>
      <c r="S6" s="111" t="s">
        <v>214</v>
      </c>
      <c r="T6" s="111"/>
      <c r="U6" s="111">
        <v>5</v>
      </c>
      <c r="V6" s="449"/>
      <c r="W6" s="91">
        <f>Y5*15+Y6*0+Y7*5+Y8*0+Y9*15+Y10*W4180+15</f>
        <v>102</v>
      </c>
      <c r="X6" s="38" t="s">
        <v>25</v>
      </c>
      <c r="Y6" s="39">
        <v>2.4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H6" s="144"/>
      <c r="AI6" s="200"/>
      <c r="AJ6" s="144"/>
    </row>
    <row r="7" spans="2:36" ht="27.9" customHeight="1" x14ac:dyDescent="0.4">
      <c r="B7" s="37">
        <v>6</v>
      </c>
      <c r="C7" s="447"/>
      <c r="D7" s="2"/>
      <c r="E7" s="2"/>
      <c r="F7" s="2"/>
      <c r="G7" s="2" t="s">
        <v>206</v>
      </c>
      <c r="H7" s="2"/>
      <c r="I7" s="2">
        <v>0.5</v>
      </c>
      <c r="J7" s="111" t="s">
        <v>98</v>
      </c>
      <c r="K7" s="111"/>
      <c r="L7" s="111">
        <v>1</v>
      </c>
      <c r="M7" s="2" t="s">
        <v>213</v>
      </c>
      <c r="N7" s="88"/>
      <c r="O7" s="2">
        <v>3</v>
      </c>
      <c r="P7" s="2"/>
      <c r="Q7" s="2"/>
      <c r="R7" s="2">
        <v>80</v>
      </c>
      <c r="S7" s="111" t="s">
        <v>65</v>
      </c>
      <c r="T7" s="111"/>
      <c r="U7" s="111">
        <v>5</v>
      </c>
      <c r="V7" s="449"/>
      <c r="W7" s="40" t="s">
        <v>46</v>
      </c>
      <c r="X7" s="41" t="s">
        <v>27</v>
      </c>
      <c r="Y7" s="39">
        <v>1.5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H7" s="199"/>
      <c r="AI7" s="199"/>
      <c r="AJ7" s="199"/>
    </row>
    <row r="8" spans="2:36" ht="27.9" customHeight="1" x14ac:dyDescent="0.4">
      <c r="B8" s="37" t="s">
        <v>53</v>
      </c>
      <c r="C8" s="447"/>
      <c r="D8" s="2"/>
      <c r="E8" s="2"/>
      <c r="F8" s="2"/>
      <c r="G8" s="2"/>
      <c r="H8" s="45"/>
      <c r="I8" s="2"/>
      <c r="J8" s="180"/>
      <c r="K8" s="45"/>
      <c r="L8" s="122"/>
      <c r="M8" s="111" t="s">
        <v>88</v>
      </c>
      <c r="N8" s="111"/>
      <c r="O8" s="111">
        <v>1</v>
      </c>
      <c r="P8" s="2"/>
      <c r="Q8" s="45"/>
      <c r="R8" s="2"/>
      <c r="S8" s="2" t="s">
        <v>145</v>
      </c>
      <c r="T8" s="86"/>
      <c r="U8" s="2">
        <v>1</v>
      </c>
      <c r="V8" s="449"/>
      <c r="W8" s="89">
        <f>Y5*0+Y6*5+Y7*0+Y8*5+Y9*0+Y10*4</f>
        <v>24.5</v>
      </c>
      <c r="X8" s="41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</row>
    <row r="9" spans="2:36" ht="27.9" customHeight="1" x14ac:dyDescent="0.3">
      <c r="B9" s="443" t="s">
        <v>37</v>
      </c>
      <c r="C9" s="447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 t="s">
        <v>88</v>
      </c>
      <c r="T9" s="86"/>
      <c r="U9" s="2">
        <v>1</v>
      </c>
      <c r="V9" s="449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6" ht="27.9" customHeight="1" x14ac:dyDescent="0.4">
      <c r="B10" s="443"/>
      <c r="C10" s="447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6"/>
      <c r="U10" s="2"/>
      <c r="V10" s="449"/>
      <c r="W10" s="89">
        <f>Y5*2+Y6*7+Y7*1+Y8*0+Y9*0+Y10*8</f>
        <v>28.9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6" ht="27.9" customHeight="1" x14ac:dyDescent="0.3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49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6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50"/>
      <c r="W12" s="90">
        <f>W6*4+W10*4+W8*9</f>
        <v>744.1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6" s="36" customFormat="1" ht="27.9" customHeight="1" x14ac:dyDescent="0.4">
      <c r="B13" s="31">
        <v>5</v>
      </c>
      <c r="C13" s="447"/>
      <c r="D13" s="32" t="str">
        <f>'113.5月菜單'!F12</f>
        <v>小米飯</v>
      </c>
      <c r="E13" s="32" t="s">
        <v>15</v>
      </c>
      <c r="F13" s="32"/>
      <c r="G13" s="32" t="str">
        <f>'113.5月菜單'!F13</f>
        <v>鮮味肉排</v>
      </c>
      <c r="H13" s="32" t="s">
        <v>84</v>
      </c>
      <c r="I13" s="32"/>
      <c r="J13" s="32" t="str">
        <f>'113.5月菜單'!F14</f>
        <v>蕃茄炒蛋</v>
      </c>
      <c r="K13" s="32" t="s">
        <v>17</v>
      </c>
      <c r="L13" s="32"/>
      <c r="M13" s="32" t="str">
        <f>'113.5月菜單'!F15</f>
        <v>紅燒豆腐丁(豆)</v>
      </c>
      <c r="N13" s="32" t="s">
        <v>203</v>
      </c>
      <c r="O13" s="32"/>
      <c r="P13" s="32" t="str">
        <f>'113.5月菜單'!F16</f>
        <v>淺色蔬菜</v>
      </c>
      <c r="Q13" s="32" t="s">
        <v>18</v>
      </c>
      <c r="R13" s="32"/>
      <c r="S13" s="32" t="str">
        <f>'113.5月菜單'!F17</f>
        <v>菜頭湯/獎勵金豆奶</v>
      </c>
      <c r="T13" s="32" t="s">
        <v>17</v>
      </c>
      <c r="U13" s="32"/>
      <c r="V13" s="448" t="s">
        <v>378</v>
      </c>
      <c r="W13" s="33" t="s">
        <v>44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 x14ac:dyDescent="0.4">
      <c r="B14" s="37" t="s">
        <v>8</v>
      </c>
      <c r="C14" s="447"/>
      <c r="D14" s="2" t="s">
        <v>60</v>
      </c>
      <c r="E14" s="2"/>
      <c r="F14" s="2">
        <v>60</v>
      </c>
      <c r="G14" s="452" t="s">
        <v>345</v>
      </c>
      <c r="H14" s="453"/>
      <c r="I14" s="2">
        <v>40</v>
      </c>
      <c r="J14" s="111" t="s">
        <v>152</v>
      </c>
      <c r="K14" s="111"/>
      <c r="L14" s="111">
        <v>50</v>
      </c>
      <c r="M14" s="2" t="s">
        <v>290</v>
      </c>
      <c r="N14" s="2" t="s">
        <v>158</v>
      </c>
      <c r="O14" s="2">
        <v>40</v>
      </c>
      <c r="P14" s="2" t="s">
        <v>61</v>
      </c>
      <c r="Q14" s="2"/>
      <c r="R14" s="2">
        <v>80</v>
      </c>
      <c r="S14" s="2" t="s">
        <v>261</v>
      </c>
      <c r="T14" s="2"/>
      <c r="U14" s="2">
        <v>30</v>
      </c>
      <c r="V14" s="449"/>
      <c r="W14" s="91">
        <f>Y13*15+Y14*0+Y15*5+Y16*0+Y17*15+Y18*W4188+15</f>
        <v>97.5</v>
      </c>
      <c r="X14" s="38" t="s">
        <v>25</v>
      </c>
      <c r="Y14" s="39">
        <v>2.4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 x14ac:dyDescent="0.4">
      <c r="B15" s="37">
        <v>7</v>
      </c>
      <c r="C15" s="447"/>
      <c r="D15" s="2" t="s">
        <v>178</v>
      </c>
      <c r="E15" s="2"/>
      <c r="F15" s="2">
        <v>40</v>
      </c>
      <c r="G15" s="2"/>
      <c r="H15" s="2"/>
      <c r="I15" s="2"/>
      <c r="J15" s="111" t="s">
        <v>65</v>
      </c>
      <c r="K15" s="111"/>
      <c r="L15" s="111">
        <v>30</v>
      </c>
      <c r="M15" s="180"/>
      <c r="N15" s="2"/>
      <c r="O15" s="2"/>
      <c r="P15" s="2"/>
      <c r="Q15" s="2"/>
      <c r="R15" s="2"/>
      <c r="S15" s="2"/>
      <c r="T15" s="2"/>
      <c r="U15" s="2"/>
      <c r="V15" s="449"/>
      <c r="W15" s="40" t="s">
        <v>46</v>
      </c>
      <c r="X15" s="41" t="s">
        <v>27</v>
      </c>
      <c r="Y15" s="39">
        <v>1.5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 x14ac:dyDescent="0.4">
      <c r="B16" s="37" t="s">
        <v>10</v>
      </c>
      <c r="C16" s="447"/>
      <c r="D16" s="2"/>
      <c r="E16" s="2"/>
      <c r="F16" s="2"/>
      <c r="G16" s="2"/>
      <c r="H16" s="2"/>
      <c r="I16" s="2"/>
      <c r="J16" s="111"/>
      <c r="K16" s="150"/>
      <c r="L16" s="111"/>
      <c r="M16" s="2"/>
      <c r="N16" s="45"/>
      <c r="O16" s="2"/>
      <c r="P16" s="2"/>
      <c r="Q16" s="45"/>
      <c r="R16" s="2"/>
      <c r="S16" s="2"/>
      <c r="T16" s="2"/>
      <c r="U16" s="2"/>
      <c r="V16" s="449"/>
      <c r="W16" s="89">
        <f>Y13*0+Y14*5+Y15*0+Y16*5+Y17*0+Y18*4</f>
        <v>24.5</v>
      </c>
      <c r="X16" s="41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1"/>
    </row>
    <row r="17" spans="2:33" ht="27.9" customHeight="1" x14ac:dyDescent="0.3">
      <c r="B17" s="443" t="s">
        <v>38</v>
      </c>
      <c r="C17" s="447"/>
      <c r="D17" s="45"/>
      <c r="E17" s="45"/>
      <c r="F17" s="2"/>
      <c r="G17" s="2"/>
      <c r="H17" s="2"/>
      <c r="I17" s="2"/>
      <c r="J17" s="2"/>
      <c r="K17" s="2"/>
      <c r="L17" s="2"/>
      <c r="M17" s="2"/>
      <c r="N17" s="45"/>
      <c r="O17" s="2"/>
      <c r="P17" s="2"/>
      <c r="Q17" s="45"/>
      <c r="R17" s="2"/>
      <c r="S17" s="2"/>
      <c r="T17" s="45"/>
      <c r="U17" s="2"/>
      <c r="V17" s="449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 x14ac:dyDescent="0.4">
      <c r="B18" s="443"/>
      <c r="C18" s="447"/>
      <c r="D18" s="45"/>
      <c r="E18" s="45"/>
      <c r="F18" s="2"/>
      <c r="G18" s="2"/>
      <c r="H18" s="45"/>
      <c r="I18" s="2"/>
      <c r="J18" s="2"/>
      <c r="K18" s="86"/>
      <c r="L18" s="2"/>
      <c r="M18" s="2"/>
      <c r="N18" s="45"/>
      <c r="O18" s="2"/>
      <c r="P18" s="2"/>
      <c r="Q18" s="45"/>
      <c r="R18" s="2"/>
      <c r="S18" s="2"/>
      <c r="T18" s="86"/>
      <c r="U18" s="2"/>
      <c r="V18" s="449"/>
      <c r="W18" s="89">
        <f>Y13*2+Y14*7+Y15*1+Y16*0+Y17*0+Y18*8</f>
        <v>28.3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 x14ac:dyDescent="0.3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49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50"/>
      <c r="W20" s="90">
        <f>W14*4+W18*4+W16*9</f>
        <v>723.7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 x14ac:dyDescent="0.4">
      <c r="B21" s="31">
        <v>5</v>
      </c>
      <c r="C21" s="447"/>
      <c r="D21" s="32" t="str">
        <f>'113.5月菜單'!J12</f>
        <v>香Q米飯</v>
      </c>
      <c r="E21" s="32" t="s">
        <v>15</v>
      </c>
      <c r="F21" s="32"/>
      <c r="G21" s="32" t="str">
        <f>'113.5月菜單'!J13</f>
        <v>洋蔥豬柳</v>
      </c>
      <c r="H21" s="32" t="s">
        <v>196</v>
      </c>
      <c r="I21" s="32"/>
      <c r="J21" s="32" t="str">
        <f>'113.5月菜單'!J14</f>
        <v>台式香腸(加)</v>
      </c>
      <c r="K21" s="32" t="s">
        <v>64</v>
      </c>
      <c r="L21" s="32"/>
      <c r="M21" s="32" t="str">
        <f>'113.5月菜單'!J15</f>
        <v>洋芋燒雞</v>
      </c>
      <c r="N21" s="32" t="s">
        <v>90</v>
      </c>
      <c r="O21" s="32"/>
      <c r="P21" s="32" t="str">
        <f>'113.5月菜單'!J16</f>
        <v>深色蔬菜</v>
      </c>
      <c r="Q21" s="32" t="s">
        <v>18</v>
      </c>
      <c r="R21" s="32"/>
      <c r="S21" s="32" t="str">
        <f>'113.5月菜單'!J17</f>
        <v>味噌豆腐湯(豆)</v>
      </c>
      <c r="T21" s="32" t="s">
        <v>17</v>
      </c>
      <c r="U21" s="32"/>
      <c r="V21" s="448"/>
      <c r="W21" s="33" t="s">
        <v>44</v>
      </c>
      <c r="X21" s="34" t="s">
        <v>19</v>
      </c>
      <c r="Y21" s="35">
        <v>5.5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447"/>
      <c r="D22" s="2" t="s">
        <v>108</v>
      </c>
      <c r="E22" s="2"/>
      <c r="F22" s="2">
        <v>100</v>
      </c>
      <c r="G22" s="191" t="s">
        <v>87</v>
      </c>
      <c r="H22" s="192"/>
      <c r="I22" s="2">
        <v>30</v>
      </c>
      <c r="J22" s="2" t="s">
        <v>346</v>
      </c>
      <c r="K22" s="2" t="s">
        <v>151</v>
      </c>
      <c r="L22" s="2">
        <v>30</v>
      </c>
      <c r="M22" s="2" t="s">
        <v>140</v>
      </c>
      <c r="N22" s="2"/>
      <c r="O22" s="2">
        <v>45</v>
      </c>
      <c r="P22" s="2" t="s">
        <v>61</v>
      </c>
      <c r="Q22" s="2"/>
      <c r="R22" s="2">
        <v>80</v>
      </c>
      <c r="S22" s="2" t="s">
        <v>89</v>
      </c>
      <c r="T22" s="2"/>
      <c r="U22" s="2">
        <v>1</v>
      </c>
      <c r="V22" s="449"/>
      <c r="W22" s="91">
        <f>Y21*15+Y22*0+Y23*5+Y24*0+Y25*15+Y26*W4196+15</f>
        <v>105.5</v>
      </c>
      <c r="X22" s="38" t="s">
        <v>25</v>
      </c>
      <c r="Y22" s="39">
        <v>2.2999999999999998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 x14ac:dyDescent="0.4">
      <c r="B23" s="37">
        <v>8</v>
      </c>
      <c r="C23" s="447"/>
      <c r="D23" s="2"/>
      <c r="E23" s="2"/>
      <c r="F23" s="2"/>
      <c r="G23" s="180" t="s">
        <v>150</v>
      </c>
      <c r="H23" s="2"/>
      <c r="I23" s="2">
        <v>35</v>
      </c>
      <c r="J23" s="2" t="s">
        <v>243</v>
      </c>
      <c r="K23" s="2"/>
      <c r="L23" s="2">
        <v>50</v>
      </c>
      <c r="M23" s="193" t="s">
        <v>198</v>
      </c>
      <c r="N23" s="2"/>
      <c r="O23" s="2">
        <v>20</v>
      </c>
      <c r="P23" s="2"/>
      <c r="Q23" s="2"/>
      <c r="R23" s="2"/>
      <c r="S23" s="2" t="s">
        <v>141</v>
      </c>
      <c r="T23" s="2" t="s">
        <v>158</v>
      </c>
      <c r="U23" s="2">
        <v>30</v>
      </c>
      <c r="V23" s="449"/>
      <c r="W23" s="40" t="s">
        <v>46</v>
      </c>
      <c r="X23" s="41" t="s">
        <v>27</v>
      </c>
      <c r="Y23" s="39">
        <v>1.6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 x14ac:dyDescent="0.55000000000000004">
      <c r="B24" s="37" t="s">
        <v>10</v>
      </c>
      <c r="C24" s="447"/>
      <c r="D24" s="2"/>
      <c r="E24" s="2"/>
      <c r="F24" s="2"/>
      <c r="G24" s="2"/>
      <c r="H24" s="45"/>
      <c r="I24" s="2"/>
      <c r="J24" s="2"/>
      <c r="K24" s="2"/>
      <c r="L24" s="2"/>
      <c r="M24" s="2" t="s">
        <v>145</v>
      </c>
      <c r="N24" s="86"/>
      <c r="O24" s="2">
        <v>5</v>
      </c>
      <c r="P24" s="2"/>
      <c r="Q24" s="45"/>
      <c r="R24" s="2"/>
      <c r="S24" s="2" t="s">
        <v>118</v>
      </c>
      <c r="T24" s="2"/>
      <c r="U24" s="2">
        <v>1</v>
      </c>
      <c r="V24" s="449"/>
      <c r="W24" s="89">
        <f>Y21*0+Y22*5+Y23*0+Y24*5+Y25*0+Y26*4</f>
        <v>24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 x14ac:dyDescent="0.3">
      <c r="B25" s="443" t="s">
        <v>39</v>
      </c>
      <c r="C25" s="447"/>
      <c r="D25" s="2"/>
      <c r="E25" s="2"/>
      <c r="F25" s="2"/>
      <c r="G25" s="2"/>
      <c r="H25" s="45"/>
      <c r="I25" s="2"/>
      <c r="J25" s="2"/>
      <c r="K25" s="2"/>
      <c r="L25" s="2"/>
      <c r="M25" s="2"/>
      <c r="N25" s="45"/>
      <c r="O25" s="2"/>
      <c r="P25" s="2"/>
      <c r="Q25" s="45"/>
      <c r="R25" s="2"/>
      <c r="S25" s="2"/>
      <c r="T25" s="2"/>
      <c r="U25" s="2"/>
      <c r="V25" s="449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 x14ac:dyDescent="0.55000000000000004">
      <c r="B26" s="443"/>
      <c r="C26" s="447"/>
      <c r="D26" s="88"/>
      <c r="E26" s="45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49"/>
      <c r="W26" s="89">
        <f>Y21*2+Y22*7+Y23*1+Y24*0+Y25*0+Y26*8</f>
        <v>28.7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 x14ac:dyDescent="0.3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49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 x14ac:dyDescent="0.6">
      <c r="B28" s="65"/>
      <c r="C28" s="66"/>
      <c r="D28" s="2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50"/>
      <c r="W28" s="90">
        <f>W22*4+W26*4+W24*9</f>
        <v>752.8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 x14ac:dyDescent="0.4">
      <c r="B29" s="31">
        <v>5</v>
      </c>
      <c r="C29" s="447"/>
      <c r="D29" s="32" t="str">
        <f>'113.5月菜單'!N12</f>
        <v>地瓜飯</v>
      </c>
      <c r="E29" s="32" t="s">
        <v>66</v>
      </c>
      <c r="F29" s="32"/>
      <c r="G29" s="32" t="str">
        <f>'113.5月菜單'!N13</f>
        <v>香酥魚丁(海)(炸)</v>
      </c>
      <c r="H29" s="32" t="s">
        <v>138</v>
      </c>
      <c r="I29" s="32"/>
      <c r="J29" s="32" t="str">
        <f>'113.5月菜單'!N14</f>
        <v>酢醬高麗菜</v>
      </c>
      <c r="K29" s="93" t="s">
        <v>137</v>
      </c>
      <c r="L29" s="32"/>
      <c r="M29" s="32" t="str">
        <f>'113.5月菜單'!N15</f>
        <v>瓜仔肉(醃)</v>
      </c>
      <c r="N29" s="32" t="s">
        <v>17</v>
      </c>
      <c r="O29" s="32"/>
      <c r="P29" s="32" t="str">
        <f>'113.5月菜單'!N16</f>
        <v>有機蔬菜</v>
      </c>
      <c r="Q29" s="32" t="s">
        <v>70</v>
      </c>
      <c r="R29" s="32"/>
      <c r="S29" s="32" t="str">
        <f>'113.5月菜單'!N17</f>
        <v>黑糖山粉圓</v>
      </c>
      <c r="T29" s="32" t="s">
        <v>68</v>
      </c>
      <c r="U29" s="32"/>
      <c r="V29" s="448"/>
      <c r="W29" s="33" t="s">
        <v>44</v>
      </c>
      <c r="X29" s="34" t="s">
        <v>19</v>
      </c>
      <c r="Y29" s="35">
        <v>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447"/>
      <c r="D30" s="2" t="s">
        <v>24</v>
      </c>
      <c r="E30" s="2"/>
      <c r="F30" s="2">
        <v>80</v>
      </c>
      <c r="G30" s="2" t="s">
        <v>83</v>
      </c>
      <c r="H30" s="2"/>
      <c r="I30" s="2">
        <v>30</v>
      </c>
      <c r="J30" s="111" t="s">
        <v>147</v>
      </c>
      <c r="K30" s="111"/>
      <c r="L30" s="111">
        <v>50</v>
      </c>
      <c r="M30" s="2" t="s">
        <v>157</v>
      </c>
      <c r="N30" s="2" t="s">
        <v>112</v>
      </c>
      <c r="O30" s="2">
        <v>28</v>
      </c>
      <c r="P30" s="2" t="s">
        <v>69</v>
      </c>
      <c r="Q30" s="2"/>
      <c r="R30" s="2">
        <v>80</v>
      </c>
      <c r="S30" s="2" t="s">
        <v>381</v>
      </c>
      <c r="T30" s="2"/>
      <c r="U30" s="2">
        <v>15</v>
      </c>
      <c r="V30" s="449"/>
      <c r="W30" s="91">
        <f>Y29*15+Y30*0+Y31*5+Y32*0+Y33*15+Y34*W4204+18</f>
        <v>102</v>
      </c>
      <c r="X30" s="38" t="s">
        <v>25</v>
      </c>
      <c r="Y30" s="39">
        <v>2.2999999999999998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1"/>
    </row>
    <row r="31" spans="2:33" ht="27.9" customHeight="1" x14ac:dyDescent="0.4">
      <c r="B31" s="37">
        <v>9</v>
      </c>
      <c r="C31" s="447"/>
      <c r="D31" s="2" t="s">
        <v>104</v>
      </c>
      <c r="E31" s="2"/>
      <c r="F31" s="2">
        <v>55</v>
      </c>
      <c r="G31" s="2" t="s">
        <v>205</v>
      </c>
      <c r="H31" s="2" t="s">
        <v>153</v>
      </c>
      <c r="I31" s="2">
        <v>40</v>
      </c>
      <c r="J31" s="190" t="s">
        <v>145</v>
      </c>
      <c r="K31" s="124"/>
      <c r="L31" s="161">
        <v>1</v>
      </c>
      <c r="M31" s="463" t="s">
        <v>110</v>
      </c>
      <c r="N31" s="464"/>
      <c r="O31" s="2">
        <v>30</v>
      </c>
      <c r="P31" s="2"/>
      <c r="Q31" s="2"/>
      <c r="R31" s="2"/>
      <c r="S31" s="2" t="s">
        <v>382</v>
      </c>
      <c r="T31" s="45"/>
      <c r="U31" s="2">
        <v>5</v>
      </c>
      <c r="V31" s="449"/>
      <c r="W31" s="40" t="s">
        <v>46</v>
      </c>
      <c r="X31" s="41" t="s">
        <v>27</v>
      </c>
      <c r="Y31" s="39">
        <v>1.8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 x14ac:dyDescent="0.4">
      <c r="B32" s="37" t="s">
        <v>10</v>
      </c>
      <c r="C32" s="447"/>
      <c r="D32" s="45"/>
      <c r="E32" s="45"/>
      <c r="F32" s="2"/>
      <c r="G32" s="2"/>
      <c r="H32" s="45"/>
      <c r="I32" s="2"/>
      <c r="J32" s="190" t="s">
        <v>110</v>
      </c>
      <c r="K32" s="124"/>
      <c r="L32" s="161">
        <v>3</v>
      </c>
      <c r="M32" s="2" t="s">
        <v>142</v>
      </c>
      <c r="N32" s="2"/>
      <c r="O32" s="2">
        <v>1</v>
      </c>
      <c r="P32" s="2"/>
      <c r="Q32" s="45"/>
      <c r="R32" s="2"/>
      <c r="S32" s="2"/>
      <c r="T32" s="45"/>
      <c r="U32" s="2"/>
      <c r="V32" s="449"/>
      <c r="W32" s="89">
        <f>Y29*0+Y30*5+Y31*0+Y32*5+Y33*0+Y34*4</f>
        <v>24</v>
      </c>
      <c r="X32" s="41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1"/>
    </row>
    <row r="33" spans="2:35" ht="27.9" customHeight="1" x14ac:dyDescent="0.3">
      <c r="B33" s="443" t="s">
        <v>40</v>
      </c>
      <c r="C33" s="447"/>
      <c r="D33" s="45"/>
      <c r="E33" s="45"/>
      <c r="F33" s="2"/>
      <c r="G33" s="2"/>
      <c r="H33" s="45"/>
      <c r="I33" s="2"/>
      <c r="J33" s="2" t="s">
        <v>142</v>
      </c>
      <c r="K33" s="2"/>
      <c r="L33" s="2">
        <v>1</v>
      </c>
      <c r="M33" s="2"/>
      <c r="N33" s="45"/>
      <c r="O33" s="2"/>
      <c r="P33" s="2"/>
      <c r="Q33" s="45"/>
      <c r="R33" s="2"/>
      <c r="S33" s="2"/>
      <c r="T33" s="2"/>
      <c r="U33" s="2"/>
      <c r="V33" s="449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5" ht="27.9" customHeight="1" x14ac:dyDescent="0.4">
      <c r="B34" s="443"/>
      <c r="C34" s="447"/>
      <c r="D34" s="45"/>
      <c r="E34" s="45"/>
      <c r="F34" s="2"/>
      <c r="G34" s="2"/>
      <c r="H34" s="45"/>
      <c r="I34" s="2"/>
      <c r="J34" s="2"/>
      <c r="K34" s="2"/>
      <c r="L34" s="2"/>
      <c r="M34" s="2"/>
      <c r="N34" s="45"/>
      <c r="O34" s="2"/>
      <c r="P34" s="2"/>
      <c r="Q34" s="45"/>
      <c r="R34" s="2"/>
      <c r="S34" s="2"/>
      <c r="T34" s="45"/>
      <c r="U34" s="2"/>
      <c r="V34" s="449"/>
      <c r="W34" s="89">
        <f>Y29*2+Y30*7+Y31*1+Y32*0+Y33*0+Y34*8</f>
        <v>27.9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5" ht="27.9" customHeight="1" x14ac:dyDescent="0.3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49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5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0"/>
      <c r="W36" s="90">
        <f>W30*4+W34*4+W32*9</f>
        <v>735.6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144"/>
      <c r="AH36" s="144"/>
      <c r="AI36" s="144"/>
    </row>
    <row r="37" spans="2:35" s="36" customFormat="1" ht="27.9" customHeight="1" x14ac:dyDescent="0.4">
      <c r="B37" s="31">
        <v>5</v>
      </c>
      <c r="C37" s="447"/>
      <c r="D37" s="32" t="str">
        <f>'113.5月菜單'!R12</f>
        <v>台式炒飯</v>
      </c>
      <c r="E37" s="32" t="s">
        <v>17</v>
      </c>
      <c r="F37" s="32"/>
      <c r="G37" s="32" t="str">
        <f>'113.5月菜單'!R13</f>
        <v>炭烤雞排</v>
      </c>
      <c r="H37" s="32" t="s">
        <v>64</v>
      </c>
      <c r="I37" s="32"/>
      <c r="J37" s="32" t="str">
        <f>'113.5月菜單'!R14</f>
        <v>雞蛋小蠻頭(冷)</v>
      </c>
      <c r="K37" s="32" t="s">
        <v>15</v>
      </c>
      <c r="L37" s="32"/>
      <c r="M37" s="32" t="str">
        <f>'113.5月菜單'!R15</f>
        <v>海鮮什錦(豆)</v>
      </c>
      <c r="N37" s="32" t="s">
        <v>17</v>
      </c>
      <c r="O37" s="32"/>
      <c r="P37" s="32" t="str">
        <f>'113.5月菜單'!R16</f>
        <v>深色蔬菜</v>
      </c>
      <c r="Q37" s="32" t="s">
        <v>70</v>
      </c>
      <c r="R37" s="32"/>
      <c r="S37" s="32" t="str">
        <f>'113.5月菜單'!R17</f>
        <v>冬瓜湯</v>
      </c>
      <c r="T37" s="32" t="s">
        <v>68</v>
      </c>
      <c r="U37" s="32"/>
      <c r="V37" s="448"/>
      <c r="W37" s="33" t="s">
        <v>44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189"/>
      <c r="AH37" s="184"/>
      <c r="AI37" s="144"/>
    </row>
    <row r="38" spans="2:35" ht="27.9" customHeight="1" x14ac:dyDescent="0.4">
      <c r="B38" s="37" t="s">
        <v>8</v>
      </c>
      <c r="C38" s="447"/>
      <c r="D38" s="2" t="s">
        <v>24</v>
      </c>
      <c r="E38" s="2"/>
      <c r="F38" s="2">
        <v>80</v>
      </c>
      <c r="G38" s="456" t="s">
        <v>250</v>
      </c>
      <c r="H38" s="457"/>
      <c r="I38" s="2">
        <v>60</v>
      </c>
      <c r="J38" s="2" t="s">
        <v>347</v>
      </c>
      <c r="K38" s="2" t="s">
        <v>111</v>
      </c>
      <c r="L38" s="2">
        <v>30</v>
      </c>
      <c r="M38" s="111" t="s">
        <v>207</v>
      </c>
      <c r="N38" s="111"/>
      <c r="O38" s="111">
        <v>50</v>
      </c>
      <c r="P38" s="2" t="s">
        <v>69</v>
      </c>
      <c r="Q38" s="2"/>
      <c r="R38" s="2">
        <v>80</v>
      </c>
      <c r="S38" s="2" t="s">
        <v>97</v>
      </c>
      <c r="T38" s="2"/>
      <c r="U38" s="2">
        <v>35</v>
      </c>
      <c r="V38" s="449"/>
      <c r="W38" s="91">
        <f>Y37*15+Y38*0+Y39*5+Y40*0+Y41*15+Y42*W4212+15</f>
        <v>99</v>
      </c>
      <c r="X38" s="38" t="s">
        <v>25</v>
      </c>
      <c r="Y38" s="39">
        <v>2.1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144"/>
      <c r="AH38" s="144"/>
      <c r="AI38" s="144"/>
    </row>
    <row r="39" spans="2:35" ht="27.9" customHeight="1" x14ac:dyDescent="0.4">
      <c r="B39" s="37">
        <v>10</v>
      </c>
      <c r="C39" s="447"/>
      <c r="D39" s="2" t="s">
        <v>87</v>
      </c>
      <c r="E39" s="2"/>
      <c r="F39" s="2">
        <v>5</v>
      </c>
      <c r="G39" s="2"/>
      <c r="H39" s="2"/>
      <c r="I39" s="2"/>
      <c r="J39" s="2"/>
      <c r="K39" s="2"/>
      <c r="L39" s="2"/>
      <c r="M39" s="190" t="s">
        <v>209</v>
      </c>
      <c r="N39" s="183"/>
      <c r="O39" s="111">
        <v>10</v>
      </c>
      <c r="P39" s="2"/>
      <c r="Q39" s="2"/>
      <c r="R39" s="2"/>
      <c r="S39" s="180" t="s">
        <v>118</v>
      </c>
      <c r="T39" s="45"/>
      <c r="U39" s="2">
        <v>1</v>
      </c>
      <c r="V39" s="449"/>
      <c r="W39" s="40" t="s">
        <v>46</v>
      </c>
      <c r="X39" s="41" t="s">
        <v>27</v>
      </c>
      <c r="Y39" s="39">
        <v>1.8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5" ht="27.9" customHeight="1" x14ac:dyDescent="0.4">
      <c r="B40" s="37" t="s">
        <v>10</v>
      </c>
      <c r="C40" s="447"/>
      <c r="D40" s="2" t="s">
        <v>110</v>
      </c>
      <c r="E40" s="2"/>
      <c r="F40" s="2">
        <v>5</v>
      </c>
      <c r="G40" s="2"/>
      <c r="H40" s="45"/>
      <c r="I40" s="2"/>
      <c r="J40" s="2"/>
      <c r="K40" s="45"/>
      <c r="L40" s="2"/>
      <c r="M40" s="111" t="s">
        <v>155</v>
      </c>
      <c r="N40" s="112"/>
      <c r="O40" s="111">
        <v>3</v>
      </c>
      <c r="P40" s="2"/>
      <c r="Q40" s="2"/>
      <c r="R40" s="2"/>
      <c r="S40" s="2"/>
      <c r="T40" s="2"/>
      <c r="U40" s="2"/>
      <c r="V40" s="449"/>
      <c r="W40" s="89">
        <f>Y37*0+Y38*5+Y39*0+Y40*5+Y41*0+Y42*4</f>
        <v>23</v>
      </c>
      <c r="X40" s="41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5" ht="27.9" customHeight="1" x14ac:dyDescent="0.3">
      <c r="B41" s="443" t="s">
        <v>32</v>
      </c>
      <c r="C41" s="447"/>
      <c r="D41" s="88" t="s">
        <v>139</v>
      </c>
      <c r="E41" s="88"/>
      <c r="F41" s="2">
        <v>1</v>
      </c>
      <c r="G41" s="2"/>
      <c r="H41" s="45"/>
      <c r="I41" s="2"/>
      <c r="J41" s="2"/>
      <c r="K41" s="45"/>
      <c r="L41" s="2"/>
      <c r="M41" s="2" t="s">
        <v>210</v>
      </c>
      <c r="N41" s="88" t="s">
        <v>191</v>
      </c>
      <c r="O41" s="2">
        <v>20</v>
      </c>
      <c r="P41" s="2"/>
      <c r="Q41" s="2"/>
      <c r="R41" s="2"/>
      <c r="S41" s="2"/>
      <c r="T41" s="45"/>
      <c r="U41" s="2"/>
      <c r="V41" s="449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5" ht="27.9" customHeight="1" x14ac:dyDescent="0.4">
      <c r="B42" s="443"/>
      <c r="C42" s="447"/>
      <c r="D42" s="158" t="s">
        <v>171</v>
      </c>
      <c r="E42" s="124"/>
      <c r="F42" s="123">
        <v>0.05</v>
      </c>
      <c r="G42" s="2"/>
      <c r="H42" s="45"/>
      <c r="I42" s="2"/>
      <c r="J42" s="2"/>
      <c r="K42" s="45"/>
      <c r="L42" s="2"/>
      <c r="M42" s="2" t="s">
        <v>242</v>
      </c>
      <c r="N42" s="88" t="s">
        <v>153</v>
      </c>
      <c r="O42" s="2">
        <v>10</v>
      </c>
      <c r="P42" s="2"/>
      <c r="Q42" s="45"/>
      <c r="R42" s="2"/>
      <c r="S42" s="2"/>
      <c r="T42" s="45"/>
      <c r="U42" s="2"/>
      <c r="V42" s="449"/>
      <c r="W42" s="89">
        <f>Y37*2+Y38*7+Y39*1+Y40*0+Y41*0+Y42*8</f>
        <v>26.500000000000004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5" ht="27.9" customHeight="1" x14ac:dyDescent="0.3">
      <c r="B43" s="47" t="s">
        <v>36</v>
      </c>
      <c r="C43" s="48"/>
      <c r="D43" s="158"/>
      <c r="E43" s="159"/>
      <c r="F43" s="144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49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5" ht="27.9" customHeight="1" thickBot="1" x14ac:dyDescent="0.45">
      <c r="B44" s="70"/>
      <c r="C44" s="15"/>
      <c r="D44" s="156"/>
      <c r="E44" s="160"/>
      <c r="F44" s="157"/>
      <c r="G44" s="16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50"/>
      <c r="W44" s="90">
        <f>W38*4+W42*4+W40*9</f>
        <v>709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5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74"/>
      <c r="AB45" s="56"/>
    </row>
    <row r="46" spans="2:35" x14ac:dyDescent="0.3">
      <c r="B46" s="56"/>
      <c r="C46" s="61"/>
      <c r="D46" s="458"/>
      <c r="E46" s="458"/>
      <c r="F46" s="462"/>
      <c r="G46" s="462"/>
      <c r="H46" s="75"/>
      <c r="K46" s="75"/>
      <c r="N46" s="75"/>
      <c r="Q46" s="75"/>
      <c r="T46" s="75"/>
    </row>
  </sheetData>
  <mergeCells count="24">
    <mergeCell ref="B41:B42"/>
    <mergeCell ref="C13:C18"/>
    <mergeCell ref="V13:V20"/>
    <mergeCell ref="B17:B18"/>
    <mergeCell ref="B25:B26"/>
    <mergeCell ref="B33:B34"/>
    <mergeCell ref="G38:H38"/>
    <mergeCell ref="G14:H14"/>
    <mergeCell ref="M31:N31"/>
    <mergeCell ref="B1:Y1"/>
    <mergeCell ref="B2:G2"/>
    <mergeCell ref="C5:C10"/>
    <mergeCell ref="V5:V12"/>
    <mergeCell ref="B9:B10"/>
    <mergeCell ref="G3:L3"/>
    <mergeCell ref="G6:H6"/>
    <mergeCell ref="D46:G46"/>
    <mergeCell ref="C29:C34"/>
    <mergeCell ref="V29:V36"/>
    <mergeCell ref="C21:C26"/>
    <mergeCell ref="V21:V28"/>
    <mergeCell ref="J45:Y45"/>
    <mergeCell ref="C37:C42"/>
    <mergeCell ref="V37:V4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topLeftCell="B1" zoomScale="60" workbookViewId="0">
      <selection activeCell="N38" sqref="N38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444" t="s">
        <v>375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"/>
      <c r="AB1" s="6"/>
    </row>
    <row r="2" spans="2:33" s="5" customFormat="1" ht="13.5" customHeight="1" x14ac:dyDescent="0.6">
      <c r="B2" s="445"/>
      <c r="C2" s="446"/>
      <c r="D2" s="446"/>
      <c r="E2" s="446"/>
      <c r="F2" s="446"/>
      <c r="G2" s="44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1" t="s">
        <v>43</v>
      </c>
      <c r="C3" s="10"/>
      <c r="D3" s="11"/>
      <c r="E3" s="11"/>
      <c r="F3" s="11"/>
      <c r="G3" s="451" t="s">
        <v>92</v>
      </c>
      <c r="H3" s="451"/>
      <c r="I3" s="451"/>
      <c r="J3" s="451"/>
      <c r="K3" s="451"/>
      <c r="L3" s="45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5</v>
      </c>
      <c r="C5" s="447"/>
      <c r="D5" s="32" t="str">
        <f>'113.5月菜單'!B21</f>
        <v>香Q米飯</v>
      </c>
      <c r="E5" s="32" t="s">
        <v>66</v>
      </c>
      <c r="F5" s="1" t="s">
        <v>16</v>
      </c>
      <c r="G5" s="32" t="str">
        <f>'113.5月菜單'!B22</f>
        <v>卡啦雞腿(炸)</v>
      </c>
      <c r="H5" s="32" t="s">
        <v>62</v>
      </c>
      <c r="I5" s="1" t="s">
        <v>16</v>
      </c>
      <c r="J5" s="32" t="str">
        <f>'113.5月菜單'!B23</f>
        <v>家常豆腐(豆)</v>
      </c>
      <c r="K5" s="32" t="s">
        <v>246</v>
      </c>
      <c r="L5" s="1" t="s">
        <v>16</v>
      </c>
      <c r="M5" s="32" t="str">
        <f>'113.5月菜單'!B24</f>
        <v>香炒米粉</v>
      </c>
      <c r="N5" s="32" t="s">
        <v>82</v>
      </c>
      <c r="O5" s="1" t="s">
        <v>16</v>
      </c>
      <c r="P5" s="32" t="str">
        <f>'113.5月菜單'!B25</f>
        <v>深色蔬菜</v>
      </c>
      <c r="Q5" s="32" t="s">
        <v>70</v>
      </c>
      <c r="R5" s="1" t="s">
        <v>16</v>
      </c>
      <c r="S5" s="32" t="str">
        <f>'113.5月菜單'!B26</f>
        <v>海芽薑絲湯</v>
      </c>
      <c r="T5" s="32" t="s">
        <v>68</v>
      </c>
      <c r="U5" s="1" t="s">
        <v>16</v>
      </c>
      <c r="V5" s="448"/>
      <c r="W5" s="33" t="s">
        <v>44</v>
      </c>
      <c r="X5" s="34" t="s">
        <v>19</v>
      </c>
      <c r="Y5" s="35">
        <v>5.4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447"/>
      <c r="D6" s="2" t="s">
        <v>67</v>
      </c>
      <c r="E6" s="2"/>
      <c r="F6" s="2">
        <v>100</v>
      </c>
      <c r="G6" s="191" t="s">
        <v>211</v>
      </c>
      <c r="H6" s="192"/>
      <c r="I6" s="2">
        <v>60</v>
      </c>
      <c r="J6" s="2" t="s">
        <v>249</v>
      </c>
      <c r="K6" s="2"/>
      <c r="L6" s="2">
        <v>3</v>
      </c>
      <c r="M6" s="2" t="s">
        <v>169</v>
      </c>
      <c r="N6" s="2"/>
      <c r="O6" s="2">
        <v>30</v>
      </c>
      <c r="P6" s="2" t="s">
        <v>69</v>
      </c>
      <c r="Q6" s="2"/>
      <c r="R6" s="2">
        <v>80</v>
      </c>
      <c r="S6" s="2" t="s">
        <v>149</v>
      </c>
      <c r="T6" s="2"/>
      <c r="U6" s="2">
        <v>5</v>
      </c>
      <c r="V6" s="449"/>
      <c r="W6" s="91">
        <f>Y5*15+Y6*0+Y7*5+Y8*0+Y9*15+Y10*W4180+15</f>
        <v>103.5</v>
      </c>
      <c r="X6" s="38" t="s">
        <v>25</v>
      </c>
      <c r="Y6" s="39">
        <v>2.2999999999999998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1"/>
    </row>
    <row r="7" spans="2:33" ht="27.9" customHeight="1" x14ac:dyDescent="0.4">
      <c r="B7" s="37">
        <v>13</v>
      </c>
      <c r="C7" s="447"/>
      <c r="D7" s="2"/>
      <c r="E7" s="2"/>
      <c r="F7" s="2"/>
      <c r="G7" s="2"/>
      <c r="H7" s="2"/>
      <c r="I7" s="2"/>
      <c r="J7" s="2" t="s">
        <v>247</v>
      </c>
      <c r="K7" s="2" t="s">
        <v>248</v>
      </c>
      <c r="L7" s="2">
        <v>65</v>
      </c>
      <c r="M7" s="111" t="s">
        <v>147</v>
      </c>
      <c r="N7" s="111"/>
      <c r="O7" s="111">
        <v>30</v>
      </c>
      <c r="P7" s="2"/>
      <c r="Q7" s="2"/>
      <c r="R7" s="2"/>
      <c r="S7" s="2" t="s">
        <v>118</v>
      </c>
      <c r="T7" s="2"/>
      <c r="U7" s="2">
        <v>1</v>
      </c>
      <c r="V7" s="449"/>
      <c r="W7" s="40" t="s">
        <v>46</v>
      </c>
      <c r="X7" s="41" t="s">
        <v>27</v>
      </c>
      <c r="Y7" s="39">
        <v>1.5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7.9" customHeight="1" x14ac:dyDescent="0.4">
      <c r="B8" s="37" t="s">
        <v>10</v>
      </c>
      <c r="C8" s="447"/>
      <c r="D8" s="2"/>
      <c r="E8" s="2"/>
      <c r="F8" s="2"/>
      <c r="G8" s="2"/>
      <c r="H8" s="45"/>
      <c r="I8" s="2"/>
      <c r="J8" s="2"/>
      <c r="K8" s="45"/>
      <c r="L8" s="2"/>
      <c r="M8" s="2" t="s">
        <v>201</v>
      </c>
      <c r="N8" s="45"/>
      <c r="O8" s="2">
        <v>8</v>
      </c>
      <c r="P8" s="2"/>
      <c r="Q8" s="45"/>
      <c r="R8" s="2"/>
      <c r="S8" s="2"/>
      <c r="T8" s="2"/>
      <c r="U8" s="2"/>
      <c r="V8" s="449"/>
      <c r="W8" s="89">
        <f>Y5*0+Y6*5+Y7*0+Y8*5+Y9*0+Y10*4</f>
        <v>24</v>
      </c>
      <c r="X8" s="41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1"/>
    </row>
    <row r="9" spans="2:33" ht="27.9" customHeight="1" x14ac:dyDescent="0.3">
      <c r="B9" s="443" t="s">
        <v>37</v>
      </c>
      <c r="C9" s="447"/>
      <c r="D9" s="2"/>
      <c r="E9" s="2"/>
      <c r="F9" s="2"/>
      <c r="G9" s="2"/>
      <c r="H9" s="45"/>
      <c r="I9" s="2"/>
      <c r="J9" s="2"/>
      <c r="K9" s="45"/>
      <c r="L9" s="2"/>
      <c r="M9" s="2" t="s">
        <v>110</v>
      </c>
      <c r="N9" s="45"/>
      <c r="O9" s="2">
        <v>5</v>
      </c>
      <c r="P9" s="2"/>
      <c r="Q9" s="45"/>
      <c r="R9" s="2"/>
      <c r="S9" s="2"/>
      <c r="T9" s="2"/>
      <c r="U9" s="2"/>
      <c r="V9" s="449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7.9" customHeight="1" x14ac:dyDescent="0.4">
      <c r="B10" s="443"/>
      <c r="C10" s="447"/>
      <c r="D10" s="2"/>
      <c r="E10" s="2"/>
      <c r="F10" s="2"/>
      <c r="G10" s="2"/>
      <c r="H10" s="45"/>
      <c r="I10" s="2"/>
      <c r="J10" s="2"/>
      <c r="K10" s="45"/>
      <c r="L10" s="2"/>
      <c r="M10" s="2" t="s">
        <v>145</v>
      </c>
      <c r="N10" s="45"/>
      <c r="O10" s="2">
        <v>3</v>
      </c>
      <c r="P10" s="2"/>
      <c r="Q10" s="45"/>
      <c r="R10" s="2"/>
      <c r="S10" s="2"/>
      <c r="T10" s="86"/>
      <c r="U10" s="2"/>
      <c r="V10" s="449"/>
      <c r="W10" s="89">
        <f>Y5*2+Y6*7+Y7*1+Y8*0+Y9*0+Y10*8</f>
        <v>28.4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3" ht="27.9" customHeight="1" x14ac:dyDescent="0.3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 t="s">
        <v>171</v>
      </c>
      <c r="N11" s="45"/>
      <c r="O11" s="2">
        <v>0.05</v>
      </c>
      <c r="P11" s="2"/>
      <c r="Q11" s="45"/>
      <c r="R11" s="2"/>
      <c r="S11" s="2"/>
      <c r="T11" s="45"/>
      <c r="U11" s="2"/>
      <c r="V11" s="449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50"/>
      <c r="W12" s="90">
        <f>W6*4+W10*4+W8*9</f>
        <v>743.6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3" s="36" customFormat="1" ht="27.9" customHeight="1" x14ac:dyDescent="0.4">
      <c r="B13" s="31">
        <v>5</v>
      </c>
      <c r="C13" s="447"/>
      <c r="D13" s="32" t="str">
        <f>'113.5月菜單'!F21</f>
        <v>麥片飯</v>
      </c>
      <c r="E13" s="32" t="s">
        <v>66</v>
      </c>
      <c r="F13" s="32"/>
      <c r="G13" s="32" t="str">
        <f>'113.5月菜單'!F22</f>
        <v>雞里肌(加)</v>
      </c>
      <c r="H13" s="32" t="s">
        <v>64</v>
      </c>
      <c r="I13" s="32"/>
      <c r="J13" s="32" t="str">
        <f>'113.5月菜單'!F23</f>
        <v>泰式打拋豬</v>
      </c>
      <c r="K13" s="32" t="s">
        <v>114</v>
      </c>
      <c r="L13" s="32"/>
      <c r="M13" s="32" t="str">
        <f>'113.5月菜單'!F24</f>
        <v>奶焗馬鈴薯</v>
      </c>
      <c r="N13" s="32" t="s">
        <v>17</v>
      </c>
      <c r="O13" s="32"/>
      <c r="P13" s="32" t="str">
        <f>'113.5月菜單'!F25</f>
        <v>淺色蔬菜</v>
      </c>
      <c r="Q13" s="32" t="s">
        <v>70</v>
      </c>
      <c r="R13" s="32"/>
      <c r="S13" s="32" t="str">
        <f>'113.5月菜單'!F26</f>
        <v>鮮蔬肉絲湯</v>
      </c>
      <c r="T13" s="32" t="s">
        <v>68</v>
      </c>
      <c r="U13" s="32"/>
      <c r="V13" s="448"/>
      <c r="W13" s="33" t="s">
        <v>44</v>
      </c>
      <c r="X13" s="34" t="s">
        <v>19</v>
      </c>
      <c r="Y13" s="35">
        <v>5.5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447"/>
      <c r="D14" s="2" t="s">
        <v>91</v>
      </c>
      <c r="E14" s="2"/>
      <c r="F14" s="2">
        <v>60</v>
      </c>
      <c r="G14" s="456" t="s">
        <v>348</v>
      </c>
      <c r="H14" s="457"/>
      <c r="I14" s="2">
        <v>50</v>
      </c>
      <c r="J14" s="2" t="s">
        <v>349</v>
      </c>
      <c r="K14" s="2"/>
      <c r="L14" s="2">
        <v>40</v>
      </c>
      <c r="M14" s="2" t="s">
        <v>140</v>
      </c>
      <c r="N14" s="2"/>
      <c r="O14" s="2">
        <v>45</v>
      </c>
      <c r="P14" s="2" t="s">
        <v>69</v>
      </c>
      <c r="Q14" s="2"/>
      <c r="R14" s="2">
        <v>80</v>
      </c>
      <c r="S14" s="111" t="s">
        <v>147</v>
      </c>
      <c r="T14" s="111"/>
      <c r="U14" s="111">
        <v>30</v>
      </c>
      <c r="V14" s="449"/>
      <c r="W14" s="91">
        <f>Y13*15+Y14*0+Y15*5+Y16*0+Y17*15+Y18*W4188+15</f>
        <v>105.5</v>
      </c>
      <c r="X14" s="38" t="s">
        <v>25</v>
      </c>
      <c r="Y14" s="39">
        <v>2.2999999999999998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3" ht="27.9" customHeight="1" x14ac:dyDescent="0.4">
      <c r="B15" s="37">
        <v>14</v>
      </c>
      <c r="C15" s="447"/>
      <c r="D15" s="2" t="s">
        <v>176</v>
      </c>
      <c r="E15" s="2"/>
      <c r="F15" s="2">
        <v>40</v>
      </c>
      <c r="G15" s="2"/>
      <c r="H15" s="2"/>
      <c r="I15" s="2"/>
      <c r="J15" s="460" t="s">
        <v>110</v>
      </c>
      <c r="K15" s="461"/>
      <c r="L15" s="2">
        <v>30</v>
      </c>
      <c r="M15" s="2" t="s">
        <v>139</v>
      </c>
      <c r="N15" s="2"/>
      <c r="O15" s="2">
        <v>1</v>
      </c>
      <c r="P15" s="2"/>
      <c r="Q15" s="2"/>
      <c r="R15" s="2"/>
      <c r="S15" s="111" t="s">
        <v>145</v>
      </c>
      <c r="T15" s="111"/>
      <c r="U15" s="111">
        <v>3</v>
      </c>
      <c r="V15" s="449"/>
      <c r="W15" s="40" t="s">
        <v>46</v>
      </c>
      <c r="X15" s="41" t="s">
        <v>27</v>
      </c>
      <c r="Y15" s="39">
        <v>1.6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</row>
    <row r="16" spans="2:33" ht="27.9" customHeight="1" x14ac:dyDescent="0.4">
      <c r="B16" s="37" t="s">
        <v>10</v>
      </c>
      <c r="C16" s="447"/>
      <c r="D16" s="2"/>
      <c r="E16" s="45"/>
      <c r="F16" s="2"/>
      <c r="G16" s="2"/>
      <c r="H16" s="45"/>
      <c r="I16" s="2"/>
      <c r="J16" s="2" t="s">
        <v>87</v>
      </c>
      <c r="K16" s="45"/>
      <c r="L16" s="2">
        <v>10</v>
      </c>
      <c r="M16" s="2"/>
      <c r="N16" s="2"/>
      <c r="O16" s="2"/>
      <c r="P16" s="2"/>
      <c r="Q16" s="45"/>
      <c r="R16" s="2"/>
      <c r="S16" s="180" t="s">
        <v>150</v>
      </c>
      <c r="T16" s="2"/>
      <c r="U16" s="2">
        <v>3</v>
      </c>
      <c r="V16" s="449"/>
      <c r="W16" s="89">
        <f>Y13*0+Y14*5+Y15*0+Y16*5+Y17*0+Y18*4</f>
        <v>24</v>
      </c>
      <c r="X16" s="41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</row>
    <row r="17" spans="2:33" ht="27.9" customHeight="1" x14ac:dyDescent="0.3">
      <c r="B17" s="443" t="s">
        <v>38</v>
      </c>
      <c r="C17" s="447"/>
      <c r="D17" s="45"/>
      <c r="E17" s="45"/>
      <c r="F17" s="2"/>
      <c r="G17" s="2"/>
      <c r="H17" s="45"/>
      <c r="I17" s="2"/>
      <c r="J17" s="2" t="s">
        <v>189</v>
      </c>
      <c r="K17" s="45"/>
      <c r="L17" s="2">
        <v>1</v>
      </c>
      <c r="M17" s="2"/>
      <c r="N17" s="45"/>
      <c r="O17" s="2"/>
      <c r="P17" s="2"/>
      <c r="Q17" s="45"/>
      <c r="R17" s="2"/>
      <c r="S17" s="2" t="s">
        <v>215</v>
      </c>
      <c r="T17" s="2"/>
      <c r="U17" s="2">
        <v>1</v>
      </c>
      <c r="V17" s="449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 x14ac:dyDescent="0.4">
      <c r="B18" s="443"/>
      <c r="C18" s="447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449"/>
      <c r="W18" s="89">
        <f>Y13*2+Y14*7+Y15*1+Y16*0+Y17*0+Y18*8</f>
        <v>28.7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 x14ac:dyDescent="0.3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49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50"/>
      <c r="W20" s="90">
        <f>W14*4+W18*4+W16*9</f>
        <v>752.8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 x14ac:dyDescent="0.4">
      <c r="B21" s="31">
        <v>5</v>
      </c>
      <c r="C21" s="447"/>
      <c r="D21" s="32" t="str">
        <f>'113.5月菜單'!J21</f>
        <v>香Q米飯</v>
      </c>
      <c r="E21" s="32" t="s">
        <v>54</v>
      </c>
      <c r="F21" s="32"/>
      <c r="G21" s="32" t="str">
        <f>'113.5月菜單'!J22</f>
        <v>香酥豬柳條(炸)</v>
      </c>
      <c r="H21" s="32" t="s">
        <v>62</v>
      </c>
      <c r="I21" s="32"/>
      <c r="J21" s="32" t="str">
        <f>'113.5月菜單'!J23</f>
        <v>香菇雞丁</v>
      </c>
      <c r="K21" s="32" t="s">
        <v>17</v>
      </c>
      <c r="L21" s="32"/>
      <c r="M21" s="32" t="str">
        <f>'113.5月菜單'!J24</f>
        <v>滷蛋</v>
      </c>
      <c r="N21" s="32" t="s">
        <v>17</v>
      </c>
      <c r="O21" s="32"/>
      <c r="P21" s="32" t="str">
        <f>'113.5月菜單'!J25</f>
        <v>深色蔬菜</v>
      </c>
      <c r="Q21" s="32" t="s">
        <v>18</v>
      </c>
      <c r="R21" s="32"/>
      <c r="S21" s="32" t="str">
        <f>'113.5月菜單'!J26</f>
        <v>酸辣湯(芡)(豆)(醃)</v>
      </c>
      <c r="T21" s="32" t="s">
        <v>204</v>
      </c>
      <c r="U21" s="32"/>
      <c r="V21" s="448"/>
      <c r="W21" s="33" t="s">
        <v>44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447"/>
      <c r="D22" s="2" t="s">
        <v>86</v>
      </c>
      <c r="E22" s="2"/>
      <c r="F22" s="2">
        <v>100</v>
      </c>
      <c r="G22" s="452" t="s">
        <v>216</v>
      </c>
      <c r="H22" s="453"/>
      <c r="I22" s="2">
        <v>40</v>
      </c>
      <c r="J22" s="2" t="s">
        <v>83</v>
      </c>
      <c r="K22" s="2"/>
      <c r="L22" s="2">
        <v>20</v>
      </c>
      <c r="M22" s="2" t="s">
        <v>338</v>
      </c>
      <c r="N22" s="2"/>
      <c r="O22" s="2">
        <v>55</v>
      </c>
      <c r="P22" s="2" t="s">
        <v>61</v>
      </c>
      <c r="Q22" s="2"/>
      <c r="R22" s="2">
        <v>80</v>
      </c>
      <c r="S22" s="2" t="s">
        <v>141</v>
      </c>
      <c r="T22" s="2" t="s">
        <v>158</v>
      </c>
      <c r="U22" s="2">
        <v>20</v>
      </c>
      <c r="V22" s="449"/>
      <c r="W22" s="91">
        <f>Y21*15+Y22*0+Y23*5+Y24*0+Y25*15+Y26*W4196+15</f>
        <v>98.5</v>
      </c>
      <c r="X22" s="38" t="s">
        <v>25</v>
      </c>
      <c r="Y22" s="39">
        <v>2.4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 x14ac:dyDescent="0.4">
      <c r="B23" s="37">
        <v>15</v>
      </c>
      <c r="C23" s="447"/>
      <c r="D23" s="2"/>
      <c r="E23" s="2"/>
      <c r="F23" s="2"/>
      <c r="G23" s="2"/>
      <c r="H23" s="2"/>
      <c r="I23" s="2"/>
      <c r="J23" s="2" t="s">
        <v>147</v>
      </c>
      <c r="K23" s="2"/>
      <c r="L23" s="2">
        <v>20</v>
      </c>
      <c r="M23" s="2" t="s">
        <v>351</v>
      </c>
      <c r="N23" s="2"/>
      <c r="O23" s="2"/>
      <c r="P23" s="2"/>
      <c r="Q23" s="2"/>
      <c r="R23" s="2"/>
      <c r="S23" s="2" t="s">
        <v>352</v>
      </c>
      <c r="T23" s="2" t="s">
        <v>112</v>
      </c>
      <c r="U23" s="2">
        <v>8</v>
      </c>
      <c r="V23" s="449"/>
      <c r="W23" s="40" t="s">
        <v>46</v>
      </c>
      <c r="X23" s="41" t="s">
        <v>27</v>
      </c>
      <c r="Y23" s="39">
        <v>1.7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 x14ac:dyDescent="0.55000000000000004">
      <c r="B24" s="37" t="s">
        <v>10</v>
      </c>
      <c r="C24" s="447"/>
      <c r="D24" s="2"/>
      <c r="E24" s="2"/>
      <c r="F24" s="2"/>
      <c r="G24" s="2"/>
      <c r="H24" s="45"/>
      <c r="I24" s="2"/>
      <c r="J24" s="460" t="s">
        <v>350</v>
      </c>
      <c r="K24" s="461"/>
      <c r="L24" s="2">
        <v>40</v>
      </c>
      <c r="M24" s="2" t="s">
        <v>353</v>
      </c>
      <c r="N24" s="45"/>
      <c r="O24" s="2">
        <v>30</v>
      </c>
      <c r="P24" s="2"/>
      <c r="Q24" s="88"/>
      <c r="R24" s="2"/>
      <c r="S24" s="2" t="s">
        <v>154</v>
      </c>
      <c r="T24" s="2" t="s">
        <v>112</v>
      </c>
      <c r="U24" s="2">
        <v>8</v>
      </c>
      <c r="V24" s="449"/>
      <c r="W24" s="89">
        <f>Y21*0+Y22*5+Y23*0+Y24*5+Y25*0+Y26*4</f>
        <v>24.5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 x14ac:dyDescent="0.3">
      <c r="B25" s="443" t="s">
        <v>39</v>
      </c>
      <c r="C25" s="447"/>
      <c r="D25" s="2"/>
      <c r="E25" s="2"/>
      <c r="F25" s="2"/>
      <c r="G25" s="2"/>
      <c r="H25" s="45"/>
      <c r="I25" s="2"/>
      <c r="J25" s="2"/>
      <c r="K25" s="86"/>
      <c r="L25" s="2"/>
      <c r="M25" s="2"/>
      <c r="N25" s="45"/>
      <c r="O25" s="2"/>
      <c r="P25" s="2"/>
      <c r="Q25" s="45"/>
      <c r="R25" s="2"/>
      <c r="S25" s="2" t="s">
        <v>65</v>
      </c>
      <c r="T25" s="45"/>
      <c r="U25" s="2">
        <v>3</v>
      </c>
      <c r="V25" s="449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 x14ac:dyDescent="0.55000000000000004">
      <c r="B26" s="443"/>
      <c r="C26" s="447"/>
      <c r="D26" s="2"/>
      <c r="E26" s="2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 t="s">
        <v>145</v>
      </c>
      <c r="T26" s="86"/>
      <c r="U26" s="2">
        <v>1</v>
      </c>
      <c r="V26" s="449"/>
      <c r="W26" s="89">
        <f>Y21*2+Y22*7+Y23*1+Y24*0+Y25*0+Y26*8</f>
        <v>28.5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 x14ac:dyDescent="0.3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 t="s">
        <v>88</v>
      </c>
      <c r="T27" s="45"/>
      <c r="U27" s="2">
        <v>1</v>
      </c>
      <c r="V27" s="449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 x14ac:dyDescent="0.6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50"/>
      <c r="W28" s="90">
        <f>W22*4+W26*4+W24*9</f>
        <v>728.5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 x14ac:dyDescent="0.4">
      <c r="B29" s="31">
        <v>5</v>
      </c>
      <c r="C29" s="447"/>
      <c r="D29" s="32" t="str">
        <f>'113.5月菜單'!N21</f>
        <v>地瓜飯</v>
      </c>
      <c r="E29" s="32" t="s">
        <v>15</v>
      </c>
      <c r="F29" s="32"/>
      <c r="G29" s="32" t="str">
        <f>'113.5月菜單'!N22</f>
        <v>醬爆魷魚(海)</v>
      </c>
      <c r="H29" s="32" t="s">
        <v>217</v>
      </c>
      <c r="I29" s="32"/>
      <c r="J29" s="32" t="str">
        <f>'113.5月菜單'!N23</f>
        <v>京醬肉絲(豆)</v>
      </c>
      <c r="K29" s="32" t="s">
        <v>17</v>
      </c>
      <c r="L29" s="32"/>
      <c r="M29" s="32" t="str">
        <f>'113.5月菜單'!N24</f>
        <v>菜頭粿(冷)</v>
      </c>
      <c r="N29" s="32" t="s">
        <v>64</v>
      </c>
      <c r="O29" s="32"/>
      <c r="P29" s="32" t="str">
        <f>'113.5月菜單'!N25</f>
        <v>有機蔬菜</v>
      </c>
      <c r="Q29" s="32" t="s">
        <v>50</v>
      </c>
      <c r="R29" s="32"/>
      <c r="S29" s="32" t="str">
        <f>'113.5月菜單'!N26</f>
        <v>冬瓜湯</v>
      </c>
      <c r="T29" s="32" t="s">
        <v>49</v>
      </c>
      <c r="U29" s="32"/>
      <c r="V29" s="448"/>
      <c r="W29" s="33" t="s">
        <v>44</v>
      </c>
      <c r="X29" s="34" t="s">
        <v>19</v>
      </c>
      <c r="Y29" s="35">
        <v>5.8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 x14ac:dyDescent="0.4">
      <c r="B30" s="37" t="s">
        <v>8</v>
      </c>
      <c r="C30" s="447"/>
      <c r="D30" s="2" t="s">
        <v>24</v>
      </c>
      <c r="E30" s="2"/>
      <c r="F30" s="2">
        <v>80</v>
      </c>
      <c r="G30" s="456" t="s">
        <v>251</v>
      </c>
      <c r="H30" s="457"/>
      <c r="I30" s="2">
        <v>45</v>
      </c>
      <c r="J30" s="69" t="s">
        <v>220</v>
      </c>
      <c r="K30" s="2" t="s">
        <v>158</v>
      </c>
      <c r="L30" s="2">
        <v>40</v>
      </c>
      <c r="M30" s="191" t="s">
        <v>355</v>
      </c>
      <c r="N30" s="192" t="s">
        <v>111</v>
      </c>
      <c r="O30" s="2">
        <v>30</v>
      </c>
      <c r="P30" s="2" t="s">
        <v>61</v>
      </c>
      <c r="Q30" s="2"/>
      <c r="R30" s="2">
        <v>80</v>
      </c>
      <c r="S30" s="2" t="s">
        <v>97</v>
      </c>
      <c r="T30" s="2"/>
      <c r="U30" s="2">
        <v>35</v>
      </c>
      <c r="V30" s="449"/>
      <c r="W30" s="91">
        <f>Y29*15+Y30*0+Y31*5+Y32*0+Y33*15+Y34*W4204+15</f>
        <v>110</v>
      </c>
      <c r="X30" s="38" t="s">
        <v>25</v>
      </c>
      <c r="Y30" s="39">
        <v>2.2000000000000002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 x14ac:dyDescent="0.4">
      <c r="B31" s="37">
        <v>16</v>
      </c>
      <c r="C31" s="447"/>
      <c r="D31" s="2" t="s">
        <v>105</v>
      </c>
      <c r="E31" s="2"/>
      <c r="F31" s="2">
        <v>55</v>
      </c>
      <c r="G31" s="2" t="s">
        <v>218</v>
      </c>
      <c r="H31" s="2" t="s">
        <v>219</v>
      </c>
      <c r="I31" s="2">
        <v>60</v>
      </c>
      <c r="J31" s="454" t="s">
        <v>216</v>
      </c>
      <c r="K31" s="455"/>
      <c r="L31" s="2">
        <v>20</v>
      </c>
      <c r="M31" s="2"/>
      <c r="N31" s="2"/>
      <c r="O31" s="2"/>
      <c r="P31" s="2"/>
      <c r="Q31" s="2"/>
      <c r="R31" s="2"/>
      <c r="S31" s="2" t="s">
        <v>118</v>
      </c>
      <c r="T31" s="88"/>
      <c r="U31" s="2">
        <v>1</v>
      </c>
      <c r="V31" s="449"/>
      <c r="W31" s="40" t="s">
        <v>46</v>
      </c>
      <c r="X31" s="41" t="s">
        <v>27</v>
      </c>
      <c r="Y31" s="39">
        <v>1.6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</row>
    <row r="32" spans="2:33" ht="27.9" customHeight="1" x14ac:dyDescent="0.4">
      <c r="B32" s="37" t="s">
        <v>10</v>
      </c>
      <c r="C32" s="447"/>
      <c r="D32" s="2"/>
      <c r="E32" s="45"/>
      <c r="F32" s="2"/>
      <c r="G32" s="2" t="s">
        <v>252</v>
      </c>
      <c r="H32" s="45"/>
      <c r="I32" s="2">
        <v>1</v>
      </c>
      <c r="J32" s="2"/>
      <c r="K32" s="86"/>
      <c r="L32" s="2"/>
      <c r="M32" s="454"/>
      <c r="N32" s="455"/>
      <c r="O32" s="194"/>
      <c r="P32" s="2"/>
      <c r="Q32" s="45"/>
      <c r="R32" s="2"/>
      <c r="S32" s="2"/>
      <c r="T32" s="2"/>
      <c r="U32" s="2"/>
      <c r="V32" s="449"/>
      <c r="W32" s="89">
        <f>Y29*0+Y30*5+Y31*0+Y32*5+Y33*0+Y34*4</f>
        <v>23.5</v>
      </c>
      <c r="X32" s="41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</row>
    <row r="33" spans="2:33" ht="27.9" customHeight="1" x14ac:dyDescent="0.3">
      <c r="B33" s="443" t="s">
        <v>40</v>
      </c>
      <c r="C33" s="447"/>
      <c r="D33" s="45"/>
      <c r="E33" s="45"/>
      <c r="F33" s="2"/>
      <c r="G33" s="2" t="s">
        <v>253</v>
      </c>
      <c r="H33" s="45"/>
      <c r="I33" s="2">
        <v>1</v>
      </c>
      <c r="J33" s="2"/>
      <c r="K33" s="45"/>
      <c r="L33" s="2"/>
      <c r="M33" s="2"/>
      <c r="N33" s="2"/>
      <c r="O33" s="2"/>
      <c r="P33" s="2"/>
      <c r="Q33" s="45"/>
      <c r="R33" s="2"/>
      <c r="S33" s="2"/>
      <c r="T33" s="45"/>
      <c r="U33" s="2"/>
      <c r="V33" s="449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</row>
    <row r="34" spans="2:33" ht="27.9" customHeight="1" x14ac:dyDescent="0.4">
      <c r="B34" s="443"/>
      <c r="C34" s="447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86"/>
      <c r="U34" s="2"/>
      <c r="V34" s="449"/>
      <c r="W34" s="89">
        <f>Y29*2+Y30*7+Y31*1+Y32*0+Y33*0+Y34*8</f>
        <v>28.6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</row>
    <row r="35" spans="2:33" ht="27.9" customHeight="1" x14ac:dyDescent="0.3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49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0"/>
      <c r="W36" s="90">
        <f>W30*4+W34*4+W32*9</f>
        <v>765.9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7.9" customHeight="1" x14ac:dyDescent="0.4">
      <c r="B37" s="31">
        <v>5</v>
      </c>
      <c r="C37" s="447"/>
      <c r="D37" s="32" t="str">
        <f>'113.5月菜單'!R21</f>
        <v>鐵板拌麵</v>
      </c>
      <c r="E37" s="32" t="s">
        <v>17</v>
      </c>
      <c r="F37" s="32"/>
      <c r="G37" s="32" t="str">
        <f>'113.5月菜單'!R22</f>
        <v>壽喜燒肉片</v>
      </c>
      <c r="H37" s="32" t="s">
        <v>17</v>
      </c>
      <c r="I37" s="32"/>
      <c r="J37" s="32" t="str">
        <f>'113.5月菜單'!R23</f>
        <v>地瓜條(加)</v>
      </c>
      <c r="K37" s="32" t="s">
        <v>64</v>
      </c>
      <c r="L37" s="32"/>
      <c r="M37" s="32" t="str">
        <f>'113.5月菜單'!R24</f>
        <v>古早味蛋糕(冷)</v>
      </c>
      <c r="N37" s="32" t="s">
        <v>64</v>
      </c>
      <c r="O37" s="32"/>
      <c r="P37" s="32" t="str">
        <f>'113.5月菜單'!R25</f>
        <v>深色蔬菜</v>
      </c>
      <c r="Q37" s="32" t="s">
        <v>51</v>
      </c>
      <c r="R37" s="32"/>
      <c r="S37" s="32" t="str">
        <f>'113.5月菜單'!R26</f>
        <v>竹筍湯</v>
      </c>
      <c r="T37" s="32" t="s">
        <v>52</v>
      </c>
      <c r="U37" s="32"/>
      <c r="V37" s="448"/>
      <c r="W37" s="33" t="s">
        <v>44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37" t="s">
        <v>8</v>
      </c>
      <c r="C38" s="447"/>
      <c r="D38" s="2" t="s">
        <v>223</v>
      </c>
      <c r="E38" s="2"/>
      <c r="F38" s="2">
        <v>120</v>
      </c>
      <c r="G38" s="158" t="s">
        <v>169</v>
      </c>
      <c r="H38" s="183"/>
      <c r="I38" s="2">
        <v>20</v>
      </c>
      <c r="J38" s="111" t="s">
        <v>356</v>
      </c>
      <c r="K38" s="111" t="s">
        <v>159</v>
      </c>
      <c r="L38" s="111">
        <v>30</v>
      </c>
      <c r="M38" s="2" t="s">
        <v>386</v>
      </c>
      <c r="N38" s="111" t="s">
        <v>160</v>
      </c>
      <c r="O38" s="111">
        <v>30</v>
      </c>
      <c r="P38" s="2" t="s">
        <v>61</v>
      </c>
      <c r="Q38" s="2"/>
      <c r="R38" s="2">
        <v>80</v>
      </c>
      <c r="S38" s="69" t="s">
        <v>146</v>
      </c>
      <c r="T38" s="2"/>
      <c r="U38" s="2">
        <v>40</v>
      </c>
      <c r="V38" s="449"/>
      <c r="W38" s="91">
        <f>Y37*15+Y38*0+Y39*5+Y40*0+Y41*15+Y42*W4212+15</f>
        <v>98</v>
      </c>
      <c r="X38" s="38" t="s">
        <v>25</v>
      </c>
      <c r="Y38" s="39">
        <v>2.2999999999999998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1"/>
    </row>
    <row r="39" spans="2:33" ht="27.9" customHeight="1" x14ac:dyDescent="0.4">
      <c r="B39" s="37">
        <v>17</v>
      </c>
      <c r="C39" s="447"/>
      <c r="D39" s="2" t="s">
        <v>226</v>
      </c>
      <c r="E39" s="2"/>
      <c r="F39" s="2">
        <v>20</v>
      </c>
      <c r="G39" s="2" t="s">
        <v>87</v>
      </c>
      <c r="H39" s="2"/>
      <c r="I39" s="2">
        <v>20</v>
      </c>
      <c r="J39" s="111"/>
      <c r="K39" s="111"/>
      <c r="L39" s="111"/>
      <c r="M39" s="111"/>
      <c r="N39" s="111"/>
      <c r="O39" s="111"/>
      <c r="P39" s="2"/>
      <c r="Q39" s="2"/>
      <c r="R39" s="2"/>
      <c r="S39" s="2"/>
      <c r="T39" s="2"/>
      <c r="U39" s="2"/>
      <c r="V39" s="449"/>
      <c r="W39" s="40" t="s">
        <v>46</v>
      </c>
      <c r="X39" s="41" t="s">
        <v>27</v>
      </c>
      <c r="Y39" s="39">
        <v>1.6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7.9" customHeight="1" x14ac:dyDescent="0.4">
      <c r="B40" s="37" t="s">
        <v>10</v>
      </c>
      <c r="C40" s="447"/>
      <c r="D40" s="2" t="s">
        <v>224</v>
      </c>
      <c r="E40" s="2"/>
      <c r="F40" s="2">
        <v>1</v>
      </c>
      <c r="G40" s="158" t="s">
        <v>145</v>
      </c>
      <c r="H40" s="183"/>
      <c r="I40" s="2">
        <v>1</v>
      </c>
      <c r="J40" s="2"/>
      <c r="K40" s="141"/>
      <c r="L40" s="111"/>
      <c r="M40" s="2"/>
      <c r="N40" s="141"/>
      <c r="O40" s="111"/>
      <c r="P40" s="2"/>
      <c r="Q40" s="2"/>
      <c r="R40" s="2"/>
      <c r="S40" s="2"/>
      <c r="T40" s="2"/>
      <c r="U40" s="2"/>
      <c r="V40" s="449"/>
      <c r="W40" s="89">
        <f>Y37*0+Y38*5+Y39*0+Y40*5+Y41*0+Y42*4</f>
        <v>24</v>
      </c>
      <c r="X40" s="41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3" ht="27.9" customHeight="1" x14ac:dyDescent="0.3">
      <c r="B41" s="443" t="s">
        <v>32</v>
      </c>
      <c r="C41" s="447"/>
      <c r="D41" s="2" t="s">
        <v>225</v>
      </c>
      <c r="E41" s="2"/>
      <c r="F41" s="2">
        <v>10</v>
      </c>
      <c r="G41" s="454" t="s">
        <v>231</v>
      </c>
      <c r="H41" s="455"/>
      <c r="I41" s="2">
        <v>40</v>
      </c>
      <c r="J41" s="2"/>
      <c r="K41" s="45"/>
      <c r="L41" s="2"/>
      <c r="M41" s="2"/>
      <c r="N41" s="45"/>
      <c r="O41" s="2"/>
      <c r="P41" s="2"/>
      <c r="Q41" s="2"/>
      <c r="R41" s="2"/>
      <c r="S41" s="2"/>
      <c r="T41" s="2"/>
      <c r="U41" s="2"/>
      <c r="V41" s="449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 x14ac:dyDescent="0.4">
      <c r="B42" s="443"/>
      <c r="C42" s="447"/>
      <c r="D42" s="185"/>
      <c r="E42" s="188"/>
      <c r="F42" s="111"/>
      <c r="G42" s="2"/>
      <c r="H42" s="2"/>
      <c r="I42" s="2"/>
      <c r="J42" s="2"/>
      <c r="K42" s="2"/>
      <c r="L42" s="2"/>
      <c r="M42" s="2"/>
      <c r="N42" s="86"/>
      <c r="O42" s="2"/>
      <c r="P42" s="2"/>
      <c r="Q42" s="45"/>
      <c r="R42" s="2"/>
      <c r="S42" s="2"/>
      <c r="T42" s="45"/>
      <c r="U42" s="2"/>
      <c r="V42" s="449"/>
      <c r="W42" s="89">
        <f>Y37*2+Y38*7+Y39*1+Y40*0+Y41*0+Y42*8</f>
        <v>27.7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3" ht="27.9" customHeight="1" x14ac:dyDescent="0.3">
      <c r="B43" s="47" t="s">
        <v>36</v>
      </c>
      <c r="C43" s="48"/>
      <c r="D43" s="2"/>
      <c r="E43" s="186"/>
      <c r="F43" s="187"/>
      <c r="G43" s="2"/>
      <c r="H43" s="45"/>
      <c r="I43" s="2"/>
      <c r="J43" s="2"/>
      <c r="K43" s="45"/>
      <c r="L43" s="2"/>
      <c r="M43" s="122"/>
      <c r="N43" s="143"/>
      <c r="O43" s="2"/>
      <c r="P43" s="2"/>
      <c r="Q43" s="45"/>
      <c r="R43" s="2"/>
      <c r="S43" s="2"/>
      <c r="T43" s="45"/>
      <c r="U43" s="2"/>
      <c r="V43" s="449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70"/>
      <c r="C44" s="51"/>
      <c r="D44" s="155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50"/>
      <c r="W44" s="90">
        <f>W38*4+W42*4+W40*9</f>
        <v>718.8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74"/>
      <c r="AB45" s="56"/>
    </row>
    <row r="46" spans="2:33" ht="28.2" x14ac:dyDescent="0.3">
      <c r="B46" s="56"/>
      <c r="C46" s="61"/>
      <c r="D46" s="458"/>
      <c r="E46" s="458"/>
      <c r="F46" s="462"/>
      <c r="G46" s="462"/>
      <c r="H46" s="75"/>
      <c r="K46" s="75"/>
      <c r="M46" s="144"/>
      <c r="N46" s="144"/>
      <c r="O46" s="144"/>
      <c r="Q46" s="75"/>
      <c r="T46" s="75"/>
    </row>
    <row r="47" spans="2:33" ht="28.2" x14ac:dyDescent="0.3">
      <c r="M47" s="144"/>
      <c r="N47" s="144"/>
      <c r="O47" s="144"/>
    </row>
  </sheetData>
  <mergeCells count="28">
    <mergeCell ref="C37:C42"/>
    <mergeCell ref="V37:V44"/>
    <mergeCell ref="B41:B42"/>
    <mergeCell ref="J45:Y45"/>
    <mergeCell ref="D46:G46"/>
    <mergeCell ref="G41:H41"/>
    <mergeCell ref="C21:C26"/>
    <mergeCell ref="V21:V28"/>
    <mergeCell ref="B25:B26"/>
    <mergeCell ref="C29:C34"/>
    <mergeCell ref="V29:V36"/>
    <mergeCell ref="B33:B34"/>
    <mergeCell ref="G30:H30"/>
    <mergeCell ref="G22:H22"/>
    <mergeCell ref="J31:K31"/>
    <mergeCell ref="M32:N32"/>
    <mergeCell ref="J24:K24"/>
    <mergeCell ref="C13:C18"/>
    <mergeCell ref="V13:V20"/>
    <mergeCell ref="B17:B18"/>
    <mergeCell ref="B1:Y1"/>
    <mergeCell ref="B2:G2"/>
    <mergeCell ref="C5:C10"/>
    <mergeCell ref="V5:V12"/>
    <mergeCell ref="B9:B10"/>
    <mergeCell ref="G14:H14"/>
    <mergeCell ref="J15:K15"/>
    <mergeCell ref="G3:L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Y46"/>
  <sheetViews>
    <sheetView topLeftCell="B1" zoomScale="60" workbookViewId="0">
      <selection activeCell="S39" sqref="S39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16384" width="9" style="16"/>
  </cols>
  <sheetData>
    <row r="1" spans="2:25" s="5" customFormat="1" ht="39" x14ac:dyDescent="0.7">
      <c r="B1" s="444" t="s">
        <v>376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</row>
    <row r="2" spans="2:25" s="5" customFormat="1" ht="13.5" customHeight="1" x14ac:dyDescent="0.6">
      <c r="B2" s="445"/>
      <c r="C2" s="446"/>
      <c r="D2" s="446"/>
      <c r="E2" s="446"/>
      <c r="F2" s="446"/>
      <c r="G2" s="44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</row>
    <row r="3" spans="2:25" ht="32.25" customHeight="1" thickBot="1" x14ac:dyDescent="0.5">
      <c r="B3" s="81" t="s">
        <v>43</v>
      </c>
      <c r="C3" s="10"/>
      <c r="D3" s="11"/>
      <c r="E3" s="11"/>
      <c r="F3" s="11"/>
      <c r="G3" s="451" t="s">
        <v>92</v>
      </c>
      <c r="H3" s="451"/>
      <c r="I3" s="451"/>
      <c r="J3" s="451"/>
      <c r="K3" s="451"/>
      <c r="L3" s="45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</row>
    <row r="4" spans="2:25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</row>
    <row r="5" spans="2:25" s="36" customFormat="1" ht="65.099999999999994" customHeight="1" x14ac:dyDescent="0.4">
      <c r="B5" s="31">
        <v>5</v>
      </c>
      <c r="C5" s="447"/>
      <c r="D5" s="32" t="str">
        <f>'113.5月菜單'!B30</f>
        <v>香Q米飯</v>
      </c>
      <c r="E5" s="32" t="s">
        <v>54</v>
      </c>
      <c r="F5" s="1" t="s">
        <v>16</v>
      </c>
      <c r="G5" s="32" t="str">
        <f>'113.5月菜單'!B31</f>
        <v>筍乾扣肉(醃)</v>
      </c>
      <c r="H5" s="32" t="s">
        <v>17</v>
      </c>
      <c r="I5" s="1" t="s">
        <v>16</v>
      </c>
      <c r="J5" s="32" t="str">
        <f>'113.5月菜單'!B32</f>
        <v>卡啦翅小腿(炸)</v>
      </c>
      <c r="K5" s="32" t="s">
        <v>62</v>
      </c>
      <c r="L5" s="1" t="s">
        <v>16</v>
      </c>
      <c r="M5" s="32" t="str">
        <f>'113.5月菜單'!B33</f>
        <v>黃金布丁蒸蛋</v>
      </c>
      <c r="N5" s="32" t="s">
        <v>15</v>
      </c>
      <c r="O5" s="1" t="s">
        <v>16</v>
      </c>
      <c r="P5" s="32" t="str">
        <f>'113.5月菜單'!B34</f>
        <v>深色蔬菜</v>
      </c>
      <c r="Q5" s="32" t="s">
        <v>56</v>
      </c>
      <c r="R5" s="1" t="s">
        <v>16</v>
      </c>
      <c r="S5" s="32" t="str">
        <f>'113.5月菜單'!B35</f>
        <v>蘿蔔湯</v>
      </c>
      <c r="T5" s="32" t="s">
        <v>55</v>
      </c>
      <c r="U5" s="1" t="s">
        <v>16</v>
      </c>
      <c r="V5" s="448"/>
      <c r="W5" s="33" t="s">
        <v>44</v>
      </c>
      <c r="X5" s="34" t="s">
        <v>19</v>
      </c>
      <c r="Y5" s="35">
        <v>5</v>
      </c>
    </row>
    <row r="6" spans="2:25" ht="27.9" customHeight="1" x14ac:dyDescent="0.4">
      <c r="B6" s="37" t="s">
        <v>8</v>
      </c>
      <c r="C6" s="447"/>
      <c r="D6" s="2" t="s">
        <v>60</v>
      </c>
      <c r="E6" s="2"/>
      <c r="F6" s="2">
        <v>100</v>
      </c>
      <c r="G6" s="158" t="s">
        <v>227</v>
      </c>
      <c r="H6" s="192" t="s">
        <v>228</v>
      </c>
      <c r="I6" s="2">
        <v>30</v>
      </c>
      <c r="J6" s="2" t="s">
        <v>255</v>
      </c>
      <c r="K6" s="2"/>
      <c r="L6" s="2">
        <v>30</v>
      </c>
      <c r="M6" s="2" t="s">
        <v>65</v>
      </c>
      <c r="N6" s="2"/>
      <c r="O6" s="2">
        <v>55</v>
      </c>
      <c r="P6" s="2" t="s">
        <v>61</v>
      </c>
      <c r="Q6" s="2"/>
      <c r="R6" s="2">
        <v>80</v>
      </c>
      <c r="S6" s="2" t="s">
        <v>221</v>
      </c>
      <c r="T6" s="2"/>
      <c r="U6" s="2">
        <v>35</v>
      </c>
      <c r="V6" s="449"/>
      <c r="W6" s="91">
        <f>Y5*15+Y6*0+Y7*5+Y8*0+Y9*15+Y10*W4180+15</f>
        <v>98</v>
      </c>
      <c r="X6" s="38" t="s">
        <v>25</v>
      </c>
      <c r="Y6" s="39">
        <v>2.4</v>
      </c>
    </row>
    <row r="7" spans="2:25" ht="27.9" customHeight="1" x14ac:dyDescent="0.4">
      <c r="B7" s="37">
        <v>20</v>
      </c>
      <c r="C7" s="447"/>
      <c r="D7" s="2"/>
      <c r="E7" s="2"/>
      <c r="F7" s="2"/>
      <c r="G7" s="454" t="s">
        <v>156</v>
      </c>
      <c r="H7" s="455"/>
      <c r="I7" s="2">
        <v>30</v>
      </c>
      <c r="J7" s="2"/>
      <c r="K7" s="2"/>
      <c r="L7" s="2"/>
      <c r="M7" s="2" t="s">
        <v>142</v>
      </c>
      <c r="N7" s="2"/>
      <c r="O7" s="2">
        <v>1</v>
      </c>
      <c r="P7" s="2"/>
      <c r="Q7" s="2"/>
      <c r="R7" s="2"/>
      <c r="S7" s="2"/>
      <c r="T7" s="2"/>
      <c r="U7" s="2"/>
      <c r="V7" s="449"/>
      <c r="W7" s="40" t="s">
        <v>46</v>
      </c>
      <c r="X7" s="41" t="s">
        <v>27</v>
      </c>
      <c r="Y7" s="39">
        <v>1.6</v>
      </c>
    </row>
    <row r="8" spans="2:25" ht="27.9" customHeight="1" x14ac:dyDescent="0.4">
      <c r="B8" s="37" t="s">
        <v>10</v>
      </c>
      <c r="C8" s="447"/>
      <c r="D8" s="2"/>
      <c r="E8" s="2"/>
      <c r="F8" s="2"/>
      <c r="G8" s="2" t="s">
        <v>358</v>
      </c>
      <c r="H8" s="88"/>
      <c r="I8" s="2">
        <v>20</v>
      </c>
      <c r="J8" s="2"/>
      <c r="K8" s="2"/>
      <c r="L8" s="2"/>
      <c r="M8" s="2" t="s">
        <v>139</v>
      </c>
      <c r="N8" s="2"/>
      <c r="O8" s="2">
        <v>1</v>
      </c>
      <c r="P8" s="2"/>
      <c r="Q8" s="45"/>
      <c r="R8" s="2"/>
      <c r="S8" s="2"/>
      <c r="T8" s="2"/>
      <c r="U8" s="2"/>
      <c r="V8" s="449"/>
      <c r="W8" s="89">
        <f>Y5*0+Y6*5+Y7*0+Y8*5+Y9*0+Y10*4</f>
        <v>24.5</v>
      </c>
      <c r="X8" s="41" t="s">
        <v>30</v>
      </c>
      <c r="Y8" s="39">
        <v>2.5</v>
      </c>
    </row>
    <row r="9" spans="2:25" ht="27.9" customHeight="1" x14ac:dyDescent="0.3">
      <c r="B9" s="443" t="s">
        <v>37</v>
      </c>
      <c r="C9" s="447"/>
      <c r="D9" s="2"/>
      <c r="E9" s="2"/>
      <c r="F9" s="2"/>
      <c r="G9" s="2"/>
      <c r="H9" s="45"/>
      <c r="I9" s="2"/>
      <c r="J9" s="2"/>
      <c r="K9" s="86"/>
      <c r="L9" s="2"/>
      <c r="M9" s="2"/>
      <c r="N9" s="86"/>
      <c r="O9" s="2"/>
      <c r="P9" s="2"/>
      <c r="Q9" s="45"/>
      <c r="R9" s="2"/>
      <c r="S9" s="2"/>
      <c r="T9" s="2"/>
      <c r="U9" s="2"/>
      <c r="V9" s="449"/>
      <c r="W9" s="40" t="s">
        <v>47</v>
      </c>
      <c r="X9" s="41" t="s">
        <v>33</v>
      </c>
      <c r="Y9" s="39">
        <v>0</v>
      </c>
    </row>
    <row r="10" spans="2:25" ht="27.9" customHeight="1" x14ac:dyDescent="0.4">
      <c r="B10" s="443"/>
      <c r="C10" s="447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45"/>
      <c r="U10" s="2"/>
      <c r="V10" s="449"/>
      <c r="W10" s="89">
        <f>Y5*2+Y6*7+Y7*1+Y8*0+Y9*0+Y10*8</f>
        <v>28.400000000000002</v>
      </c>
      <c r="X10" s="80" t="s">
        <v>42</v>
      </c>
      <c r="Y10" s="46">
        <v>0</v>
      </c>
    </row>
    <row r="11" spans="2:25" ht="27.9" customHeight="1" x14ac:dyDescent="0.3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2"/>
      <c r="O11" s="2"/>
      <c r="P11" s="2"/>
      <c r="Q11" s="45"/>
      <c r="R11" s="2"/>
      <c r="S11" s="2"/>
      <c r="T11" s="45"/>
      <c r="U11" s="2"/>
      <c r="V11" s="449"/>
      <c r="W11" s="40" t="s">
        <v>12</v>
      </c>
      <c r="X11" s="49"/>
      <c r="Y11" s="39"/>
    </row>
    <row r="12" spans="2:25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50"/>
      <c r="W12" s="90">
        <f>W6*4+W10*4+W8*9</f>
        <v>726.1</v>
      </c>
      <c r="X12" s="53"/>
      <c r="Y12" s="54"/>
    </row>
    <row r="13" spans="2:25" s="36" customFormat="1" ht="27.9" customHeight="1" x14ac:dyDescent="0.4">
      <c r="B13" s="31">
        <v>5</v>
      </c>
      <c r="C13" s="447"/>
      <c r="D13" s="32" t="str">
        <f>'113.5月菜單'!F30</f>
        <v>糙米飯</v>
      </c>
      <c r="E13" s="32" t="s">
        <v>79</v>
      </c>
      <c r="F13" s="32"/>
      <c r="G13" s="32" t="str">
        <f>'113.5月菜單'!F31</f>
        <v>香脆雙拼魚塊(炸)(海)</v>
      </c>
      <c r="H13" s="32" t="s">
        <v>229</v>
      </c>
      <c r="I13" s="32"/>
      <c r="J13" s="32" t="str">
        <f>'113.5月菜單'!F32</f>
        <v>蔥爆肉片</v>
      </c>
      <c r="K13" s="32" t="s">
        <v>230</v>
      </c>
      <c r="L13" s="32"/>
      <c r="M13" s="32" t="str">
        <f>'113.5月菜單'!F33</f>
        <v>茄汁通心麵</v>
      </c>
      <c r="N13" s="32" t="s">
        <v>17</v>
      </c>
      <c r="O13" s="32"/>
      <c r="P13" s="32" t="str">
        <f>'113.5月菜單'!F34</f>
        <v>淺色蔬菜</v>
      </c>
      <c r="Q13" s="32" t="s">
        <v>18</v>
      </c>
      <c r="R13" s="32"/>
      <c r="S13" s="32" t="str">
        <f>'113.5月菜單'!F35</f>
        <v>味噌豆腐湯(豆)</v>
      </c>
      <c r="T13" s="32" t="s">
        <v>17</v>
      </c>
      <c r="U13" s="32"/>
      <c r="V13" s="448"/>
      <c r="W13" s="33" t="s">
        <v>44</v>
      </c>
      <c r="X13" s="34" t="s">
        <v>19</v>
      </c>
      <c r="Y13" s="35">
        <v>5.5</v>
      </c>
    </row>
    <row r="14" spans="2:25" ht="27.9" customHeight="1" x14ac:dyDescent="0.4">
      <c r="B14" s="37" t="s">
        <v>8</v>
      </c>
      <c r="C14" s="447"/>
      <c r="D14" s="2" t="s">
        <v>24</v>
      </c>
      <c r="E14" s="2"/>
      <c r="F14" s="2">
        <v>60</v>
      </c>
      <c r="G14" s="2" t="s">
        <v>256</v>
      </c>
      <c r="H14" s="2"/>
      <c r="I14" s="2">
        <v>30</v>
      </c>
      <c r="J14" s="2" t="s">
        <v>87</v>
      </c>
      <c r="K14" s="2"/>
      <c r="L14" s="2">
        <v>40</v>
      </c>
      <c r="M14" s="2" t="s">
        <v>87</v>
      </c>
      <c r="N14" s="2"/>
      <c r="O14" s="2">
        <v>10</v>
      </c>
      <c r="P14" s="2" t="s">
        <v>61</v>
      </c>
      <c r="Q14" s="2"/>
      <c r="R14" s="2">
        <v>80</v>
      </c>
      <c r="S14" s="2" t="s">
        <v>89</v>
      </c>
      <c r="T14" s="2"/>
      <c r="U14" s="2">
        <v>1</v>
      </c>
      <c r="V14" s="449"/>
      <c r="W14" s="91">
        <f>Y13*15+Y14*0+Y15*5+Y16*0+Y17*15+Y18*W4188+15</f>
        <v>105</v>
      </c>
      <c r="X14" s="38" t="s">
        <v>25</v>
      </c>
      <c r="Y14" s="39">
        <v>2.2999999999999998</v>
      </c>
    </row>
    <row r="15" spans="2:25" ht="27.9" customHeight="1" x14ac:dyDescent="0.4">
      <c r="B15" s="37">
        <v>21</v>
      </c>
      <c r="C15" s="447"/>
      <c r="D15" s="2" t="s">
        <v>175</v>
      </c>
      <c r="E15" s="2"/>
      <c r="F15" s="2">
        <v>40</v>
      </c>
      <c r="G15" s="2" t="s">
        <v>205</v>
      </c>
      <c r="H15" s="2" t="s">
        <v>153</v>
      </c>
      <c r="I15" s="2">
        <v>40</v>
      </c>
      <c r="J15" s="454" t="s">
        <v>231</v>
      </c>
      <c r="K15" s="455"/>
      <c r="L15" s="2">
        <v>20</v>
      </c>
      <c r="M15" s="2" t="s">
        <v>260</v>
      </c>
      <c r="N15" s="2"/>
      <c r="O15" s="2">
        <v>15</v>
      </c>
      <c r="P15" s="2"/>
      <c r="Q15" s="2"/>
      <c r="R15" s="2"/>
      <c r="S15" s="2" t="s">
        <v>141</v>
      </c>
      <c r="T15" s="2" t="s">
        <v>158</v>
      </c>
      <c r="U15" s="2">
        <v>30</v>
      </c>
      <c r="V15" s="449"/>
      <c r="W15" s="40" t="s">
        <v>46</v>
      </c>
      <c r="X15" s="41" t="s">
        <v>27</v>
      </c>
      <c r="Y15" s="39">
        <v>1.5</v>
      </c>
    </row>
    <row r="16" spans="2:25" ht="27.9" customHeight="1" x14ac:dyDescent="0.4">
      <c r="B16" s="37" t="s">
        <v>10</v>
      </c>
      <c r="C16" s="447"/>
      <c r="D16" s="2"/>
      <c r="E16" s="45"/>
      <c r="F16" s="2"/>
      <c r="G16" s="163"/>
      <c r="H16" s="124"/>
      <c r="I16" s="120"/>
      <c r="J16" s="2"/>
      <c r="K16" s="2"/>
      <c r="L16" s="2"/>
      <c r="M16" s="2" t="s">
        <v>110</v>
      </c>
      <c r="N16" s="86"/>
      <c r="O16" s="2">
        <v>10</v>
      </c>
      <c r="P16" s="2"/>
      <c r="Q16" s="45"/>
      <c r="R16" s="2"/>
      <c r="S16" s="2" t="s">
        <v>118</v>
      </c>
      <c r="T16" s="2"/>
      <c r="U16" s="2">
        <v>1</v>
      </c>
      <c r="V16" s="449"/>
      <c r="W16" s="89">
        <f>Y13*0+Y14*5+Y15*0+Y16*5+Y17*0+Y18*4</f>
        <v>24</v>
      </c>
      <c r="X16" s="41" t="s">
        <v>30</v>
      </c>
      <c r="Y16" s="39">
        <v>2.5</v>
      </c>
    </row>
    <row r="17" spans="2:25" ht="27.9" customHeight="1" x14ac:dyDescent="0.3">
      <c r="B17" s="443" t="s">
        <v>38</v>
      </c>
      <c r="C17" s="447"/>
      <c r="D17" s="45"/>
      <c r="E17" s="45"/>
      <c r="F17" s="2"/>
      <c r="G17" s="2"/>
      <c r="H17" s="45"/>
      <c r="I17" s="2"/>
      <c r="J17" s="2"/>
      <c r="K17" s="2"/>
      <c r="L17" s="2"/>
      <c r="M17" s="2" t="s">
        <v>139</v>
      </c>
      <c r="N17" s="86"/>
      <c r="O17" s="2">
        <v>1</v>
      </c>
      <c r="P17" s="2"/>
      <c r="Q17" s="45"/>
      <c r="R17" s="2"/>
      <c r="S17" s="2"/>
      <c r="T17" s="2"/>
      <c r="U17" s="2"/>
      <c r="V17" s="449"/>
      <c r="W17" s="40" t="s">
        <v>47</v>
      </c>
      <c r="X17" s="41" t="s">
        <v>33</v>
      </c>
      <c r="Y17" s="39">
        <v>0</v>
      </c>
    </row>
    <row r="18" spans="2:25" ht="27.9" customHeight="1" x14ac:dyDescent="0.4">
      <c r="B18" s="443"/>
      <c r="C18" s="447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25"/>
      <c r="U18" s="2"/>
      <c r="V18" s="449"/>
      <c r="W18" s="89">
        <f>Y13*2+Y14*7+Y15*1+Y16*0+Y17*0+Y18*8</f>
        <v>28.599999999999998</v>
      </c>
      <c r="X18" s="80" t="s">
        <v>42</v>
      </c>
      <c r="Y18" s="46">
        <v>0</v>
      </c>
    </row>
    <row r="19" spans="2:25" ht="27.9" customHeight="1" x14ac:dyDescent="0.3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49"/>
      <c r="W19" s="40" t="s">
        <v>12</v>
      </c>
      <c r="X19" s="49"/>
      <c r="Y19" s="39"/>
    </row>
    <row r="20" spans="2:25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50"/>
      <c r="W20" s="90">
        <f>W14*4+W18*4+W16*9</f>
        <v>750.4</v>
      </c>
      <c r="X20" s="53"/>
      <c r="Y20" s="54"/>
    </row>
    <row r="21" spans="2:25" s="36" customFormat="1" ht="27.9" customHeight="1" x14ac:dyDescent="0.4">
      <c r="B21" s="31">
        <v>5</v>
      </c>
      <c r="C21" s="447"/>
      <c r="D21" s="32" t="str">
        <f>'113.5月菜單'!J30</f>
        <v>香Q米飯</v>
      </c>
      <c r="E21" s="32" t="s">
        <v>54</v>
      </c>
      <c r="F21" s="32"/>
      <c r="G21" s="32" t="str">
        <f>'113.5月菜單'!J31</f>
        <v>里肌肉排</v>
      </c>
      <c r="H21" s="32" t="s">
        <v>84</v>
      </c>
      <c r="I21" s="32"/>
      <c r="J21" s="32" t="str">
        <f>'113.5月菜單'!J32</f>
        <v>高麗菜拌肉燥</v>
      </c>
      <c r="K21" s="32" t="s">
        <v>17</v>
      </c>
      <c r="L21" s="32"/>
      <c r="M21" s="32" t="str">
        <f>'113.5月菜單'!J33</f>
        <v>客家小炒(豆)(海)</v>
      </c>
      <c r="N21" s="32" t="s">
        <v>80</v>
      </c>
      <c r="O21" s="32"/>
      <c r="P21" s="32" t="str">
        <f>'113.5月菜單'!J34</f>
        <v>深色蔬菜</v>
      </c>
      <c r="Q21" s="32" t="s">
        <v>18</v>
      </c>
      <c r="R21" s="32"/>
      <c r="S21" s="32" t="str">
        <f>'113.5月菜單'!J35</f>
        <v>竹筍肉絲湯</v>
      </c>
      <c r="T21" s="32" t="s">
        <v>117</v>
      </c>
      <c r="U21" s="32"/>
      <c r="V21" s="448"/>
      <c r="W21" s="33" t="s">
        <v>44</v>
      </c>
      <c r="X21" s="34" t="s">
        <v>19</v>
      </c>
      <c r="Y21" s="35">
        <v>5</v>
      </c>
    </row>
    <row r="22" spans="2:25" s="57" customFormat="1" ht="27.75" customHeight="1" x14ac:dyDescent="0.4">
      <c r="B22" s="37" t="s">
        <v>8</v>
      </c>
      <c r="C22" s="447"/>
      <c r="D22" s="2" t="s">
        <v>24</v>
      </c>
      <c r="E22" s="2"/>
      <c r="F22" s="2">
        <v>100</v>
      </c>
      <c r="G22" s="452" t="s">
        <v>345</v>
      </c>
      <c r="H22" s="453"/>
      <c r="I22" s="2">
        <v>40</v>
      </c>
      <c r="J22" s="2" t="s">
        <v>147</v>
      </c>
      <c r="K22" s="2"/>
      <c r="L22" s="2">
        <v>50</v>
      </c>
      <c r="M22" s="122" t="s">
        <v>262</v>
      </c>
      <c r="N22" s="151" t="s">
        <v>158</v>
      </c>
      <c r="O22" s="153">
        <v>45</v>
      </c>
      <c r="P22" s="2" t="s">
        <v>81</v>
      </c>
      <c r="Q22" s="2"/>
      <c r="R22" s="2">
        <v>80</v>
      </c>
      <c r="S22" s="2" t="s">
        <v>146</v>
      </c>
      <c r="T22" s="2"/>
      <c r="U22" s="2">
        <v>30</v>
      </c>
      <c r="V22" s="449"/>
      <c r="W22" s="91">
        <f>Y21*15+Y22*0+Y23*5+Y24*0+Y25*15+Y26*W4196+15</f>
        <v>98</v>
      </c>
      <c r="X22" s="38" t="s">
        <v>25</v>
      </c>
      <c r="Y22" s="39">
        <v>2.4</v>
      </c>
    </row>
    <row r="23" spans="2:25" s="57" customFormat="1" ht="27.9" customHeight="1" x14ac:dyDescent="0.4">
      <c r="B23" s="37">
        <v>22</v>
      </c>
      <c r="C23" s="447"/>
      <c r="D23" s="2"/>
      <c r="E23" s="2"/>
      <c r="F23" s="2"/>
      <c r="G23" s="2"/>
      <c r="H23" s="2"/>
      <c r="I23" s="2"/>
      <c r="J23" s="2" t="s">
        <v>142</v>
      </c>
      <c r="K23" s="86"/>
      <c r="L23" s="2">
        <v>1</v>
      </c>
      <c r="M23" s="57" t="s">
        <v>359</v>
      </c>
      <c r="N23" s="152" t="s">
        <v>153</v>
      </c>
      <c r="O23" s="154">
        <v>1</v>
      </c>
      <c r="P23" s="2"/>
      <c r="Q23" s="2"/>
      <c r="R23" s="2"/>
      <c r="S23" s="180" t="s">
        <v>150</v>
      </c>
      <c r="T23" s="45"/>
      <c r="U23" s="2">
        <v>5</v>
      </c>
      <c r="V23" s="449"/>
      <c r="W23" s="40" t="s">
        <v>46</v>
      </c>
      <c r="X23" s="41" t="s">
        <v>27</v>
      </c>
      <c r="Y23" s="39">
        <v>1.6</v>
      </c>
    </row>
    <row r="24" spans="2:25" s="57" customFormat="1" ht="27.9" customHeight="1" x14ac:dyDescent="0.4">
      <c r="B24" s="37" t="s">
        <v>10</v>
      </c>
      <c r="C24" s="447"/>
      <c r="D24" s="2"/>
      <c r="E24" s="2"/>
      <c r="F24" s="2"/>
      <c r="G24" s="2"/>
      <c r="H24" s="45"/>
      <c r="I24" s="2"/>
      <c r="J24" s="2" t="s">
        <v>241</v>
      </c>
      <c r="K24" s="2"/>
      <c r="L24" s="2">
        <v>1</v>
      </c>
      <c r="M24" s="180" t="s">
        <v>150</v>
      </c>
      <c r="N24" s="152"/>
      <c r="O24" s="154">
        <v>10</v>
      </c>
      <c r="P24" s="2"/>
      <c r="Q24" s="45"/>
      <c r="R24" s="2"/>
      <c r="S24" s="2"/>
      <c r="T24" s="2"/>
      <c r="U24" s="2"/>
      <c r="V24" s="449"/>
      <c r="W24" s="89">
        <f>Y21*0+Y22*5+Y23*0+Y24*5+Y25*0+Y26*4</f>
        <v>24.5</v>
      </c>
      <c r="X24" s="41" t="s">
        <v>30</v>
      </c>
      <c r="Y24" s="39">
        <v>2.5</v>
      </c>
    </row>
    <row r="25" spans="2:25" s="57" customFormat="1" ht="27.9" customHeight="1" x14ac:dyDescent="0.3">
      <c r="B25" s="443" t="s">
        <v>63</v>
      </c>
      <c r="C25" s="447"/>
      <c r="D25" s="2"/>
      <c r="E25" s="2"/>
      <c r="F25" s="2"/>
      <c r="G25" s="2"/>
      <c r="H25" s="45"/>
      <c r="I25" s="2"/>
      <c r="J25" s="2" t="s">
        <v>110</v>
      </c>
      <c r="K25" s="86"/>
      <c r="L25" s="2">
        <v>5</v>
      </c>
      <c r="N25" s="152"/>
      <c r="O25" s="120"/>
      <c r="P25" s="2"/>
      <c r="Q25" s="45"/>
      <c r="R25" s="2"/>
      <c r="S25" s="2"/>
      <c r="T25" s="2"/>
      <c r="U25" s="2"/>
      <c r="V25" s="449"/>
      <c r="W25" s="40" t="s">
        <v>47</v>
      </c>
      <c r="X25" s="41" t="s">
        <v>33</v>
      </c>
      <c r="Y25" s="39">
        <v>0</v>
      </c>
    </row>
    <row r="26" spans="2:25" s="57" customFormat="1" ht="27.9" customHeight="1" x14ac:dyDescent="0.4">
      <c r="B26" s="443"/>
      <c r="C26" s="447"/>
      <c r="D26" s="88"/>
      <c r="E26" s="45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49"/>
      <c r="W26" s="89">
        <f>Y21*2+Y22*7+Y23*1+Y24*0+Y25*0+Y26*8</f>
        <v>28.400000000000002</v>
      </c>
      <c r="X26" s="80" t="s">
        <v>42</v>
      </c>
      <c r="Y26" s="46">
        <v>0</v>
      </c>
    </row>
    <row r="27" spans="2:25" s="57" customFormat="1" ht="27.9" customHeight="1" x14ac:dyDescent="0.3">
      <c r="B27" s="47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49"/>
      <c r="W27" s="40" t="s">
        <v>12</v>
      </c>
      <c r="X27" s="49"/>
      <c r="Y27" s="39"/>
    </row>
    <row r="28" spans="2:25" s="57" customFormat="1" ht="27.9" customHeight="1" thickBot="1" x14ac:dyDescent="0.45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50"/>
      <c r="W28" s="90">
        <f>W22*4+W26*4+W24*9</f>
        <v>726.1</v>
      </c>
      <c r="X28" s="53"/>
      <c r="Y28" s="54"/>
    </row>
    <row r="29" spans="2:25" s="36" customFormat="1" ht="27.9" customHeight="1" x14ac:dyDescent="0.4">
      <c r="B29" s="31">
        <v>5</v>
      </c>
      <c r="C29" s="447"/>
      <c r="D29" s="32" t="str">
        <f>'113.5月菜單'!N30</f>
        <v>地瓜飯</v>
      </c>
      <c r="E29" s="32" t="s">
        <v>79</v>
      </c>
      <c r="F29" s="32"/>
      <c r="G29" s="32" t="str">
        <f>'113.5月菜單'!N31</f>
        <v>照燒雞翅</v>
      </c>
      <c r="H29" s="32" t="s">
        <v>64</v>
      </c>
      <c r="I29" s="32"/>
      <c r="J29" s="32" t="str">
        <f>'113.5月菜單'!N32</f>
        <v>古早味肉燥(醃)</v>
      </c>
      <c r="K29" s="32" t="s">
        <v>17</v>
      </c>
      <c r="L29" s="32"/>
      <c r="M29" s="32" t="str">
        <f>'113.5月菜單'!N33</f>
        <v>白菜蛋酥</v>
      </c>
      <c r="N29" s="32" t="s">
        <v>17</v>
      </c>
      <c r="O29" s="32"/>
      <c r="P29" s="32" t="str">
        <f>'113.5月菜單'!N34</f>
        <v>有機蔬菜</v>
      </c>
      <c r="Q29" s="32" t="s">
        <v>18</v>
      </c>
      <c r="R29" s="32"/>
      <c r="S29" s="32" t="str">
        <f>'113.5月菜單'!N35</f>
        <v>地瓜芋圓(冷)</v>
      </c>
      <c r="T29" s="32" t="s">
        <v>17</v>
      </c>
      <c r="U29" s="32"/>
      <c r="V29" s="448"/>
      <c r="W29" s="33" t="s">
        <v>44</v>
      </c>
      <c r="X29" s="34" t="s">
        <v>19</v>
      </c>
      <c r="Y29" s="35">
        <v>5.2</v>
      </c>
    </row>
    <row r="30" spans="2:25" ht="27.9" customHeight="1" x14ac:dyDescent="0.4">
      <c r="B30" s="37" t="s">
        <v>8</v>
      </c>
      <c r="C30" s="447"/>
      <c r="D30" s="2" t="s">
        <v>24</v>
      </c>
      <c r="E30" s="2"/>
      <c r="F30" s="2">
        <v>80</v>
      </c>
      <c r="G30" s="57" t="s">
        <v>202</v>
      </c>
      <c r="H30" s="121"/>
      <c r="I30" s="120">
        <v>60</v>
      </c>
      <c r="J30" s="2" t="s">
        <v>157</v>
      </c>
      <c r="K30" s="2" t="s">
        <v>112</v>
      </c>
      <c r="L30" s="2">
        <v>28</v>
      </c>
      <c r="M30" s="111" t="s">
        <v>144</v>
      </c>
      <c r="N30" s="111"/>
      <c r="O30" s="111">
        <v>50</v>
      </c>
      <c r="P30" s="2" t="s">
        <v>81</v>
      </c>
      <c r="Q30" s="2"/>
      <c r="R30" s="2">
        <v>80</v>
      </c>
      <c r="S30" s="2" t="s">
        <v>102</v>
      </c>
      <c r="T30" s="2"/>
      <c r="U30" s="2">
        <v>10</v>
      </c>
      <c r="V30" s="449"/>
      <c r="W30" s="91">
        <f>Y29*15+Y30*0+Y31*5+Y32*0+Y33*15+Y34*W4204+15</f>
        <v>101.5</v>
      </c>
      <c r="X30" s="38" t="s">
        <v>25</v>
      </c>
      <c r="Y30" s="39">
        <v>2.5</v>
      </c>
    </row>
    <row r="31" spans="2:25" ht="27.9" customHeight="1" x14ac:dyDescent="0.4">
      <c r="B31" s="37">
        <v>23</v>
      </c>
      <c r="C31" s="447"/>
      <c r="D31" s="2" t="s">
        <v>106</v>
      </c>
      <c r="E31" s="2"/>
      <c r="F31" s="2">
        <v>55</v>
      </c>
      <c r="G31" s="454"/>
      <c r="H31" s="455"/>
      <c r="I31" s="2"/>
      <c r="J31" s="463" t="s">
        <v>110</v>
      </c>
      <c r="K31" s="464"/>
      <c r="L31" s="2">
        <v>30</v>
      </c>
      <c r="M31" s="111" t="s">
        <v>344</v>
      </c>
      <c r="N31" s="111"/>
      <c r="O31" s="111">
        <v>10</v>
      </c>
      <c r="P31" s="2"/>
      <c r="Q31" s="2"/>
      <c r="R31" s="2"/>
      <c r="S31" s="2" t="s">
        <v>384</v>
      </c>
      <c r="T31" s="2" t="s">
        <v>111</v>
      </c>
      <c r="U31" s="2">
        <v>10</v>
      </c>
      <c r="V31" s="449"/>
      <c r="W31" s="40" t="s">
        <v>46</v>
      </c>
      <c r="X31" s="41" t="s">
        <v>27</v>
      </c>
      <c r="Y31" s="39">
        <v>1.7</v>
      </c>
    </row>
    <row r="32" spans="2:25" ht="27.9" customHeight="1" x14ac:dyDescent="0.4">
      <c r="B32" s="37" t="s">
        <v>10</v>
      </c>
      <c r="C32" s="447"/>
      <c r="D32" s="45"/>
      <c r="E32" s="45"/>
      <c r="F32" s="2"/>
      <c r="G32" s="57"/>
      <c r="H32" s="124"/>
      <c r="I32" s="120"/>
      <c r="J32" s="2" t="s">
        <v>142</v>
      </c>
      <c r="K32" s="2"/>
      <c r="L32" s="2">
        <v>1</v>
      </c>
      <c r="M32" s="111" t="s">
        <v>65</v>
      </c>
      <c r="N32" s="111"/>
      <c r="O32" s="111">
        <v>3</v>
      </c>
      <c r="P32" s="2"/>
      <c r="Q32" s="45"/>
      <c r="R32" s="2"/>
      <c r="S32" s="2" t="s">
        <v>383</v>
      </c>
      <c r="T32" s="2"/>
      <c r="U32" s="2">
        <v>10</v>
      </c>
      <c r="V32" s="449"/>
      <c r="W32" s="89">
        <f>Y29*0+Y30*5+Y31*0+Y32*5+Y33*0+Y34*4</f>
        <v>25</v>
      </c>
      <c r="X32" s="41" t="s">
        <v>30</v>
      </c>
      <c r="Y32" s="39">
        <v>2.5</v>
      </c>
    </row>
    <row r="33" spans="2:25" ht="27.9" customHeight="1" x14ac:dyDescent="0.3">
      <c r="B33" s="443" t="s">
        <v>40</v>
      </c>
      <c r="C33" s="447"/>
      <c r="D33" s="45"/>
      <c r="E33" s="45"/>
      <c r="F33" s="2"/>
      <c r="G33" s="2"/>
      <c r="H33" s="2"/>
      <c r="I33" s="2"/>
      <c r="J33" s="2"/>
      <c r="K33" s="2"/>
      <c r="L33" s="2"/>
      <c r="M33" s="111" t="s">
        <v>145</v>
      </c>
      <c r="N33" s="111"/>
      <c r="O33" s="111">
        <v>1</v>
      </c>
      <c r="P33" s="2"/>
      <c r="Q33" s="45"/>
      <c r="R33" s="2"/>
      <c r="S33" s="2"/>
      <c r="T33" s="45"/>
      <c r="U33" s="2"/>
      <c r="V33" s="449"/>
      <c r="W33" s="40" t="s">
        <v>47</v>
      </c>
      <c r="X33" s="41" t="s">
        <v>33</v>
      </c>
      <c r="Y33" s="39">
        <v>0</v>
      </c>
    </row>
    <row r="34" spans="2:25" ht="27.9" customHeight="1" x14ac:dyDescent="0.4">
      <c r="B34" s="443"/>
      <c r="C34" s="447"/>
      <c r="D34" s="45"/>
      <c r="E34" s="45"/>
      <c r="F34" s="2"/>
      <c r="G34" s="2"/>
      <c r="H34" s="45"/>
      <c r="I34" s="2"/>
      <c r="J34" s="2"/>
      <c r="K34" s="45"/>
      <c r="L34" s="2"/>
      <c r="M34" s="2" t="s">
        <v>88</v>
      </c>
      <c r="N34" s="45"/>
      <c r="O34" s="2">
        <v>1</v>
      </c>
      <c r="P34" s="2"/>
      <c r="Q34" s="45"/>
      <c r="R34" s="2"/>
      <c r="S34" s="2"/>
      <c r="T34" s="45"/>
      <c r="U34" s="2"/>
      <c r="V34" s="449"/>
      <c r="W34" s="89">
        <f>Y29*2+Y30*7+Y31*1+Y32*0+Y33*0+Y34*8-0.8</f>
        <v>28.799999999999997</v>
      </c>
      <c r="X34" s="80" t="s">
        <v>42</v>
      </c>
      <c r="Y34" s="46">
        <v>0</v>
      </c>
    </row>
    <row r="35" spans="2:25" ht="27.9" customHeight="1" x14ac:dyDescent="0.3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49"/>
      <c r="W35" s="40" t="s">
        <v>12</v>
      </c>
      <c r="X35" s="49"/>
      <c r="Y35" s="39"/>
    </row>
    <row r="36" spans="2:25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0"/>
      <c r="W36" s="90">
        <f>W30*4+W34*4+W32*9</f>
        <v>746.2</v>
      </c>
      <c r="X36" s="53"/>
      <c r="Y36" s="54"/>
    </row>
    <row r="37" spans="2:25" s="36" customFormat="1" ht="27.9" customHeight="1" x14ac:dyDescent="0.4">
      <c r="B37" s="31">
        <v>5</v>
      </c>
      <c r="C37" s="447"/>
      <c r="D37" s="32" t="str">
        <f>'113.5月菜單'!R30</f>
        <v>台式炒飯</v>
      </c>
      <c r="E37" s="32" t="s">
        <v>17</v>
      </c>
      <c r="F37" s="32"/>
      <c r="G37" s="32" t="str">
        <f>'113.5月菜單'!R31</f>
        <v>蒜香肉片</v>
      </c>
      <c r="H37" s="32" t="s">
        <v>17</v>
      </c>
      <c r="I37" s="32"/>
      <c r="J37" s="32" t="str">
        <f>'113.5月菜單'!R32</f>
        <v>關東煮(豆)</v>
      </c>
      <c r="K37" s="32" t="s">
        <v>17</v>
      </c>
      <c r="L37" s="32"/>
      <c r="M37" s="32" t="str">
        <f>'113.5月菜單'!R33</f>
        <v>香烤雞柳條(加)</v>
      </c>
      <c r="N37" s="32" t="s">
        <v>64</v>
      </c>
      <c r="O37" s="32"/>
      <c r="P37" s="32" t="str">
        <f>'113.5月菜單'!R34</f>
        <v>深色蔬菜</v>
      </c>
      <c r="Q37" s="32" t="s">
        <v>18</v>
      </c>
      <c r="R37" s="32"/>
      <c r="S37" s="32" t="str">
        <f>'113.5月菜單'!R35</f>
        <v>冬瓜湯</v>
      </c>
      <c r="T37" s="32" t="s">
        <v>17</v>
      </c>
      <c r="U37" s="32"/>
      <c r="V37" s="448"/>
      <c r="W37" s="33" t="s">
        <v>44</v>
      </c>
      <c r="X37" s="34" t="s">
        <v>19</v>
      </c>
      <c r="Y37" s="35">
        <v>5</v>
      </c>
    </row>
    <row r="38" spans="2:25" ht="27.9" customHeight="1" x14ac:dyDescent="0.4">
      <c r="B38" s="37" t="s">
        <v>8</v>
      </c>
      <c r="C38" s="447"/>
      <c r="D38" s="2" t="s">
        <v>24</v>
      </c>
      <c r="E38" s="2"/>
      <c r="F38" s="2">
        <v>80</v>
      </c>
      <c r="G38" s="452" t="s">
        <v>231</v>
      </c>
      <c r="H38" s="453"/>
      <c r="I38" s="2">
        <v>40</v>
      </c>
      <c r="J38" s="111" t="s">
        <v>262</v>
      </c>
      <c r="K38" s="111" t="s">
        <v>158</v>
      </c>
      <c r="L38" s="111">
        <v>20</v>
      </c>
      <c r="M38" s="2" t="s">
        <v>360</v>
      </c>
      <c r="N38" s="2" t="s">
        <v>151</v>
      </c>
      <c r="O38" s="2">
        <v>30</v>
      </c>
      <c r="P38" s="2" t="s">
        <v>61</v>
      </c>
      <c r="Q38" s="2"/>
      <c r="R38" s="2">
        <v>80</v>
      </c>
      <c r="S38" s="2" t="s">
        <v>97</v>
      </c>
      <c r="T38" s="2"/>
      <c r="U38" s="2">
        <v>30</v>
      </c>
      <c r="V38" s="449"/>
      <c r="W38" s="91">
        <f>Y37*15+Y38*0+Y39*5+Y40*0+Y41*15+Y42*W4212+15</f>
        <v>99</v>
      </c>
      <c r="X38" s="38" t="s">
        <v>25</v>
      </c>
      <c r="Y38" s="39">
        <v>2.2999999999999998</v>
      </c>
    </row>
    <row r="39" spans="2:25" ht="27.9" customHeight="1" x14ac:dyDescent="0.4">
      <c r="B39" s="37">
        <v>24</v>
      </c>
      <c r="C39" s="447"/>
      <c r="D39" s="2" t="s">
        <v>87</v>
      </c>
      <c r="E39" s="2"/>
      <c r="F39" s="2">
        <v>5</v>
      </c>
      <c r="G39" s="2" t="s">
        <v>206</v>
      </c>
      <c r="H39" s="2"/>
      <c r="I39" s="2">
        <v>1</v>
      </c>
      <c r="J39" s="2" t="s">
        <v>190</v>
      </c>
      <c r="K39" s="111" t="s">
        <v>158</v>
      </c>
      <c r="L39" s="111">
        <v>20</v>
      </c>
      <c r="M39" s="2" t="s">
        <v>243</v>
      </c>
      <c r="N39" s="45"/>
      <c r="O39" s="2">
        <v>50</v>
      </c>
      <c r="P39" s="2"/>
      <c r="Q39" s="2"/>
      <c r="R39" s="2"/>
      <c r="S39" s="2" t="s">
        <v>118</v>
      </c>
      <c r="T39" s="2"/>
      <c r="U39" s="2">
        <v>1</v>
      </c>
      <c r="V39" s="449"/>
      <c r="W39" s="40" t="s">
        <v>46</v>
      </c>
      <c r="X39" s="41" t="s">
        <v>27</v>
      </c>
      <c r="Y39" s="39">
        <v>1.8</v>
      </c>
    </row>
    <row r="40" spans="2:25" ht="27.9" customHeight="1" x14ac:dyDescent="0.4">
      <c r="B40" s="37" t="s">
        <v>10</v>
      </c>
      <c r="C40" s="447"/>
      <c r="D40" s="2" t="s">
        <v>110</v>
      </c>
      <c r="E40" s="2"/>
      <c r="F40" s="2">
        <v>5</v>
      </c>
      <c r="G40" s="2"/>
      <c r="H40" s="2"/>
      <c r="I40" s="2"/>
      <c r="J40" s="2" t="s">
        <v>221</v>
      </c>
      <c r="K40" s="45"/>
      <c r="L40" s="2">
        <v>20</v>
      </c>
      <c r="M40" s="2"/>
      <c r="N40" s="45"/>
      <c r="O40" s="2"/>
      <c r="P40" s="2"/>
      <c r="Q40" s="2"/>
      <c r="R40" s="2"/>
      <c r="S40" s="2"/>
      <c r="T40" s="2"/>
      <c r="U40" s="2"/>
      <c r="V40" s="449"/>
      <c r="W40" s="89">
        <f>Y37*0+Y38*5+Y39*0+Y40*5+Y41*0+Y42*4</f>
        <v>24</v>
      </c>
      <c r="X40" s="41" t="s">
        <v>30</v>
      </c>
      <c r="Y40" s="39">
        <v>2.5</v>
      </c>
    </row>
    <row r="41" spans="2:25" ht="27.9" customHeight="1" x14ac:dyDescent="0.3">
      <c r="B41" s="443" t="s">
        <v>57</v>
      </c>
      <c r="C41" s="447"/>
      <c r="D41" s="88" t="s">
        <v>139</v>
      </c>
      <c r="E41" s="88"/>
      <c r="F41" s="2">
        <v>1</v>
      </c>
      <c r="G41" s="2"/>
      <c r="H41" s="2"/>
      <c r="I41" s="2"/>
      <c r="J41" s="2"/>
      <c r="K41" s="2"/>
      <c r="L41" s="2"/>
      <c r="M41" s="454"/>
      <c r="N41" s="455"/>
      <c r="O41" s="2"/>
      <c r="P41" s="2"/>
      <c r="Q41" s="2"/>
      <c r="R41" s="2"/>
      <c r="S41" s="2"/>
      <c r="T41" s="2"/>
      <c r="U41" s="2"/>
      <c r="V41" s="449"/>
      <c r="W41" s="40" t="s">
        <v>47</v>
      </c>
      <c r="X41" s="41" t="s">
        <v>33</v>
      </c>
      <c r="Y41" s="39">
        <v>0</v>
      </c>
    </row>
    <row r="42" spans="2:25" ht="27.9" customHeight="1" x14ac:dyDescent="0.4">
      <c r="B42" s="443"/>
      <c r="C42" s="447"/>
      <c r="D42" s="158" t="s">
        <v>171</v>
      </c>
      <c r="E42" s="124"/>
      <c r="F42" s="123">
        <v>0.05</v>
      </c>
      <c r="G42" s="2"/>
      <c r="H42" s="45"/>
      <c r="I42" s="2"/>
      <c r="J42" s="2"/>
      <c r="K42" s="2"/>
      <c r="L42" s="2"/>
      <c r="M42" s="2"/>
      <c r="N42" s="86"/>
      <c r="O42" s="2"/>
      <c r="P42" s="2"/>
      <c r="Q42" s="45"/>
      <c r="R42" s="2"/>
      <c r="S42" s="2"/>
      <c r="T42" s="45"/>
      <c r="U42" s="2"/>
      <c r="V42" s="449"/>
      <c r="W42" s="89">
        <f>Y37*2+Y38*7+Y39*1+Y40*0+Y41*0+Y42*8-0.5</f>
        <v>27.4</v>
      </c>
      <c r="X42" s="80" t="s">
        <v>42</v>
      </c>
      <c r="Y42" s="46">
        <v>0</v>
      </c>
    </row>
    <row r="43" spans="2:25" ht="27.9" customHeight="1" x14ac:dyDescent="0.3">
      <c r="B43" s="47" t="s">
        <v>36</v>
      </c>
      <c r="C43" s="48"/>
      <c r="D43" s="158"/>
      <c r="E43" s="159"/>
      <c r="F43" s="144"/>
      <c r="G43" s="2"/>
      <c r="H43" s="45"/>
      <c r="I43" s="2"/>
      <c r="J43" s="2"/>
      <c r="K43" s="45"/>
      <c r="L43" s="2"/>
      <c r="M43" s="122"/>
      <c r="N43" s="143"/>
      <c r="O43" s="2"/>
      <c r="P43" s="2"/>
      <c r="Q43" s="45"/>
      <c r="R43" s="2"/>
      <c r="S43" s="2"/>
      <c r="T43" s="45"/>
      <c r="U43" s="2"/>
      <c r="V43" s="449"/>
      <c r="W43" s="40" t="s">
        <v>12</v>
      </c>
      <c r="X43" s="49"/>
      <c r="Y43" s="39"/>
    </row>
    <row r="44" spans="2:25" ht="27.9" customHeight="1" thickBot="1" x14ac:dyDescent="0.45">
      <c r="B44" s="149"/>
      <c r="C44" s="51"/>
      <c r="D44" s="155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50"/>
      <c r="W44" s="90">
        <f>W38*4+W42*4+W40*9</f>
        <v>721.6</v>
      </c>
      <c r="X44" s="53"/>
      <c r="Y44" s="54"/>
    </row>
    <row r="45" spans="2:25" s="61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5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</row>
    <row r="46" spans="2:25" x14ac:dyDescent="0.3">
      <c r="B46" s="56"/>
      <c r="C46" s="61"/>
      <c r="D46" s="458"/>
      <c r="E46" s="458"/>
      <c r="F46" s="462"/>
      <c r="G46" s="462"/>
      <c r="H46" s="75"/>
      <c r="K46" s="75"/>
      <c r="N46" s="75"/>
      <c r="Q46" s="75"/>
      <c r="T46" s="75"/>
    </row>
  </sheetData>
  <mergeCells count="27">
    <mergeCell ref="C37:C42"/>
    <mergeCell ref="V37:V44"/>
    <mergeCell ref="B41:B42"/>
    <mergeCell ref="J45:Y45"/>
    <mergeCell ref="D46:G46"/>
    <mergeCell ref="G38:H38"/>
    <mergeCell ref="M41:N41"/>
    <mergeCell ref="C21:C26"/>
    <mergeCell ref="V21:V28"/>
    <mergeCell ref="B25:B26"/>
    <mergeCell ref="C29:C34"/>
    <mergeCell ref="V29:V36"/>
    <mergeCell ref="B33:B34"/>
    <mergeCell ref="G31:H31"/>
    <mergeCell ref="G22:H22"/>
    <mergeCell ref="J31:K31"/>
    <mergeCell ref="C13:C18"/>
    <mergeCell ref="V13:V20"/>
    <mergeCell ref="B17:B18"/>
    <mergeCell ref="B1:Y1"/>
    <mergeCell ref="B2:G2"/>
    <mergeCell ref="C5:C10"/>
    <mergeCell ref="V5:V12"/>
    <mergeCell ref="B9:B10"/>
    <mergeCell ref="G7:H7"/>
    <mergeCell ref="J15:K15"/>
    <mergeCell ref="G3:L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50"/>
  <sheetViews>
    <sheetView topLeftCell="A22" zoomScale="60" workbookViewId="0">
      <selection activeCell="L5" sqref="L5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 x14ac:dyDescent="0.7">
      <c r="B1" s="444" t="s">
        <v>377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"/>
      <c r="AB1" s="6"/>
    </row>
    <row r="2" spans="2:36" s="5" customFormat="1" ht="18.899999999999999" customHeight="1" x14ac:dyDescent="0.6">
      <c r="B2" s="445"/>
      <c r="C2" s="446"/>
      <c r="D2" s="446"/>
      <c r="E2" s="446"/>
      <c r="F2" s="446"/>
      <c r="G2" s="446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 x14ac:dyDescent="0.5">
      <c r="B3" s="81" t="s">
        <v>43</v>
      </c>
      <c r="C3" s="81"/>
      <c r="D3" s="82"/>
      <c r="E3" s="11"/>
      <c r="F3" s="11"/>
      <c r="G3" s="451" t="s">
        <v>92</v>
      </c>
      <c r="H3" s="451"/>
      <c r="I3" s="451"/>
      <c r="J3" s="451"/>
      <c r="K3" s="451"/>
      <c r="L3" s="45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 x14ac:dyDescent="0.4">
      <c r="B5" s="134">
        <v>5</v>
      </c>
      <c r="C5" s="467"/>
      <c r="D5" s="110" t="str">
        <f>'113.5月菜單'!B39</f>
        <v>香Q米飯</v>
      </c>
      <c r="E5" s="110" t="s">
        <v>15</v>
      </c>
      <c r="F5" s="1" t="s">
        <v>16</v>
      </c>
      <c r="G5" s="110" t="str">
        <f>'113.5月菜單'!B40</f>
        <v>魷魚排(海加)(炸)</v>
      </c>
      <c r="H5" s="110" t="s">
        <v>232</v>
      </c>
      <c r="I5" s="1" t="s">
        <v>16</v>
      </c>
      <c r="J5" s="110" t="str">
        <f>'113.5月菜單'!B41</f>
        <v>客家爆炒肉絲</v>
      </c>
      <c r="K5" s="110" t="s">
        <v>239</v>
      </c>
      <c r="L5" s="1" t="s">
        <v>16</v>
      </c>
      <c r="M5" s="110" t="str">
        <f>'113.5月菜單'!B42</f>
        <v>絲瓜蛋</v>
      </c>
      <c r="N5" s="110" t="s">
        <v>17</v>
      </c>
      <c r="O5" s="1" t="s">
        <v>16</v>
      </c>
      <c r="P5" s="110" t="str">
        <f>'113.5月菜單'!B43</f>
        <v>深色蔬菜</v>
      </c>
      <c r="Q5" s="110" t="s">
        <v>56</v>
      </c>
      <c r="R5" s="1" t="s">
        <v>16</v>
      </c>
      <c r="S5" s="110" t="str">
        <f>'113.5月菜單'!B44</f>
        <v>日式昆布湯</v>
      </c>
      <c r="T5" s="110" t="s">
        <v>17</v>
      </c>
      <c r="U5" s="1" t="s">
        <v>16</v>
      </c>
      <c r="V5" s="471"/>
      <c r="W5" s="33" t="s">
        <v>44</v>
      </c>
      <c r="X5" s="34" t="s">
        <v>19</v>
      </c>
      <c r="Y5" s="35">
        <v>5</v>
      </c>
      <c r="Z5"/>
      <c r="AA5" s="16"/>
      <c r="AB5" s="17"/>
      <c r="AC5" s="16"/>
      <c r="AD5" s="16"/>
      <c r="AE5" s="16"/>
      <c r="AF5" s="16"/>
    </row>
    <row r="6" spans="2:36" ht="27.9" customHeight="1" x14ac:dyDescent="0.4">
      <c r="B6" s="135" t="s">
        <v>8</v>
      </c>
      <c r="C6" s="467"/>
      <c r="D6" s="2" t="s">
        <v>99</v>
      </c>
      <c r="E6" s="2"/>
      <c r="F6" s="2">
        <v>100</v>
      </c>
      <c r="G6" s="2" t="s">
        <v>361</v>
      </c>
      <c r="H6" s="2" t="s">
        <v>234</v>
      </c>
      <c r="I6" s="2">
        <v>50</v>
      </c>
      <c r="J6" s="2" t="s">
        <v>87</v>
      </c>
      <c r="K6" s="2"/>
      <c r="L6" s="2">
        <v>30</v>
      </c>
      <c r="M6" s="2" t="s">
        <v>143</v>
      </c>
      <c r="N6" s="2"/>
      <c r="O6" s="2">
        <v>60</v>
      </c>
      <c r="P6" s="2" t="s">
        <v>61</v>
      </c>
      <c r="Q6" s="2"/>
      <c r="R6" s="2">
        <v>80</v>
      </c>
      <c r="S6" s="111" t="s">
        <v>89</v>
      </c>
      <c r="T6" s="111"/>
      <c r="U6" s="111">
        <v>1</v>
      </c>
      <c r="V6" s="468"/>
      <c r="W6" s="91">
        <f>Y5*15+Y6*0+Y7*5+Y8*0+Y9*15+Y10*W4180+15</f>
        <v>98.5</v>
      </c>
      <c r="X6" s="38" t="s">
        <v>25</v>
      </c>
      <c r="Y6" s="39">
        <v>2.2999999999999998</v>
      </c>
      <c r="Z6" s="15"/>
      <c r="AA6" s="17"/>
      <c r="AC6" s="17"/>
      <c r="AD6" s="17"/>
      <c r="AE6" s="17"/>
      <c r="AF6" s="17"/>
    </row>
    <row r="7" spans="2:36" ht="27.9" customHeight="1" x14ac:dyDescent="0.4">
      <c r="B7" s="135">
        <v>27</v>
      </c>
      <c r="C7" s="467"/>
      <c r="D7" s="2"/>
      <c r="E7" s="2"/>
      <c r="F7" s="2"/>
      <c r="G7" s="2"/>
      <c r="H7" s="45"/>
      <c r="I7" s="2"/>
      <c r="J7" s="454" t="s">
        <v>216</v>
      </c>
      <c r="K7" s="455"/>
      <c r="L7" s="2">
        <v>40</v>
      </c>
      <c r="M7" s="2" t="s">
        <v>166</v>
      </c>
      <c r="N7" s="2"/>
      <c r="O7" s="2">
        <v>10</v>
      </c>
      <c r="P7" s="111"/>
      <c r="Q7" s="111"/>
      <c r="R7" s="111"/>
      <c r="S7" s="111" t="s">
        <v>165</v>
      </c>
      <c r="T7" s="111"/>
      <c r="U7" s="111">
        <v>5</v>
      </c>
      <c r="V7" s="468"/>
      <c r="W7" s="40" t="s">
        <v>46</v>
      </c>
      <c r="X7" s="41" t="s">
        <v>27</v>
      </c>
      <c r="Y7" s="39">
        <v>1.7</v>
      </c>
      <c r="AA7" s="42"/>
      <c r="AC7" s="43"/>
      <c r="AD7" s="17"/>
      <c r="AE7" s="17"/>
      <c r="AF7" s="44"/>
    </row>
    <row r="8" spans="2:36" ht="27.9" customHeight="1" x14ac:dyDescent="0.4">
      <c r="B8" s="135" t="s">
        <v>10</v>
      </c>
      <c r="C8" s="467"/>
      <c r="D8" s="2"/>
      <c r="E8" s="2"/>
      <c r="F8" s="2"/>
      <c r="G8" s="111"/>
      <c r="H8" s="111"/>
      <c r="I8" s="111"/>
      <c r="J8" s="2"/>
      <c r="K8" s="45"/>
      <c r="L8" s="2"/>
      <c r="M8" s="2" t="s">
        <v>222</v>
      </c>
      <c r="N8" s="2"/>
      <c r="O8" s="2">
        <v>1</v>
      </c>
      <c r="P8" s="111"/>
      <c r="Q8" s="111"/>
      <c r="R8" s="111"/>
      <c r="S8" s="111" t="s">
        <v>164</v>
      </c>
      <c r="T8" s="111"/>
      <c r="U8" s="111">
        <v>1</v>
      </c>
      <c r="V8" s="468"/>
      <c r="W8" s="89">
        <f>Y5*0+Y6*5+Y7*0+Y8*5+Y9*0+Y10*4</f>
        <v>24</v>
      </c>
      <c r="X8" s="41" t="s">
        <v>30</v>
      </c>
      <c r="Y8" s="39">
        <v>2.5</v>
      </c>
      <c r="Z8" s="15"/>
      <c r="AC8" s="17"/>
      <c r="AD8" s="17"/>
      <c r="AE8" s="17"/>
      <c r="AF8" s="17"/>
      <c r="AJ8" s="3"/>
    </row>
    <row r="9" spans="2:36" ht="27.9" customHeight="1" x14ac:dyDescent="0.3">
      <c r="B9" s="465" t="s">
        <v>93</v>
      </c>
      <c r="C9" s="467"/>
      <c r="D9" s="150"/>
      <c r="E9" s="112"/>
      <c r="F9" s="111"/>
      <c r="G9" s="111"/>
      <c r="H9" s="111"/>
      <c r="I9" s="111"/>
      <c r="J9" s="111"/>
      <c r="K9" s="150"/>
      <c r="L9" s="111"/>
      <c r="M9" s="158"/>
      <c r="N9" s="183"/>
      <c r="O9" s="2"/>
      <c r="P9" s="111"/>
      <c r="Q9" s="111"/>
      <c r="R9" s="111"/>
      <c r="S9" s="111"/>
      <c r="T9" s="111"/>
      <c r="U9" s="111"/>
      <c r="V9" s="468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 x14ac:dyDescent="0.4">
      <c r="B10" s="465"/>
      <c r="C10" s="467"/>
      <c r="D10" s="150"/>
      <c r="E10" s="112"/>
      <c r="F10" s="111"/>
      <c r="G10" s="111"/>
      <c r="H10" s="112"/>
      <c r="I10" s="111"/>
      <c r="J10" s="111"/>
      <c r="K10" s="112"/>
      <c r="L10" s="111"/>
      <c r="M10" s="111"/>
      <c r="N10" s="112"/>
      <c r="O10" s="111"/>
      <c r="P10" s="111"/>
      <c r="Q10" s="112"/>
      <c r="R10" s="111"/>
      <c r="S10" s="111"/>
      <c r="T10" s="112"/>
      <c r="U10" s="111"/>
      <c r="V10" s="468"/>
      <c r="W10" s="89">
        <f>Y5*2+Y6*7+Y7*1+Y8*0+Y9*0+Y10*8</f>
        <v>27.799999999999997</v>
      </c>
      <c r="X10" s="80" t="s">
        <v>42</v>
      </c>
      <c r="Y10" s="46">
        <v>0</v>
      </c>
      <c r="Z10" s="15"/>
      <c r="AG10" s="91"/>
      <c r="AH10" s="91"/>
      <c r="AI10" s="14"/>
      <c r="AJ10" s="3"/>
    </row>
    <row r="11" spans="2:36" ht="27.9" customHeight="1" x14ac:dyDescent="0.3">
      <c r="B11" s="114" t="s">
        <v>36</v>
      </c>
      <c r="C11" s="117"/>
      <c r="D11" s="150"/>
      <c r="E11" s="112"/>
      <c r="F11" s="111"/>
      <c r="G11" s="111"/>
      <c r="H11" s="112"/>
      <c r="I11" s="111"/>
      <c r="J11" s="111"/>
      <c r="K11" s="112"/>
      <c r="L11" s="111"/>
      <c r="M11" s="111"/>
      <c r="N11" s="112"/>
      <c r="O11" s="111"/>
      <c r="P11" s="111"/>
      <c r="Q11" s="112"/>
      <c r="R11" s="111"/>
      <c r="S11" s="111"/>
      <c r="T11" s="112"/>
      <c r="U11" s="111"/>
      <c r="V11" s="468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 x14ac:dyDescent="0.4">
      <c r="B12" s="169"/>
      <c r="C12" s="170"/>
      <c r="D12" s="171"/>
      <c r="E12" s="172"/>
      <c r="F12" s="173"/>
      <c r="G12" s="173"/>
      <c r="H12" s="172"/>
      <c r="I12" s="173"/>
      <c r="J12" s="173"/>
      <c r="K12" s="172"/>
      <c r="L12" s="173"/>
      <c r="M12" s="173"/>
      <c r="N12" s="172"/>
      <c r="O12" s="173"/>
      <c r="P12" s="173"/>
      <c r="Q12" s="172"/>
      <c r="R12" s="173"/>
      <c r="S12" s="173"/>
      <c r="T12" s="172"/>
      <c r="U12" s="173"/>
      <c r="V12" s="470"/>
      <c r="W12" s="174">
        <f>W6*4+W10*4+W8*9</f>
        <v>721.2</v>
      </c>
      <c r="X12" s="175"/>
      <c r="Y12" s="54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27.9" customHeight="1" x14ac:dyDescent="0.4">
      <c r="B13" s="135">
        <v>5</v>
      </c>
      <c r="C13" s="466"/>
      <c r="D13" s="166" t="str">
        <f>'113.5月菜單'!F39</f>
        <v>麥片飯</v>
      </c>
      <c r="E13" s="166" t="s">
        <v>15</v>
      </c>
      <c r="F13" s="166"/>
      <c r="G13" s="167" t="str">
        <f>'113.5月菜單'!F40</f>
        <v>香香雞翅</v>
      </c>
      <c r="H13" s="167" t="s">
        <v>64</v>
      </c>
      <c r="I13" s="168"/>
      <c r="J13" s="166" t="str">
        <f>'113.5月菜單'!F41</f>
        <v>肉燥豆腐丁(豆)</v>
      </c>
      <c r="K13" s="166" t="s">
        <v>119</v>
      </c>
      <c r="L13" s="168"/>
      <c r="M13" s="166" t="str">
        <f>'113.5月菜單'!F42</f>
        <v>茶香滷蛋</v>
      </c>
      <c r="N13" s="166" t="s">
        <v>17</v>
      </c>
      <c r="O13" s="166"/>
      <c r="P13" s="167" t="str">
        <f>'113.5月菜單'!F43</f>
        <v>淺色蔬菜</v>
      </c>
      <c r="Q13" s="167" t="s">
        <v>120</v>
      </c>
      <c r="R13" s="168"/>
      <c r="S13" s="166" t="str">
        <f>'113.5月菜單'!F44</f>
        <v>竹筍湯</v>
      </c>
      <c r="T13" s="166" t="s">
        <v>17</v>
      </c>
      <c r="U13" s="166"/>
      <c r="V13" s="468"/>
      <c r="W13" s="40" t="s">
        <v>121</v>
      </c>
      <c r="X13" s="41" t="s">
        <v>122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</row>
    <row r="14" spans="2:36" ht="27.9" customHeight="1" x14ac:dyDescent="0.4">
      <c r="B14" s="135" t="s">
        <v>8</v>
      </c>
      <c r="C14" s="467"/>
      <c r="D14" s="2" t="s">
        <v>123</v>
      </c>
      <c r="E14" s="2"/>
      <c r="F14" s="2">
        <v>60</v>
      </c>
      <c r="G14" s="456" t="s">
        <v>202</v>
      </c>
      <c r="H14" s="457"/>
      <c r="I14" s="2">
        <v>60</v>
      </c>
      <c r="J14" s="111" t="s">
        <v>110</v>
      </c>
      <c r="K14" s="111"/>
      <c r="L14" s="111">
        <v>15</v>
      </c>
      <c r="M14" s="111" t="s">
        <v>65</v>
      </c>
      <c r="N14" s="111"/>
      <c r="O14" s="111">
        <v>55</v>
      </c>
      <c r="P14" s="2" t="s">
        <v>124</v>
      </c>
      <c r="Q14" s="2"/>
      <c r="R14" s="2">
        <v>80</v>
      </c>
      <c r="S14" s="69" t="s">
        <v>146</v>
      </c>
      <c r="T14" s="2"/>
      <c r="U14" s="2">
        <v>30</v>
      </c>
      <c r="V14" s="468"/>
      <c r="W14" s="91">
        <f>Y13*15+Y14*0+Y15*5+Y16*0+Y17*15+Y18*W4188+15</f>
        <v>97.5</v>
      </c>
      <c r="X14" s="38" t="s">
        <v>125</v>
      </c>
      <c r="Y14" s="39">
        <v>2.2000000000000002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6" ht="27.9" customHeight="1" x14ac:dyDescent="0.4">
      <c r="B15" s="135">
        <v>28</v>
      </c>
      <c r="C15" s="467"/>
      <c r="D15" s="2" t="s">
        <v>176</v>
      </c>
      <c r="E15" s="2"/>
      <c r="F15" s="2">
        <v>40</v>
      </c>
      <c r="G15" s="2"/>
      <c r="H15" s="45"/>
      <c r="I15" s="2"/>
      <c r="J15" s="111" t="s">
        <v>290</v>
      </c>
      <c r="K15" s="111" t="s">
        <v>240</v>
      </c>
      <c r="L15" s="111">
        <v>30</v>
      </c>
      <c r="M15" s="190" t="s">
        <v>362</v>
      </c>
      <c r="N15" s="124"/>
      <c r="O15" s="161"/>
      <c r="P15" s="111"/>
      <c r="Q15" s="111"/>
      <c r="R15" s="111"/>
      <c r="S15" s="2"/>
      <c r="T15" s="2"/>
      <c r="U15" s="2"/>
      <c r="V15" s="468"/>
      <c r="W15" s="40" t="s">
        <v>46</v>
      </c>
      <c r="X15" s="41" t="s">
        <v>126</v>
      </c>
      <c r="Y15" s="39">
        <v>1.5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</row>
    <row r="16" spans="2:36" ht="27.9" customHeight="1" x14ac:dyDescent="0.4">
      <c r="B16" s="135" t="s">
        <v>10</v>
      </c>
      <c r="C16" s="467"/>
      <c r="D16" s="2"/>
      <c r="E16" s="2"/>
      <c r="F16" s="2"/>
      <c r="G16" s="111"/>
      <c r="H16" s="111"/>
      <c r="I16" s="111"/>
      <c r="J16" s="2"/>
      <c r="K16" s="45"/>
      <c r="L16" s="2"/>
      <c r="M16" s="460" t="s">
        <v>243</v>
      </c>
      <c r="N16" s="461"/>
      <c r="O16" s="2">
        <v>40</v>
      </c>
      <c r="P16" s="111"/>
      <c r="Q16" s="111"/>
      <c r="R16" s="111"/>
      <c r="S16" s="2"/>
      <c r="T16" s="45"/>
      <c r="U16" s="2"/>
      <c r="V16" s="468"/>
      <c r="W16" s="89">
        <f>Y13*0+Y14*5+Y15*0+Y16*5+Y17*0+Y18*4</f>
        <v>23.5</v>
      </c>
      <c r="X16" s="41" t="s">
        <v>127</v>
      </c>
      <c r="Y16" s="39">
        <v>2.5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</row>
    <row r="17" spans="2:33" ht="27.9" customHeight="1" x14ac:dyDescent="0.3">
      <c r="B17" s="465" t="s">
        <v>128</v>
      </c>
      <c r="C17" s="467"/>
      <c r="D17" s="150"/>
      <c r="E17" s="112"/>
      <c r="F17" s="111"/>
      <c r="G17" s="111"/>
      <c r="H17" s="111"/>
      <c r="I17" s="111"/>
      <c r="J17" s="111"/>
      <c r="K17" s="111"/>
      <c r="L17" s="111"/>
      <c r="M17" s="2"/>
      <c r="N17" s="45"/>
      <c r="O17" s="2"/>
      <c r="P17" s="190"/>
      <c r="Q17" s="124"/>
      <c r="R17" s="161"/>
      <c r="S17" s="111"/>
      <c r="T17" s="111"/>
      <c r="U17" s="111"/>
      <c r="V17" s="468"/>
      <c r="W17" s="40" t="s">
        <v>129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 x14ac:dyDescent="0.4">
      <c r="B18" s="465"/>
      <c r="C18" s="467"/>
      <c r="D18" s="150"/>
      <c r="E18" s="112"/>
      <c r="F18" s="111"/>
      <c r="G18" s="111"/>
      <c r="H18" s="112"/>
      <c r="I18" s="111"/>
      <c r="J18" s="111"/>
      <c r="K18" s="112"/>
      <c r="L18" s="111"/>
      <c r="M18" s="111"/>
      <c r="N18" s="112"/>
      <c r="O18" s="111"/>
      <c r="P18" s="2"/>
      <c r="Q18" s="2"/>
      <c r="R18" s="2"/>
      <c r="S18" s="111"/>
      <c r="T18" s="112"/>
      <c r="U18" s="111"/>
      <c r="V18" s="468"/>
      <c r="W18" s="89">
        <f>Y13*2+Y14*7+Y15*1+Y16*0+Y17*0+Y18*8</f>
        <v>26.900000000000002</v>
      </c>
      <c r="X18" s="80" t="s">
        <v>130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 x14ac:dyDescent="0.3">
      <c r="B19" s="114" t="s">
        <v>36</v>
      </c>
      <c r="C19" s="117"/>
      <c r="D19" s="150"/>
      <c r="E19" s="112"/>
      <c r="F19" s="111"/>
      <c r="G19" s="111"/>
      <c r="H19" s="112"/>
      <c r="I19" s="111"/>
      <c r="J19" s="111"/>
      <c r="K19" s="112"/>
      <c r="L19" s="111"/>
      <c r="M19" s="111"/>
      <c r="N19" s="112"/>
      <c r="O19" s="111"/>
      <c r="P19" s="111"/>
      <c r="Q19" s="111"/>
      <c r="R19" s="111"/>
      <c r="S19" s="111"/>
      <c r="T19" s="112"/>
      <c r="U19" s="111"/>
      <c r="V19" s="468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 x14ac:dyDescent="0.4">
      <c r="B20" s="169"/>
      <c r="C20" s="170"/>
      <c r="D20" s="171"/>
      <c r="E20" s="172"/>
      <c r="F20" s="173"/>
      <c r="G20" s="173"/>
      <c r="H20" s="172"/>
      <c r="I20" s="173"/>
      <c r="J20" s="173"/>
      <c r="K20" s="172"/>
      <c r="L20" s="173"/>
      <c r="M20" s="173"/>
      <c r="N20" s="172"/>
      <c r="O20" s="173"/>
      <c r="P20" s="173"/>
      <c r="Q20" s="172"/>
      <c r="R20" s="173"/>
      <c r="S20" s="173"/>
      <c r="T20" s="172"/>
      <c r="U20" s="173"/>
      <c r="V20" s="470"/>
      <c r="W20" s="174">
        <f>W14*4+W18*4+W16*9</f>
        <v>709.1</v>
      </c>
      <c r="X20" s="175"/>
      <c r="Y20" s="178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7.9" customHeight="1" x14ac:dyDescent="0.4">
      <c r="B21" s="37">
        <v>5</v>
      </c>
      <c r="C21" s="466"/>
      <c r="D21" s="167" t="str">
        <f>'113.5月菜單'!J39</f>
        <v>香Q米飯</v>
      </c>
      <c r="E21" s="167" t="s">
        <v>238</v>
      </c>
      <c r="F21" s="167"/>
      <c r="G21" s="167" t="str">
        <f>'113.5月菜單'!J40</f>
        <v>蘭花干滷肉(豆)</v>
      </c>
      <c r="H21" s="167" t="s">
        <v>237</v>
      </c>
      <c r="I21" s="167"/>
      <c r="J21" s="167" t="str">
        <f>'113.5月菜單'!J41</f>
        <v>燒賣(加)</v>
      </c>
      <c r="K21" s="167" t="s">
        <v>17</v>
      </c>
      <c r="L21" s="176"/>
      <c r="M21" s="177" t="str">
        <f>'113.5月菜單'!J42</f>
        <v>馬鈴薯蝦仁(海)</v>
      </c>
      <c r="N21" s="167" t="s">
        <v>236</v>
      </c>
      <c r="O21" s="167"/>
      <c r="P21" s="167" t="str">
        <f>'113.5月菜單'!J43</f>
        <v>深色蔬菜</v>
      </c>
      <c r="Q21" s="167" t="s">
        <v>120</v>
      </c>
      <c r="R21" s="167"/>
      <c r="S21" s="167" t="str">
        <f>'113.5月菜單'!J44</f>
        <v>冬瓜湯</v>
      </c>
      <c r="T21" s="167" t="s">
        <v>17</v>
      </c>
      <c r="U21" s="167"/>
      <c r="V21" s="468"/>
      <c r="W21" s="40" t="s">
        <v>44</v>
      </c>
      <c r="X21" s="41" t="s">
        <v>122</v>
      </c>
      <c r="Y21" s="35">
        <v>5.4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 x14ac:dyDescent="0.55000000000000004">
      <c r="B22" s="37" t="s">
        <v>8</v>
      </c>
      <c r="C22" s="467"/>
      <c r="D22" s="2" t="s">
        <v>123</v>
      </c>
      <c r="E22" s="2"/>
      <c r="F22" s="2">
        <v>100</v>
      </c>
      <c r="G22" s="191" t="s">
        <v>363</v>
      </c>
      <c r="H22" s="192" t="s">
        <v>158</v>
      </c>
      <c r="I22" s="2">
        <v>10</v>
      </c>
      <c r="J22" s="158" t="s">
        <v>364</v>
      </c>
      <c r="K22" s="192" t="s">
        <v>151</v>
      </c>
      <c r="L22" s="2">
        <v>20</v>
      </c>
      <c r="M22" s="2" t="s">
        <v>140</v>
      </c>
      <c r="N22" s="2"/>
      <c r="O22" s="2">
        <v>40</v>
      </c>
      <c r="P22" s="2" t="s">
        <v>235</v>
      </c>
      <c r="Q22" s="2"/>
      <c r="R22" s="2">
        <v>80</v>
      </c>
      <c r="S22" s="2" t="s">
        <v>97</v>
      </c>
      <c r="T22" s="2"/>
      <c r="U22" s="2">
        <v>35</v>
      </c>
      <c r="V22" s="468"/>
      <c r="W22" s="91">
        <f>Y21*15+Y22*0+Y23*5+Y24*0+Y25*15+Y26*W4196+15</f>
        <v>104</v>
      </c>
      <c r="X22" s="38" t="s">
        <v>125</v>
      </c>
      <c r="Y22" s="39">
        <v>2.2999999999999998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 x14ac:dyDescent="0.4">
      <c r="B23" s="37">
        <v>29</v>
      </c>
      <c r="C23" s="467"/>
      <c r="D23" s="2"/>
      <c r="E23" s="2"/>
      <c r="F23" s="2"/>
      <c r="G23" s="180" t="s">
        <v>156</v>
      </c>
      <c r="H23" s="2"/>
      <c r="I23" s="2">
        <v>40</v>
      </c>
      <c r="J23" s="158" t="s">
        <v>144</v>
      </c>
      <c r="K23" s="183"/>
      <c r="L23" s="2">
        <v>50</v>
      </c>
      <c r="M23" s="2" t="s">
        <v>242</v>
      </c>
      <c r="N23" s="2" t="s">
        <v>153</v>
      </c>
      <c r="O23" s="2">
        <v>10</v>
      </c>
      <c r="P23" s="111"/>
      <c r="Q23" s="111"/>
      <c r="R23" s="111"/>
      <c r="S23" s="2" t="s">
        <v>118</v>
      </c>
      <c r="T23" s="2"/>
      <c r="U23" s="2">
        <v>1</v>
      </c>
      <c r="V23" s="468"/>
      <c r="W23" s="40" t="s">
        <v>46</v>
      </c>
      <c r="X23" s="41" t="s">
        <v>126</v>
      </c>
      <c r="Y23" s="39">
        <v>1.6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 x14ac:dyDescent="0.55000000000000004">
      <c r="B24" s="37" t="s">
        <v>10</v>
      </c>
      <c r="C24" s="467"/>
      <c r="D24" s="2"/>
      <c r="E24" s="2"/>
      <c r="F24" s="2"/>
      <c r="G24" s="111" t="s">
        <v>145</v>
      </c>
      <c r="H24" s="112"/>
      <c r="I24" s="111">
        <v>1</v>
      </c>
      <c r="J24" s="111" t="s">
        <v>145</v>
      </c>
      <c r="K24" s="112"/>
      <c r="L24" s="111">
        <v>1</v>
      </c>
      <c r="M24" s="158" t="s">
        <v>139</v>
      </c>
      <c r="N24" s="183"/>
      <c r="O24" s="2">
        <v>1</v>
      </c>
      <c r="P24" s="111"/>
      <c r="Q24" s="112"/>
      <c r="R24" s="111"/>
      <c r="S24" s="111"/>
      <c r="T24" s="112"/>
      <c r="U24" s="111"/>
      <c r="V24" s="468"/>
      <c r="W24" s="89">
        <f>Y21*0+Y22*5+Y23*0+Y24*5+Y25*0+Y26*4</f>
        <v>24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 x14ac:dyDescent="0.3">
      <c r="B25" s="443" t="s">
        <v>39</v>
      </c>
      <c r="C25" s="467"/>
      <c r="D25" s="2"/>
      <c r="E25" s="2"/>
      <c r="F25" s="2"/>
      <c r="G25" s="111"/>
      <c r="H25" s="112"/>
      <c r="I25" s="111"/>
      <c r="J25" s="111" t="s">
        <v>88</v>
      </c>
      <c r="K25" s="150"/>
      <c r="L25" s="111">
        <v>1</v>
      </c>
      <c r="M25" s="2"/>
      <c r="N25" s="45"/>
      <c r="O25" s="2"/>
      <c r="P25" s="111"/>
      <c r="Q25" s="112"/>
      <c r="R25" s="111"/>
      <c r="S25" s="111"/>
      <c r="T25" s="150"/>
      <c r="U25" s="111"/>
      <c r="V25" s="468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 x14ac:dyDescent="0.55000000000000004">
      <c r="B26" s="443"/>
      <c r="C26" s="467"/>
      <c r="D26" s="2"/>
      <c r="E26" s="2"/>
      <c r="F26" s="2"/>
      <c r="G26" s="113"/>
      <c r="H26" s="112"/>
      <c r="I26" s="111"/>
      <c r="J26" s="111"/>
      <c r="K26" s="112"/>
      <c r="L26" s="111"/>
      <c r="M26" s="111"/>
      <c r="N26" s="112"/>
      <c r="O26" s="111"/>
      <c r="P26" s="111"/>
      <c r="Q26" s="112"/>
      <c r="R26" s="111"/>
      <c r="S26" s="111"/>
      <c r="T26" s="112"/>
      <c r="U26" s="111"/>
      <c r="V26" s="468"/>
      <c r="W26" s="89">
        <f>Y21*2+Y22*7+Y23*1+Y24*0+Y25*0+Y26*8</f>
        <v>28.5</v>
      </c>
      <c r="X26" s="80" t="s">
        <v>130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 x14ac:dyDescent="0.3">
      <c r="B27" s="63" t="s">
        <v>36</v>
      </c>
      <c r="C27" s="115"/>
      <c r="D27" s="2"/>
      <c r="E27" s="45"/>
      <c r="F27" s="2"/>
      <c r="G27" s="111"/>
      <c r="H27" s="112"/>
      <c r="I27" s="111"/>
      <c r="J27" s="111"/>
      <c r="K27" s="112"/>
      <c r="L27" s="111"/>
      <c r="M27" s="111"/>
      <c r="N27" s="112"/>
      <c r="O27" s="111"/>
      <c r="P27" s="111"/>
      <c r="Q27" s="112"/>
      <c r="R27" s="111"/>
      <c r="S27" s="111"/>
      <c r="T27" s="112"/>
      <c r="U27" s="111"/>
      <c r="V27" s="468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 x14ac:dyDescent="0.6">
      <c r="B28" s="65"/>
      <c r="C28" s="116"/>
      <c r="D28" s="172"/>
      <c r="E28" s="172"/>
      <c r="F28" s="173"/>
      <c r="G28" s="173"/>
      <c r="H28" s="172"/>
      <c r="I28" s="173"/>
      <c r="J28" s="173"/>
      <c r="K28" s="172"/>
      <c r="L28" s="173"/>
      <c r="M28" s="173"/>
      <c r="N28" s="172"/>
      <c r="O28" s="173"/>
      <c r="P28" s="173"/>
      <c r="Q28" s="172"/>
      <c r="R28" s="173"/>
      <c r="S28" s="173"/>
      <c r="T28" s="172"/>
      <c r="U28" s="173"/>
      <c r="V28" s="469"/>
      <c r="W28" s="174">
        <f>W22*4+W26*4+W24*9</f>
        <v>746</v>
      </c>
      <c r="X28" s="175"/>
      <c r="Y28" s="178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 x14ac:dyDescent="0.4">
      <c r="B29" s="31">
        <v>5</v>
      </c>
      <c r="C29" s="467"/>
      <c r="D29" s="167" t="str">
        <f>'113.5月菜單'!N39</f>
        <v>地瓜飯</v>
      </c>
      <c r="E29" s="167" t="s">
        <v>15</v>
      </c>
      <c r="F29" s="167"/>
      <c r="G29" s="167" t="str">
        <f>'113.5月菜單'!N40</f>
        <v>韓式肉片</v>
      </c>
      <c r="H29" s="167" t="s">
        <v>17</v>
      </c>
      <c r="I29" s="167"/>
      <c r="J29" s="167" t="str">
        <f>'113.5月菜單'!N41</f>
        <v>卡啦翅小腿(炸)</v>
      </c>
      <c r="K29" s="167" t="s">
        <v>62</v>
      </c>
      <c r="L29" s="176"/>
      <c r="M29" s="177" t="str">
        <f>'113.5月菜單'!N42</f>
        <v>柴香米血(冷)(海)</v>
      </c>
      <c r="N29" s="167" t="s">
        <v>17</v>
      </c>
      <c r="O29" s="167"/>
      <c r="P29" s="167" t="str">
        <f>'113.5月菜單'!N43</f>
        <v>有機蔬菜</v>
      </c>
      <c r="Q29" s="167" t="s">
        <v>18</v>
      </c>
      <c r="R29" s="167"/>
      <c r="S29" s="167" t="str">
        <f>'113.5月菜單'!N44</f>
        <v>紫菜蛋花湯</v>
      </c>
      <c r="T29" s="167" t="s">
        <v>17</v>
      </c>
      <c r="U29" s="167"/>
      <c r="V29" s="468"/>
      <c r="W29" s="40" t="s">
        <v>44</v>
      </c>
      <c r="X29" s="41" t="s">
        <v>19</v>
      </c>
      <c r="Y29" s="35">
        <v>5.2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467"/>
      <c r="D30" s="2" t="s">
        <v>24</v>
      </c>
      <c r="E30" s="2"/>
      <c r="F30" s="2">
        <v>80</v>
      </c>
      <c r="G30" s="191" t="s">
        <v>147</v>
      </c>
      <c r="H30" s="192"/>
      <c r="I30" s="2">
        <v>40</v>
      </c>
      <c r="J30" s="460" t="s">
        <v>233</v>
      </c>
      <c r="K30" s="461"/>
      <c r="L30" s="2">
        <v>30</v>
      </c>
      <c r="M30" s="2" t="s">
        <v>148</v>
      </c>
      <c r="N30" s="2" t="s">
        <v>111</v>
      </c>
      <c r="O30" s="2">
        <v>35</v>
      </c>
      <c r="P30" s="2" t="s">
        <v>61</v>
      </c>
      <c r="Q30" s="2"/>
      <c r="R30" s="2">
        <v>80</v>
      </c>
      <c r="S30" s="2" t="s">
        <v>85</v>
      </c>
      <c r="T30" s="2"/>
      <c r="U30" s="2">
        <v>1</v>
      </c>
      <c r="V30" s="468"/>
      <c r="W30" s="91">
        <f>Y29*15+Y30*0+Y31*5+Y32*0+Y33*15+Y34*W4204+15</f>
        <v>102</v>
      </c>
      <c r="X30" s="38" t="s">
        <v>125</v>
      </c>
      <c r="Y30" s="39">
        <v>2.2000000000000002</v>
      </c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 x14ac:dyDescent="0.4">
      <c r="B31" s="37">
        <v>30</v>
      </c>
      <c r="C31" s="467"/>
      <c r="D31" s="2" t="s">
        <v>102</v>
      </c>
      <c r="E31" s="2"/>
      <c r="F31" s="2">
        <v>55</v>
      </c>
      <c r="G31" s="454" t="s">
        <v>231</v>
      </c>
      <c r="H31" s="455"/>
      <c r="I31" s="2">
        <v>35</v>
      </c>
      <c r="J31" s="460"/>
      <c r="K31" s="461"/>
      <c r="L31" s="2"/>
      <c r="M31" s="2" t="s">
        <v>98</v>
      </c>
      <c r="N31" s="2" t="s">
        <v>153</v>
      </c>
      <c r="O31" s="2">
        <v>1</v>
      </c>
      <c r="P31" s="111"/>
      <c r="Q31" s="111"/>
      <c r="R31" s="111"/>
      <c r="S31" s="2" t="s">
        <v>65</v>
      </c>
      <c r="T31" s="2"/>
      <c r="U31" s="2">
        <v>5</v>
      </c>
      <c r="V31" s="468"/>
      <c r="W31" s="40" t="s">
        <v>46</v>
      </c>
      <c r="X31" s="41" t="s">
        <v>126</v>
      </c>
      <c r="Y31" s="39">
        <v>1.8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 x14ac:dyDescent="0.4">
      <c r="B32" s="37" t="s">
        <v>10</v>
      </c>
      <c r="C32" s="467"/>
      <c r="D32" s="2"/>
      <c r="E32" s="2"/>
      <c r="F32" s="2"/>
      <c r="G32" s="111" t="s">
        <v>145</v>
      </c>
      <c r="H32" s="112"/>
      <c r="I32" s="111">
        <v>1</v>
      </c>
      <c r="J32" s="111"/>
      <c r="K32" s="112"/>
      <c r="L32" s="111"/>
      <c r="M32" s="454"/>
      <c r="N32" s="455"/>
      <c r="O32" s="2"/>
      <c r="P32" s="111"/>
      <c r="Q32" s="112"/>
      <c r="R32" s="111"/>
      <c r="S32" s="111" t="s">
        <v>118</v>
      </c>
      <c r="T32" s="112"/>
      <c r="U32" s="111">
        <v>1</v>
      </c>
      <c r="V32" s="468"/>
      <c r="W32" s="89">
        <f>Y29*0+Y30*5+Y31*0+Y32*5+Y33*0+Y34*4</f>
        <v>23.5</v>
      </c>
      <c r="X32" s="41" t="s">
        <v>30</v>
      </c>
      <c r="Y32" s="39">
        <v>2.5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 x14ac:dyDescent="0.3">
      <c r="B33" s="443" t="s">
        <v>40</v>
      </c>
      <c r="C33" s="467"/>
      <c r="D33" s="2"/>
      <c r="E33" s="2"/>
      <c r="F33" s="2"/>
      <c r="G33" s="111" t="s">
        <v>366</v>
      </c>
      <c r="H33" s="112"/>
      <c r="I33" s="111">
        <v>0.05</v>
      </c>
      <c r="J33" s="111"/>
      <c r="K33" s="150"/>
      <c r="L33" s="111"/>
      <c r="M33" s="2"/>
      <c r="N33" s="45"/>
      <c r="O33" s="2"/>
      <c r="P33" s="111"/>
      <c r="Q33" s="112"/>
      <c r="R33" s="111"/>
      <c r="S33" s="111"/>
      <c r="T33" s="150"/>
      <c r="U33" s="111"/>
      <c r="V33" s="468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 x14ac:dyDescent="0.4">
      <c r="B34" s="443"/>
      <c r="C34" s="467"/>
      <c r="D34" s="2"/>
      <c r="E34" s="2"/>
      <c r="F34" s="2"/>
      <c r="G34" s="113" t="s">
        <v>206</v>
      </c>
      <c r="H34" s="112"/>
      <c r="I34" s="111">
        <v>0.5</v>
      </c>
      <c r="J34" s="111"/>
      <c r="K34" s="112"/>
      <c r="L34" s="111"/>
      <c r="M34" s="111"/>
      <c r="N34" s="112"/>
      <c r="O34" s="111"/>
      <c r="P34" s="111"/>
      <c r="Q34" s="112"/>
      <c r="R34" s="111"/>
      <c r="S34" s="111"/>
      <c r="T34" s="112"/>
      <c r="U34" s="111"/>
      <c r="V34" s="468"/>
      <c r="W34" s="89">
        <f>Y29*2+Y30*7+Y31*1+Y32*0+Y33*0+Y34*8</f>
        <v>27.600000000000005</v>
      </c>
      <c r="X34" s="80" t="s">
        <v>130</v>
      </c>
      <c r="Y34" s="46">
        <v>0</v>
      </c>
      <c r="Z34" s="148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 x14ac:dyDescent="0.3">
      <c r="B35" s="63" t="s">
        <v>36</v>
      </c>
      <c r="C35" s="117"/>
      <c r="D35" s="2"/>
      <c r="E35" s="45"/>
      <c r="F35" s="2"/>
      <c r="G35" s="111"/>
      <c r="H35" s="112"/>
      <c r="I35" s="111"/>
      <c r="J35" s="111"/>
      <c r="K35" s="112"/>
      <c r="L35" s="111"/>
      <c r="M35" s="111"/>
      <c r="N35" s="112"/>
      <c r="O35" s="111"/>
      <c r="P35" s="111"/>
      <c r="Q35" s="112"/>
      <c r="R35" s="111"/>
      <c r="S35" s="111"/>
      <c r="T35" s="112"/>
      <c r="U35" s="111"/>
      <c r="V35" s="468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 x14ac:dyDescent="0.4">
      <c r="B36" s="169"/>
      <c r="C36" s="170"/>
      <c r="D36" s="172"/>
      <c r="E36" s="172"/>
      <c r="F36" s="173"/>
      <c r="G36" s="173"/>
      <c r="H36" s="172"/>
      <c r="I36" s="173"/>
      <c r="J36" s="173"/>
      <c r="K36" s="172"/>
      <c r="L36" s="173"/>
      <c r="M36" s="173"/>
      <c r="N36" s="172"/>
      <c r="O36" s="173"/>
      <c r="P36" s="173"/>
      <c r="Q36" s="172"/>
      <c r="R36" s="173"/>
      <c r="S36" s="173"/>
      <c r="T36" s="172"/>
      <c r="U36" s="173"/>
      <c r="V36" s="469"/>
      <c r="W36" s="174">
        <f>W30*4+W34*4+W32*9</f>
        <v>729.9</v>
      </c>
      <c r="X36" s="175"/>
      <c r="Y36" s="178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7.9" customHeight="1" x14ac:dyDescent="0.4">
      <c r="B37" s="135">
        <v>5</v>
      </c>
      <c r="C37" s="466"/>
      <c r="D37" s="167" t="str">
        <f>'113.5月菜單'!R39</f>
        <v>台式炒麵</v>
      </c>
      <c r="E37" s="167" t="s">
        <v>17</v>
      </c>
      <c r="F37" s="167"/>
      <c r="G37" s="167" t="str">
        <f>'113.5月菜單'!R40</f>
        <v>海鮮鍋(海)</v>
      </c>
      <c r="H37" s="167" t="s">
        <v>17</v>
      </c>
      <c r="I37" s="167"/>
      <c r="J37" s="167" t="str">
        <f>'113.5月菜單'!R41</f>
        <v>水煎餃(冷)</v>
      </c>
      <c r="K37" s="167" t="s">
        <v>64</v>
      </c>
      <c r="L37" s="176"/>
      <c r="M37" s="177" t="str">
        <f>'113.5月菜單'!R42</f>
        <v>鐵路肉排</v>
      </c>
      <c r="N37" s="167" t="s">
        <v>84</v>
      </c>
      <c r="O37" s="167"/>
      <c r="P37" s="167" t="str">
        <f>'113.5月菜單'!R43</f>
        <v>深色蔬菜</v>
      </c>
      <c r="Q37" s="167" t="s">
        <v>18</v>
      </c>
      <c r="R37" s="167"/>
      <c r="S37" s="167" t="str">
        <f>'113.5月菜單'!R44</f>
        <v>榨菜肉絲湯(醃)</v>
      </c>
      <c r="T37" s="167" t="s">
        <v>17</v>
      </c>
      <c r="U37" s="167"/>
      <c r="V37" s="468"/>
      <c r="W37" s="40" t="s">
        <v>44</v>
      </c>
      <c r="X37" s="41" t="s">
        <v>19</v>
      </c>
      <c r="Y37" s="35">
        <v>5.5</v>
      </c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135" t="s">
        <v>8</v>
      </c>
      <c r="C38" s="467"/>
      <c r="D38" s="2" t="s">
        <v>193</v>
      </c>
      <c r="E38" s="2"/>
      <c r="F38" s="2">
        <v>135</v>
      </c>
      <c r="G38" s="2" t="s">
        <v>194</v>
      </c>
      <c r="H38" s="2" t="s">
        <v>153</v>
      </c>
      <c r="I38" s="2">
        <v>60</v>
      </c>
      <c r="J38" s="158" t="s">
        <v>368</v>
      </c>
      <c r="K38" s="192" t="s">
        <v>111</v>
      </c>
      <c r="L38" s="2">
        <v>30</v>
      </c>
      <c r="M38" s="452" t="s">
        <v>345</v>
      </c>
      <c r="N38" s="453"/>
      <c r="O38" s="2">
        <v>40</v>
      </c>
      <c r="P38" s="2" t="s">
        <v>61</v>
      </c>
      <c r="Q38" s="2"/>
      <c r="R38" s="2">
        <v>80</v>
      </c>
      <c r="S38" s="2" t="s">
        <v>154</v>
      </c>
      <c r="T38" s="2" t="s">
        <v>112</v>
      </c>
      <c r="U38" s="2">
        <v>30</v>
      </c>
      <c r="V38" s="468"/>
      <c r="W38" s="91">
        <f>Y37*15+Y38*0+Y39*5+Y40*0+Y41*15+Y42*W4212+15</f>
        <v>107.5</v>
      </c>
      <c r="X38" s="38" t="s">
        <v>125</v>
      </c>
      <c r="Y38" s="39">
        <v>2.1</v>
      </c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1"/>
    </row>
    <row r="39" spans="2:33" ht="27.9" customHeight="1" x14ac:dyDescent="0.4">
      <c r="B39" s="135">
        <v>31</v>
      </c>
      <c r="C39" s="467"/>
      <c r="D39" s="2" t="s">
        <v>168</v>
      </c>
      <c r="E39" s="2"/>
      <c r="F39" s="2">
        <v>35</v>
      </c>
      <c r="G39" s="2" t="s">
        <v>146</v>
      </c>
      <c r="H39" s="2"/>
      <c r="I39" s="2">
        <v>30</v>
      </c>
      <c r="J39" s="158"/>
      <c r="K39" s="183"/>
      <c r="L39" s="2"/>
      <c r="M39" s="2"/>
      <c r="N39" s="2"/>
      <c r="O39" s="2"/>
      <c r="P39" s="111"/>
      <c r="Q39" s="111"/>
      <c r="R39" s="111"/>
      <c r="S39" s="454" t="s">
        <v>216</v>
      </c>
      <c r="T39" s="455"/>
      <c r="U39" s="2">
        <v>5</v>
      </c>
      <c r="V39" s="468"/>
      <c r="W39" s="40" t="s">
        <v>46</v>
      </c>
      <c r="X39" s="41" t="s">
        <v>126</v>
      </c>
      <c r="Y39" s="39">
        <v>2</v>
      </c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 x14ac:dyDescent="0.4">
      <c r="B40" s="135" t="s">
        <v>10</v>
      </c>
      <c r="C40" s="467"/>
      <c r="D40" s="2" t="s">
        <v>162</v>
      </c>
      <c r="E40" s="2"/>
      <c r="F40" s="2">
        <v>1</v>
      </c>
      <c r="G40" s="2" t="s">
        <v>147</v>
      </c>
      <c r="H40" s="45"/>
      <c r="I40" s="2">
        <v>20</v>
      </c>
      <c r="J40" s="111"/>
      <c r="K40" s="112"/>
      <c r="L40" s="111"/>
      <c r="M40" s="454"/>
      <c r="N40" s="455"/>
      <c r="O40" s="2"/>
      <c r="P40" s="111"/>
      <c r="Q40" s="112"/>
      <c r="R40" s="111"/>
      <c r="S40" s="111" t="s">
        <v>118</v>
      </c>
      <c r="T40" s="112"/>
      <c r="U40" s="111">
        <v>1</v>
      </c>
      <c r="V40" s="468"/>
      <c r="W40" s="89">
        <f>Y37*0+Y38*5+Y39*0+Y40*5+Y41*0+Y42*4</f>
        <v>23</v>
      </c>
      <c r="X40" s="41" t="s">
        <v>30</v>
      </c>
      <c r="Y40" s="39">
        <v>2.5</v>
      </c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1"/>
    </row>
    <row r="41" spans="2:33" ht="27.9" customHeight="1" x14ac:dyDescent="0.3">
      <c r="B41" s="465" t="s">
        <v>94</v>
      </c>
      <c r="C41" s="467"/>
      <c r="D41" s="460" t="s">
        <v>161</v>
      </c>
      <c r="E41" s="461"/>
      <c r="F41" s="2">
        <v>10</v>
      </c>
      <c r="G41" s="2" t="s">
        <v>145</v>
      </c>
      <c r="H41" s="45"/>
      <c r="I41" s="2">
        <v>1</v>
      </c>
      <c r="J41" s="111"/>
      <c r="K41" s="150"/>
      <c r="L41" s="111"/>
      <c r="M41" s="2"/>
      <c r="N41" s="45"/>
      <c r="O41" s="2"/>
      <c r="P41" s="111"/>
      <c r="Q41" s="112"/>
      <c r="R41" s="111"/>
      <c r="S41" s="111"/>
      <c r="T41" s="150"/>
      <c r="U41" s="111"/>
      <c r="V41" s="468"/>
      <c r="W41" s="40" t="s">
        <v>47</v>
      </c>
      <c r="X41" s="41" t="s">
        <v>33</v>
      </c>
      <c r="Y41" s="39">
        <v>0</v>
      </c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 x14ac:dyDescent="0.4">
      <c r="B42" s="465"/>
      <c r="C42" s="467"/>
      <c r="D42" s="185" t="s">
        <v>163</v>
      </c>
      <c r="E42" s="188"/>
      <c r="F42" s="111">
        <v>0.05</v>
      </c>
      <c r="G42" s="113"/>
      <c r="H42" s="112"/>
      <c r="I42" s="111"/>
      <c r="J42" s="111"/>
      <c r="K42" s="112"/>
      <c r="L42" s="111"/>
      <c r="M42" s="111"/>
      <c r="N42" s="112"/>
      <c r="O42" s="111"/>
      <c r="P42" s="111"/>
      <c r="Q42" s="112"/>
      <c r="R42" s="111"/>
      <c r="S42" s="111"/>
      <c r="T42" s="112"/>
      <c r="U42" s="111"/>
      <c r="V42" s="468"/>
      <c r="W42" s="89">
        <f>Y37*2+Y38*7+Y39*1+Y40*0+Y41*0+Y42*8</f>
        <v>27.700000000000003</v>
      </c>
      <c r="X42" s="80" t="s">
        <v>130</v>
      </c>
      <c r="Y42" s="46">
        <v>0</v>
      </c>
      <c r="Z42" s="15"/>
      <c r="AE42" s="16">
        <f>AB42*15</f>
        <v>0</v>
      </c>
      <c r="AG42" s="91"/>
    </row>
    <row r="43" spans="2:33" ht="27.9" customHeight="1" x14ac:dyDescent="0.3">
      <c r="B43" s="114" t="s">
        <v>36</v>
      </c>
      <c r="C43" s="117"/>
      <c r="D43" s="2" t="s">
        <v>87</v>
      </c>
      <c r="E43" s="186"/>
      <c r="F43" s="187">
        <v>5</v>
      </c>
      <c r="G43" s="111"/>
      <c r="H43" s="112"/>
      <c r="I43" s="111"/>
      <c r="J43" s="111"/>
      <c r="K43" s="112"/>
      <c r="L43" s="111"/>
      <c r="M43" s="111"/>
      <c r="N43" s="112"/>
      <c r="O43" s="111"/>
      <c r="P43" s="111"/>
      <c r="Q43" s="112"/>
      <c r="R43" s="111"/>
      <c r="S43" s="111"/>
      <c r="T43" s="112"/>
      <c r="U43" s="111"/>
      <c r="V43" s="468"/>
      <c r="W43" s="40" t="s">
        <v>12</v>
      </c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 x14ac:dyDescent="0.45">
      <c r="B44" s="136"/>
      <c r="C44" s="201"/>
      <c r="D44" s="118"/>
      <c r="E44" s="118"/>
      <c r="F44" s="119"/>
      <c r="G44" s="119"/>
      <c r="H44" s="118"/>
      <c r="I44" s="119"/>
      <c r="J44" s="119"/>
      <c r="K44" s="118"/>
      <c r="L44" s="119"/>
      <c r="M44" s="119"/>
      <c r="N44" s="118"/>
      <c r="O44" s="119"/>
      <c r="P44" s="119"/>
      <c r="Q44" s="118"/>
      <c r="R44" s="119"/>
      <c r="S44" s="119"/>
      <c r="T44" s="118"/>
      <c r="U44" s="119"/>
      <c r="V44" s="473"/>
      <c r="W44" s="202">
        <f>W38*4+W42*4+W40*9</f>
        <v>747.8</v>
      </c>
      <c r="X44" s="203"/>
      <c r="Y44" s="204"/>
      <c r="Z44" s="15"/>
      <c r="AC44" s="52"/>
      <c r="AD44" s="52" t="e">
        <f>AD43*9/AF43</f>
        <v>#DIV/0!</v>
      </c>
      <c r="AE44" s="52" t="e">
        <f>AE43*4/AF43</f>
        <v>#DIV/0!</v>
      </c>
      <c r="AG44" s="92"/>
    </row>
    <row r="45" spans="2:33" s="61" customFormat="1" ht="21.75" customHeight="1" x14ac:dyDescent="0.3">
      <c r="B45" s="17"/>
      <c r="C45" s="16"/>
      <c r="D45" s="16"/>
      <c r="E45" s="73"/>
      <c r="F45" s="199"/>
      <c r="G45" s="16"/>
      <c r="H45" s="73"/>
      <c r="I45" s="16"/>
      <c r="J45" s="472"/>
      <c r="K45" s="472"/>
      <c r="L45" s="472"/>
      <c r="M45" s="472"/>
      <c r="N45" s="472"/>
      <c r="O45" s="472"/>
      <c r="P45" s="472"/>
      <c r="Q45" s="472"/>
      <c r="R45" s="472"/>
      <c r="S45" s="472"/>
      <c r="T45" s="472"/>
      <c r="U45" s="472"/>
      <c r="V45" s="472"/>
      <c r="W45" s="472"/>
      <c r="X45" s="472"/>
      <c r="Y45" s="472"/>
      <c r="Z45" s="74"/>
      <c r="AB45" s="56"/>
    </row>
    <row r="46" spans="2:33" x14ac:dyDescent="0.3">
      <c r="B46" s="56"/>
      <c r="C46" s="61"/>
      <c r="D46" s="458"/>
      <c r="E46" s="458"/>
      <c r="F46" s="462"/>
      <c r="G46" s="462"/>
      <c r="H46" s="75"/>
      <c r="K46" s="75"/>
      <c r="N46" s="75"/>
      <c r="Q46" s="75"/>
      <c r="T46" s="75"/>
    </row>
    <row r="47" spans="2:33" ht="28.2" x14ac:dyDescent="0.3">
      <c r="D47" s="144"/>
      <c r="E47" s="144"/>
      <c r="F47" s="144"/>
    </row>
    <row r="48" spans="2:33" ht="28.2" x14ac:dyDescent="0.3">
      <c r="D48" s="144"/>
      <c r="E48" s="144"/>
      <c r="F48" s="144"/>
    </row>
    <row r="49" spans="4:6" ht="28.2" x14ac:dyDescent="0.3">
      <c r="D49" s="144"/>
      <c r="E49" s="144"/>
      <c r="F49" s="144"/>
    </row>
    <row r="50" spans="4:6" ht="28.2" x14ac:dyDescent="0.3">
      <c r="D50" s="144"/>
      <c r="E50" s="144"/>
      <c r="F50" s="144"/>
    </row>
  </sheetData>
  <mergeCells count="31">
    <mergeCell ref="M38:N38"/>
    <mergeCell ref="S39:T39"/>
    <mergeCell ref="J45:Y45"/>
    <mergeCell ref="V29:V36"/>
    <mergeCell ref="V37:V44"/>
    <mergeCell ref="J30:K30"/>
    <mergeCell ref="J31:K31"/>
    <mergeCell ref="M32:N32"/>
    <mergeCell ref="M40:N40"/>
    <mergeCell ref="D46:G46"/>
    <mergeCell ref="B33:B34"/>
    <mergeCell ref="C37:C42"/>
    <mergeCell ref="B41:B42"/>
    <mergeCell ref="C29:C34"/>
    <mergeCell ref="G31:H31"/>
    <mergeCell ref="D41:E41"/>
    <mergeCell ref="B1:Y1"/>
    <mergeCell ref="B2:G2"/>
    <mergeCell ref="G3:L3"/>
    <mergeCell ref="C5:C10"/>
    <mergeCell ref="V5:V12"/>
    <mergeCell ref="B9:B10"/>
    <mergeCell ref="J7:K7"/>
    <mergeCell ref="B17:B18"/>
    <mergeCell ref="C21:C26"/>
    <mergeCell ref="V21:V28"/>
    <mergeCell ref="B25:B26"/>
    <mergeCell ref="G14:H14"/>
    <mergeCell ref="M16:N16"/>
    <mergeCell ref="C13:C18"/>
    <mergeCell ref="V13:V20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113.5月菜單</vt:lpstr>
      <vt:lpstr>第一週明細</vt:lpstr>
      <vt:lpstr>第二週明細</vt:lpstr>
      <vt:lpstr>第三週明細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20240210</cp:lastModifiedBy>
  <cp:lastPrinted>2024-04-11T02:34:03Z</cp:lastPrinted>
  <dcterms:created xsi:type="dcterms:W3CDTF">2013-10-17T10:44:48Z</dcterms:created>
  <dcterms:modified xsi:type="dcterms:W3CDTF">2024-04-15T03:14:59Z</dcterms:modified>
</cp:coreProperties>
</file>