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3840" windowWidth="20520" windowHeight="3960"/>
  </bookViews>
  <sheets>
    <sheet name="4月菜單" sheetId="1" r:id="rId1"/>
    <sheet name="第一週明細" sheetId="3" r:id="rId2"/>
    <sheet name="第二週明細" sheetId="4" r:id="rId3"/>
    <sheet name="第三週明細" sheetId="5" r:id="rId4"/>
    <sheet name="第四週明細 " sheetId="6" r:id="rId5"/>
    <sheet name="第五週明細  " sheetId="12" r:id="rId6"/>
    <sheet name="直式" sheetId="7" state="hidden" r:id="rId7"/>
    <sheet name="直式-高職美編" sheetId="8" state="hidden" r:id="rId8"/>
    <sheet name="國小國中橫式美編" sheetId="9" state="hidden" r:id="rId9"/>
    <sheet name="直式-國中美編" sheetId="10" state="hidden" r:id="rId10"/>
    <sheet name="橫式" sheetId="11" state="hidden" r:id="rId11"/>
  </sheets>
  <definedNames>
    <definedName name="_xlnm.Print_Area" localSheetId="0">'4月菜單'!$A$1:$T$54</definedName>
    <definedName name="_xlnm.Print_Area" localSheetId="6">直式!$A$1:$T$53</definedName>
    <definedName name="_xlnm.Print_Area" localSheetId="7">'直式-高職美編'!$A$1:$T$53</definedName>
    <definedName name="_xlnm.Print_Area" localSheetId="9">'直式-國中美編'!$A$1:$T$53</definedName>
    <definedName name="_xlnm.Print_Area" localSheetId="8">國小國中橫式美編!$A$1:$T$53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'第五週明細  '!$A$1:$Z$44</definedName>
    <definedName name="_xlnm.Print_Area" localSheetId="4">'第四週明細 '!$A$1:$Z$44</definedName>
  </definedNames>
  <calcPr calcId="144525"/>
</workbook>
</file>

<file path=xl/calcChain.xml><?xml version="1.0" encoding="utf-8"?>
<calcChain xmlns="http://schemas.openxmlformats.org/spreadsheetml/2006/main">
  <c r="D12" i="1" l="1"/>
  <c r="B13" i="1"/>
  <c r="D13" i="1"/>
  <c r="F13" i="1"/>
  <c r="H13" i="1"/>
  <c r="J13" i="1"/>
  <c r="L13" i="1"/>
  <c r="N13" i="1"/>
  <c r="P13" i="1"/>
  <c r="R13" i="1"/>
  <c r="T13" i="1"/>
  <c r="B14" i="1"/>
  <c r="D14" i="1"/>
  <c r="F14" i="1"/>
  <c r="H14" i="1"/>
  <c r="J14" i="1"/>
  <c r="L14" i="1"/>
  <c r="N14" i="1"/>
  <c r="P14" i="1"/>
  <c r="R14" i="1"/>
  <c r="T14" i="1"/>
  <c r="B23" i="1"/>
  <c r="D23" i="1"/>
  <c r="F23" i="1"/>
  <c r="H23" i="1"/>
  <c r="J23" i="1"/>
  <c r="L23" i="1"/>
  <c r="R23" i="1"/>
  <c r="T23" i="1"/>
  <c r="B24" i="1"/>
  <c r="D24" i="1"/>
  <c r="F24" i="1"/>
  <c r="H24" i="1"/>
  <c r="J24" i="1"/>
  <c r="L24" i="1"/>
  <c r="R24" i="1"/>
  <c r="T24" i="1"/>
  <c r="B33" i="1"/>
  <c r="D33" i="1"/>
  <c r="F33" i="1"/>
  <c r="H33" i="1"/>
  <c r="J33" i="1"/>
  <c r="L33" i="1"/>
  <c r="N33" i="1"/>
  <c r="P33" i="1"/>
  <c r="R33" i="1"/>
  <c r="T33" i="1"/>
  <c r="B34" i="1"/>
  <c r="D34" i="1"/>
  <c r="F34" i="1"/>
  <c r="H34" i="1"/>
  <c r="J34" i="1"/>
  <c r="L34" i="1"/>
  <c r="N34" i="1"/>
  <c r="P34" i="1"/>
  <c r="R34" i="1"/>
  <c r="T34" i="1"/>
  <c r="B43" i="1"/>
  <c r="D43" i="1"/>
  <c r="F43" i="1"/>
  <c r="H43" i="1"/>
  <c r="J43" i="1"/>
  <c r="L43" i="1"/>
  <c r="N43" i="1"/>
  <c r="P43" i="1"/>
  <c r="R43" i="1"/>
  <c r="T43" i="1"/>
  <c r="B44" i="1"/>
  <c r="D44" i="1"/>
  <c r="F44" i="1"/>
  <c r="H44" i="1"/>
  <c r="J44" i="1"/>
  <c r="L44" i="1"/>
  <c r="N44" i="1"/>
  <c r="P44" i="1"/>
  <c r="R44" i="1"/>
  <c r="T44" i="1"/>
  <c r="J53" i="1"/>
  <c r="L53" i="1"/>
  <c r="N53" i="1"/>
  <c r="P53" i="1"/>
  <c r="R53" i="1"/>
  <c r="T53" i="1"/>
  <c r="J54" i="1"/>
  <c r="L54" i="1"/>
  <c r="N54" i="1"/>
  <c r="P54" i="1"/>
  <c r="R54" i="1"/>
  <c r="T54" i="1"/>
  <c r="Y16" i="4" l="1"/>
  <c r="Y24" i="3"/>
  <c r="Y23" i="3"/>
  <c r="Y22" i="3"/>
  <c r="Y21" i="3"/>
  <c r="Y16" i="3"/>
  <c r="Y15" i="3"/>
  <c r="Y14" i="3"/>
  <c r="Y13" i="3"/>
  <c r="S13" i="12" l="1"/>
  <c r="P13" i="12"/>
  <c r="M13" i="12"/>
  <c r="J13" i="12"/>
  <c r="G13" i="12"/>
  <c r="D13" i="12"/>
  <c r="S5" i="12"/>
  <c r="P5" i="12"/>
  <c r="M5" i="12"/>
  <c r="J5" i="12"/>
  <c r="G5" i="12"/>
  <c r="D5" i="12"/>
  <c r="AE42" i="12" l="1"/>
  <c r="AD41" i="12"/>
  <c r="AF41" i="12" s="1"/>
  <c r="AE40" i="12"/>
  <c r="AC40" i="12"/>
  <c r="AF40" i="12" s="1"/>
  <c r="Y40" i="12"/>
  <c r="AD39" i="12"/>
  <c r="AF39" i="12" s="1"/>
  <c r="AC39" i="12"/>
  <c r="Y39" i="12"/>
  <c r="AE38" i="12"/>
  <c r="AE43" i="12" s="1"/>
  <c r="AC38" i="12"/>
  <c r="AC43" i="12" s="1"/>
  <c r="Y38" i="12"/>
  <c r="W40" i="12" s="1"/>
  <c r="W38" i="12"/>
  <c r="AE34" i="12"/>
  <c r="AE35" i="12" s="1"/>
  <c r="AD33" i="12"/>
  <c r="AF33" i="12" s="1"/>
  <c r="Y33" i="12"/>
  <c r="AE32" i="12"/>
  <c r="AC32" i="12"/>
  <c r="AF32" i="12" s="1"/>
  <c r="Y32" i="12"/>
  <c r="AD31" i="12"/>
  <c r="AD35" i="12" s="1"/>
  <c r="AC31" i="12"/>
  <c r="AF31" i="12" s="1"/>
  <c r="Y31" i="12"/>
  <c r="AE30" i="12"/>
  <c r="AC30" i="12"/>
  <c r="AF30" i="12" s="1"/>
  <c r="Y30" i="12"/>
  <c r="Y29" i="12"/>
  <c r="W30" i="12" s="1"/>
  <c r="AD27" i="12"/>
  <c r="AE26" i="12"/>
  <c r="W26" i="12"/>
  <c r="AF25" i="12"/>
  <c r="AD25" i="12"/>
  <c r="Y25" i="12"/>
  <c r="AE24" i="12"/>
  <c r="AC24" i="12"/>
  <c r="Y24" i="12"/>
  <c r="AF23" i="12"/>
  <c r="AD23" i="12"/>
  <c r="AC23" i="12"/>
  <c r="AE22" i="12"/>
  <c r="AC22" i="12"/>
  <c r="AC27" i="12" s="1"/>
  <c r="Y22" i="12"/>
  <c r="W24" i="12" s="1"/>
  <c r="W22" i="12"/>
  <c r="AE18" i="12"/>
  <c r="AE19" i="12" s="1"/>
  <c r="AD17" i="12"/>
  <c r="AF17" i="12" s="1"/>
  <c r="Y17" i="12"/>
  <c r="AE16" i="12"/>
  <c r="AC16" i="12"/>
  <c r="AF16" i="12" s="1"/>
  <c r="AD15" i="12"/>
  <c r="AD19" i="12" s="1"/>
  <c r="AC15" i="12"/>
  <c r="Y15" i="12"/>
  <c r="W14" i="12" s="1"/>
  <c r="AE14" i="12"/>
  <c r="AC14" i="12"/>
  <c r="AF14" i="12" s="1"/>
  <c r="Y14" i="12"/>
  <c r="W18" i="12" s="1"/>
  <c r="P14" i="12"/>
  <c r="AE10" i="12"/>
  <c r="W10" i="12"/>
  <c r="AD9" i="12"/>
  <c r="AF9" i="12" s="1"/>
  <c r="Y9" i="12"/>
  <c r="AE8" i="12"/>
  <c r="AC8" i="12"/>
  <c r="AF8" i="12" s="1"/>
  <c r="Y8" i="12"/>
  <c r="W8" i="12"/>
  <c r="AD7" i="12"/>
  <c r="AC7" i="12"/>
  <c r="AE6" i="12"/>
  <c r="AC6" i="12"/>
  <c r="AF6" i="12" s="1"/>
  <c r="W6" i="12"/>
  <c r="P6" i="12"/>
  <c r="W12" i="12" l="1"/>
  <c r="AE27" i="12"/>
  <c r="AE11" i="12"/>
  <c r="AF15" i="12"/>
  <c r="W28" i="12"/>
  <c r="AD11" i="12"/>
  <c r="AF24" i="12"/>
  <c r="W42" i="12"/>
  <c r="W44" i="12" s="1"/>
  <c r="W34" i="12"/>
  <c r="AF27" i="12"/>
  <c r="AE28" i="12" s="1"/>
  <c r="AC28" i="12"/>
  <c r="AD28" i="12"/>
  <c r="AC11" i="12"/>
  <c r="W16" i="12"/>
  <c r="W20" i="12" s="1"/>
  <c r="W32" i="12"/>
  <c r="AD43" i="12"/>
  <c r="AF7" i="12"/>
  <c r="AF22" i="12"/>
  <c r="AF38" i="12"/>
  <c r="AC19" i="12"/>
  <c r="AC35" i="12"/>
  <c r="W36" i="12" l="1"/>
  <c r="AF19" i="12"/>
  <c r="AD44" i="12"/>
  <c r="AF43" i="12"/>
  <c r="AF35" i="12"/>
  <c r="AF11" i="12"/>
  <c r="AD12" i="12" l="1"/>
  <c r="AE12" i="12"/>
  <c r="AD36" i="12"/>
  <c r="AE36" i="12"/>
  <c r="AE20" i="12"/>
  <c r="AD20" i="12"/>
  <c r="AC36" i="12"/>
  <c r="AC20" i="12"/>
  <c r="AC12" i="12"/>
  <c r="AE44" i="12"/>
  <c r="AC44" i="12"/>
  <c r="W26" i="4" l="1"/>
  <c r="Y24" i="4" l="1"/>
  <c r="W10" i="6" l="1"/>
  <c r="W34" i="5"/>
  <c r="W42" i="4"/>
  <c r="W34" i="4"/>
  <c r="W10" i="4"/>
  <c r="W8" i="4"/>
  <c r="W24" i="4"/>
  <c r="W40" i="4"/>
  <c r="W26" i="3"/>
  <c r="W22" i="3"/>
  <c r="W24" i="3"/>
  <c r="P13" i="3" l="1"/>
  <c r="D37" i="4"/>
  <c r="G37" i="4"/>
  <c r="J37" i="4"/>
  <c r="M37" i="4"/>
  <c r="P37" i="4"/>
  <c r="P38" i="4" s="1"/>
  <c r="S37" i="4"/>
  <c r="Y41" i="4"/>
  <c r="W38" i="4" s="1"/>
  <c r="W44" i="4" s="1"/>
  <c r="N6" i="11" l="1"/>
  <c r="L6" i="11"/>
  <c r="Y13" i="4"/>
  <c r="Y7" i="3"/>
  <c r="N9" i="11" s="1"/>
  <c r="M28" i="11"/>
  <c r="H28" i="11"/>
  <c r="G28" i="11"/>
  <c r="F28" i="11"/>
  <c r="E28" i="11"/>
  <c r="D28" i="11"/>
  <c r="C28" i="11"/>
  <c r="A28" i="11"/>
  <c r="M27" i="11"/>
  <c r="H27" i="11"/>
  <c r="G27" i="11"/>
  <c r="F27" i="11"/>
  <c r="E27" i="11"/>
  <c r="D27" i="11"/>
  <c r="C27" i="11"/>
  <c r="A27" i="11"/>
  <c r="M26" i="11"/>
  <c r="H26" i="11"/>
  <c r="G26" i="11"/>
  <c r="F26" i="11"/>
  <c r="E26" i="11"/>
  <c r="D26" i="11"/>
  <c r="C26" i="11"/>
  <c r="A26" i="11"/>
  <c r="M25" i="11"/>
  <c r="H25" i="11"/>
  <c r="G25" i="11"/>
  <c r="F25" i="11"/>
  <c r="E25" i="11"/>
  <c r="D25" i="11"/>
  <c r="C25" i="11"/>
  <c r="A25" i="11"/>
  <c r="M24" i="11"/>
  <c r="H24" i="11"/>
  <c r="G24" i="11"/>
  <c r="F24" i="11"/>
  <c r="E24" i="11"/>
  <c r="D24" i="11"/>
  <c r="C24" i="11"/>
  <c r="A24" i="11"/>
  <c r="M23" i="11"/>
  <c r="H23" i="11"/>
  <c r="G23" i="11"/>
  <c r="F23" i="11"/>
  <c r="E23" i="11"/>
  <c r="D23" i="11"/>
  <c r="C23" i="11"/>
  <c r="A23" i="11"/>
  <c r="M22" i="11"/>
  <c r="H22" i="11"/>
  <c r="G22" i="11"/>
  <c r="F22" i="11"/>
  <c r="E22" i="11"/>
  <c r="D22" i="11"/>
  <c r="C22" i="11"/>
  <c r="A22" i="11"/>
  <c r="M21" i="11"/>
  <c r="H21" i="11"/>
  <c r="G21" i="11"/>
  <c r="F21" i="11"/>
  <c r="E21" i="11"/>
  <c r="D21" i="11"/>
  <c r="C21" i="11"/>
  <c r="A21" i="11"/>
  <c r="M20" i="11"/>
  <c r="H20" i="11"/>
  <c r="G20" i="11"/>
  <c r="F20" i="11"/>
  <c r="E20" i="11"/>
  <c r="D20" i="11"/>
  <c r="C20" i="11"/>
  <c r="A20" i="11"/>
  <c r="M19" i="11"/>
  <c r="H19" i="11"/>
  <c r="G19" i="11"/>
  <c r="F19" i="11"/>
  <c r="E19" i="11"/>
  <c r="D19" i="11"/>
  <c r="C19" i="11"/>
  <c r="A19" i="11"/>
  <c r="M18" i="11"/>
  <c r="H18" i="11"/>
  <c r="G18" i="11"/>
  <c r="F18" i="11"/>
  <c r="E18" i="11"/>
  <c r="D18" i="11"/>
  <c r="C18" i="11"/>
  <c r="A18" i="11"/>
  <c r="M17" i="11"/>
  <c r="H17" i="11"/>
  <c r="G17" i="11"/>
  <c r="F17" i="11"/>
  <c r="E17" i="11"/>
  <c r="D17" i="11"/>
  <c r="C17" i="11"/>
  <c r="A17" i="11"/>
  <c r="M16" i="11"/>
  <c r="H16" i="11"/>
  <c r="G16" i="11"/>
  <c r="F16" i="11"/>
  <c r="E16" i="11"/>
  <c r="D16" i="11"/>
  <c r="C16" i="11"/>
  <c r="A16" i="11"/>
  <c r="M15" i="11"/>
  <c r="H15" i="11"/>
  <c r="G15" i="11"/>
  <c r="F15" i="11"/>
  <c r="E15" i="11"/>
  <c r="D15" i="11"/>
  <c r="C15" i="11"/>
  <c r="A15" i="11"/>
  <c r="M14" i="11"/>
  <c r="H14" i="11"/>
  <c r="G14" i="11"/>
  <c r="F14" i="11"/>
  <c r="E14" i="11"/>
  <c r="D14" i="11"/>
  <c r="C14" i="11"/>
  <c r="A14" i="11"/>
  <c r="M13" i="11"/>
  <c r="H13" i="11"/>
  <c r="G13" i="11"/>
  <c r="F13" i="11"/>
  <c r="E13" i="11"/>
  <c r="D13" i="11"/>
  <c r="C13" i="11"/>
  <c r="A13" i="11"/>
  <c r="M12" i="11"/>
  <c r="H12" i="11"/>
  <c r="G12" i="11"/>
  <c r="F12" i="11"/>
  <c r="E12" i="11"/>
  <c r="D12" i="11"/>
  <c r="C12" i="11"/>
  <c r="A12" i="11"/>
  <c r="M11" i="11"/>
  <c r="H11" i="11"/>
  <c r="G11" i="11"/>
  <c r="F11" i="11"/>
  <c r="E11" i="11"/>
  <c r="D11" i="11"/>
  <c r="C11" i="11"/>
  <c r="A11" i="11"/>
  <c r="M10" i="11"/>
  <c r="H10" i="11"/>
  <c r="G10" i="11"/>
  <c r="F10" i="11"/>
  <c r="E10" i="11"/>
  <c r="D10" i="11"/>
  <c r="C10" i="11"/>
  <c r="A10" i="11"/>
  <c r="M9" i="11"/>
  <c r="H9" i="11"/>
  <c r="G9" i="11"/>
  <c r="F9" i="11"/>
  <c r="E9" i="11"/>
  <c r="D9" i="11"/>
  <c r="C9" i="11"/>
  <c r="A9" i="11"/>
  <c r="M8" i="11"/>
  <c r="H8" i="11"/>
  <c r="G8" i="11"/>
  <c r="F8" i="11"/>
  <c r="E8" i="11"/>
  <c r="D8" i="11"/>
  <c r="C8" i="11"/>
  <c r="A8" i="11"/>
  <c r="M7" i="11"/>
  <c r="H7" i="11"/>
  <c r="G7" i="11"/>
  <c r="F7" i="11"/>
  <c r="E7" i="11"/>
  <c r="D7" i="11"/>
  <c r="C7" i="11"/>
  <c r="A7" i="11"/>
  <c r="M6" i="11"/>
  <c r="H6" i="11"/>
  <c r="G6" i="11"/>
  <c r="F6" i="11"/>
  <c r="E6" i="11"/>
  <c r="D6" i="11"/>
  <c r="C6" i="11"/>
  <c r="A6" i="11"/>
  <c r="M5" i="11"/>
  <c r="H5" i="11"/>
  <c r="G5" i="11"/>
  <c r="F5" i="11"/>
  <c r="E5" i="11"/>
  <c r="D5" i="11"/>
  <c r="C5" i="11"/>
  <c r="A5" i="11"/>
  <c r="M4" i="11"/>
  <c r="H4" i="11"/>
  <c r="G4" i="11"/>
  <c r="F4" i="11"/>
  <c r="E4" i="11"/>
  <c r="D4" i="11"/>
  <c r="C4" i="11"/>
  <c r="A4" i="11"/>
  <c r="A1" i="11"/>
  <c r="Q50" i="10"/>
  <c r="M50" i="10"/>
  <c r="I50" i="10"/>
  <c r="E50" i="10"/>
  <c r="A50" i="10"/>
  <c r="Q49" i="10"/>
  <c r="M49" i="10"/>
  <c r="I49" i="10"/>
  <c r="E49" i="10"/>
  <c r="A49" i="10"/>
  <c r="Q48" i="10"/>
  <c r="M48" i="10"/>
  <c r="I48" i="10"/>
  <c r="E48" i="10"/>
  <c r="A48" i="10"/>
  <c r="Q47" i="10"/>
  <c r="M47" i="10"/>
  <c r="I47" i="10"/>
  <c r="E47" i="10"/>
  <c r="A47" i="10"/>
  <c r="Q46" i="10"/>
  <c r="M46" i="10"/>
  <c r="I46" i="10"/>
  <c r="E46" i="10"/>
  <c r="A46" i="10"/>
  <c r="Q45" i="10"/>
  <c r="M45" i="10"/>
  <c r="I45" i="10"/>
  <c r="E45" i="10"/>
  <c r="A45" i="10"/>
  <c r="Q40" i="10"/>
  <c r="M40" i="10"/>
  <c r="I40" i="10"/>
  <c r="E40" i="10"/>
  <c r="A40" i="10"/>
  <c r="Q39" i="10"/>
  <c r="M39" i="10"/>
  <c r="I39" i="10"/>
  <c r="E39" i="10"/>
  <c r="A39" i="10"/>
  <c r="Q38" i="10"/>
  <c r="M38" i="10"/>
  <c r="I38" i="10"/>
  <c r="E38" i="10"/>
  <c r="A38" i="10"/>
  <c r="Q37" i="10"/>
  <c r="M37" i="10"/>
  <c r="I37" i="10"/>
  <c r="E37" i="10"/>
  <c r="A37" i="10"/>
  <c r="Q36" i="10"/>
  <c r="M36" i="10"/>
  <c r="I36" i="10"/>
  <c r="E36" i="10"/>
  <c r="A36" i="10"/>
  <c r="Q35" i="10"/>
  <c r="M35" i="10"/>
  <c r="I35" i="10"/>
  <c r="E35" i="10"/>
  <c r="A35" i="10"/>
  <c r="T33" i="10"/>
  <c r="Q30" i="10"/>
  <c r="M30" i="10"/>
  <c r="I30" i="10"/>
  <c r="E30" i="10"/>
  <c r="A30" i="10"/>
  <c r="Q29" i="10"/>
  <c r="M29" i="10"/>
  <c r="I29" i="10"/>
  <c r="E29" i="10"/>
  <c r="A29" i="10"/>
  <c r="Q28" i="10"/>
  <c r="M28" i="10"/>
  <c r="I28" i="10"/>
  <c r="E28" i="10"/>
  <c r="A28" i="10"/>
  <c r="Q27" i="10"/>
  <c r="M27" i="10"/>
  <c r="I27" i="10"/>
  <c r="E27" i="10"/>
  <c r="A27" i="10"/>
  <c r="Q26" i="10"/>
  <c r="M26" i="10"/>
  <c r="I26" i="10"/>
  <c r="E26" i="10"/>
  <c r="A26" i="10"/>
  <c r="Q25" i="10"/>
  <c r="M25" i="10"/>
  <c r="I25" i="10"/>
  <c r="E25" i="10"/>
  <c r="A25" i="10"/>
  <c r="D21" i="10"/>
  <c r="Q20" i="10"/>
  <c r="M20" i="10"/>
  <c r="I20" i="10"/>
  <c r="E20" i="10"/>
  <c r="A20" i="10"/>
  <c r="Q19" i="10"/>
  <c r="M19" i="10"/>
  <c r="I19" i="10"/>
  <c r="E19" i="10"/>
  <c r="A19" i="10"/>
  <c r="Q18" i="10"/>
  <c r="M18" i="10"/>
  <c r="I18" i="10"/>
  <c r="E18" i="10"/>
  <c r="A18" i="10"/>
  <c r="Q17" i="10"/>
  <c r="M17" i="10"/>
  <c r="I17" i="10"/>
  <c r="E17" i="10"/>
  <c r="A17" i="10"/>
  <c r="Q16" i="10"/>
  <c r="M16" i="10"/>
  <c r="I16" i="10"/>
  <c r="E16" i="10"/>
  <c r="A16" i="10"/>
  <c r="Q15" i="10"/>
  <c r="M15" i="10"/>
  <c r="I15" i="10"/>
  <c r="E15" i="10"/>
  <c r="A15" i="10"/>
  <c r="Q10" i="10"/>
  <c r="M10" i="10"/>
  <c r="I10" i="10"/>
  <c r="E10" i="10"/>
  <c r="A10" i="10"/>
  <c r="Q9" i="10"/>
  <c r="M9" i="10"/>
  <c r="I9" i="10"/>
  <c r="E9" i="10"/>
  <c r="A9" i="10"/>
  <c r="Q8" i="10"/>
  <c r="M8" i="10"/>
  <c r="I8" i="10"/>
  <c r="E8" i="10"/>
  <c r="A8" i="10"/>
  <c r="Q7" i="10"/>
  <c r="M7" i="10"/>
  <c r="I7" i="10"/>
  <c r="E7" i="10"/>
  <c r="A7" i="10"/>
  <c r="Q6" i="10"/>
  <c r="M6" i="10"/>
  <c r="I6" i="10"/>
  <c r="E6" i="10"/>
  <c r="A6" i="10"/>
  <c r="Q5" i="10"/>
  <c r="M5" i="10"/>
  <c r="I5" i="10"/>
  <c r="E5" i="10"/>
  <c r="A5" i="10"/>
  <c r="A1" i="10"/>
  <c r="Q50" i="9"/>
  <c r="M50" i="9"/>
  <c r="I50" i="9"/>
  <c r="E50" i="9"/>
  <c r="A50" i="9"/>
  <c r="Q49" i="9"/>
  <c r="M49" i="9"/>
  <c r="I49" i="9"/>
  <c r="E49" i="9"/>
  <c r="A49" i="9"/>
  <c r="Q48" i="9"/>
  <c r="M48" i="9"/>
  <c r="I48" i="9"/>
  <c r="E48" i="9"/>
  <c r="A48" i="9"/>
  <c r="Q47" i="9"/>
  <c r="M47" i="9"/>
  <c r="I47" i="9"/>
  <c r="E47" i="9"/>
  <c r="A47" i="9"/>
  <c r="Q46" i="9"/>
  <c r="M46" i="9"/>
  <c r="I46" i="9"/>
  <c r="E46" i="9"/>
  <c r="A46" i="9"/>
  <c r="Q45" i="9"/>
  <c r="M45" i="9"/>
  <c r="I45" i="9"/>
  <c r="E45" i="9"/>
  <c r="A45" i="9"/>
  <c r="Q40" i="9"/>
  <c r="M40" i="9"/>
  <c r="I40" i="9"/>
  <c r="E40" i="9"/>
  <c r="A40" i="9"/>
  <c r="Q39" i="9"/>
  <c r="M39" i="9"/>
  <c r="I39" i="9"/>
  <c r="E39" i="9"/>
  <c r="A39" i="9"/>
  <c r="Q38" i="9"/>
  <c r="M38" i="9"/>
  <c r="I38" i="9"/>
  <c r="E38" i="9"/>
  <c r="A38" i="9"/>
  <c r="Q37" i="9"/>
  <c r="M37" i="9"/>
  <c r="I37" i="9"/>
  <c r="E37" i="9"/>
  <c r="A37" i="9"/>
  <c r="Q36" i="9"/>
  <c r="M36" i="9"/>
  <c r="I36" i="9"/>
  <c r="E36" i="9"/>
  <c r="A36" i="9"/>
  <c r="Q35" i="9"/>
  <c r="M35" i="9"/>
  <c r="I35" i="9"/>
  <c r="E35" i="9"/>
  <c r="A35" i="9"/>
  <c r="T33" i="9"/>
  <c r="Q30" i="9"/>
  <c r="M30" i="9"/>
  <c r="I30" i="9"/>
  <c r="E30" i="9"/>
  <c r="A30" i="9"/>
  <c r="Q29" i="9"/>
  <c r="M29" i="9"/>
  <c r="I29" i="9"/>
  <c r="E29" i="9"/>
  <c r="A29" i="9"/>
  <c r="Q28" i="9"/>
  <c r="M28" i="9"/>
  <c r="I28" i="9"/>
  <c r="E28" i="9"/>
  <c r="A28" i="9"/>
  <c r="Q27" i="9"/>
  <c r="M27" i="9"/>
  <c r="I27" i="9"/>
  <c r="E27" i="9"/>
  <c r="A27" i="9"/>
  <c r="Q26" i="9"/>
  <c r="M26" i="9"/>
  <c r="I26" i="9"/>
  <c r="E26" i="9"/>
  <c r="A26" i="9"/>
  <c r="Q25" i="9"/>
  <c r="M25" i="9"/>
  <c r="I25" i="9"/>
  <c r="E25" i="9"/>
  <c r="A25" i="9"/>
  <c r="D21" i="9"/>
  <c r="Q20" i="9"/>
  <c r="M20" i="9"/>
  <c r="I20" i="9"/>
  <c r="E20" i="9"/>
  <c r="A20" i="9"/>
  <c r="Q19" i="9"/>
  <c r="M19" i="9"/>
  <c r="I19" i="9"/>
  <c r="E19" i="9"/>
  <c r="A19" i="9"/>
  <c r="Q18" i="9"/>
  <c r="M18" i="9"/>
  <c r="I18" i="9"/>
  <c r="E18" i="9"/>
  <c r="A18" i="9"/>
  <c r="Q17" i="9"/>
  <c r="M17" i="9"/>
  <c r="I17" i="9"/>
  <c r="E17" i="9"/>
  <c r="A17" i="9"/>
  <c r="Q16" i="9"/>
  <c r="M16" i="9"/>
  <c r="I16" i="9"/>
  <c r="E16" i="9"/>
  <c r="A16" i="9"/>
  <c r="Q15" i="9"/>
  <c r="M15" i="9"/>
  <c r="I15" i="9"/>
  <c r="E15" i="9"/>
  <c r="A15" i="9"/>
  <c r="Q10" i="9"/>
  <c r="M10" i="9"/>
  <c r="I10" i="9"/>
  <c r="E10" i="9"/>
  <c r="A10" i="9"/>
  <c r="Q9" i="9"/>
  <c r="M9" i="9"/>
  <c r="I9" i="9"/>
  <c r="E9" i="9"/>
  <c r="A9" i="9"/>
  <c r="Q8" i="9"/>
  <c r="M8" i="9"/>
  <c r="I8" i="9"/>
  <c r="E8" i="9"/>
  <c r="A8" i="9"/>
  <c r="Q7" i="9"/>
  <c r="M7" i="9"/>
  <c r="I7" i="9"/>
  <c r="E7" i="9"/>
  <c r="A7" i="9"/>
  <c r="Q6" i="9"/>
  <c r="M6" i="9"/>
  <c r="I6" i="9"/>
  <c r="E6" i="9"/>
  <c r="A6" i="9"/>
  <c r="Q5" i="9"/>
  <c r="M5" i="9"/>
  <c r="I5" i="9"/>
  <c r="E5" i="9"/>
  <c r="A5" i="9"/>
  <c r="T50" i="8"/>
  <c r="Q50" i="8"/>
  <c r="P50" i="8"/>
  <c r="M50" i="8"/>
  <c r="L50" i="8"/>
  <c r="I50" i="8"/>
  <c r="H50" i="8"/>
  <c r="E50" i="8"/>
  <c r="D50" i="8"/>
  <c r="A50" i="8"/>
  <c r="Q49" i="8"/>
  <c r="M49" i="8"/>
  <c r="I49" i="8"/>
  <c r="E49" i="8"/>
  <c r="A49" i="8"/>
  <c r="T48" i="8"/>
  <c r="Q48" i="8"/>
  <c r="P48" i="8"/>
  <c r="M48" i="8"/>
  <c r="L48" i="8"/>
  <c r="I48" i="8"/>
  <c r="H48" i="8"/>
  <c r="E48" i="8"/>
  <c r="D48" i="8"/>
  <c r="A48" i="8"/>
  <c r="T47" i="8"/>
  <c r="Q47" i="8"/>
  <c r="P47" i="8"/>
  <c r="M47" i="8"/>
  <c r="L47" i="8"/>
  <c r="I47" i="8"/>
  <c r="H47" i="8"/>
  <c r="E47" i="8"/>
  <c r="D47" i="8"/>
  <c r="A47" i="8"/>
  <c r="T46" i="8"/>
  <c r="Q46" i="8"/>
  <c r="P46" i="8"/>
  <c r="M46" i="8"/>
  <c r="L46" i="8"/>
  <c r="I46" i="8"/>
  <c r="H46" i="8"/>
  <c r="E46" i="8"/>
  <c r="D46" i="8"/>
  <c r="A46" i="8"/>
  <c r="T45" i="8"/>
  <c r="Q45" i="8"/>
  <c r="P45" i="8"/>
  <c r="M45" i="8"/>
  <c r="L45" i="8"/>
  <c r="I45" i="8"/>
  <c r="H45" i="8"/>
  <c r="E45" i="8"/>
  <c r="D45" i="8"/>
  <c r="A45" i="8"/>
  <c r="T40" i="8"/>
  <c r="Q40" i="8"/>
  <c r="P40" i="8"/>
  <c r="M40" i="8"/>
  <c r="L40" i="8"/>
  <c r="I40" i="8"/>
  <c r="H40" i="8"/>
  <c r="E40" i="8"/>
  <c r="D40" i="8"/>
  <c r="A40" i="8"/>
  <c r="Q39" i="8"/>
  <c r="M39" i="8"/>
  <c r="I39" i="8"/>
  <c r="E39" i="8"/>
  <c r="A39" i="8"/>
  <c r="T38" i="8"/>
  <c r="Q38" i="8"/>
  <c r="P38" i="8"/>
  <c r="M38" i="8"/>
  <c r="L38" i="8"/>
  <c r="I38" i="8"/>
  <c r="H38" i="8"/>
  <c r="E38" i="8"/>
  <c r="D38" i="8"/>
  <c r="A38" i="8"/>
  <c r="T37" i="8"/>
  <c r="Q37" i="8"/>
  <c r="P37" i="8"/>
  <c r="M37" i="8"/>
  <c r="L37" i="8"/>
  <c r="I37" i="8"/>
  <c r="H37" i="8"/>
  <c r="E37" i="8"/>
  <c r="D37" i="8"/>
  <c r="A37" i="8"/>
  <c r="T36" i="8"/>
  <c r="Q36" i="8"/>
  <c r="P36" i="8"/>
  <c r="M36" i="8"/>
  <c r="L36" i="8"/>
  <c r="I36" i="8"/>
  <c r="H36" i="8"/>
  <c r="E36" i="8"/>
  <c r="D36" i="8"/>
  <c r="A36" i="8"/>
  <c r="T35" i="8"/>
  <c r="Q35" i="8"/>
  <c r="P35" i="8"/>
  <c r="M35" i="8"/>
  <c r="L35" i="8"/>
  <c r="I35" i="8"/>
  <c r="H35" i="8"/>
  <c r="E35" i="8"/>
  <c r="D35" i="8"/>
  <c r="A35" i="8"/>
  <c r="T33" i="8"/>
  <c r="T30" i="8"/>
  <c r="Q30" i="8"/>
  <c r="P30" i="8"/>
  <c r="M30" i="8"/>
  <c r="L30" i="8"/>
  <c r="I30" i="8"/>
  <c r="H30" i="8"/>
  <c r="E30" i="8"/>
  <c r="D30" i="8"/>
  <c r="A30" i="8"/>
  <c r="Q29" i="8"/>
  <c r="M29" i="8"/>
  <c r="I29" i="8"/>
  <c r="E29" i="8"/>
  <c r="A29" i="8"/>
  <c r="T28" i="8"/>
  <c r="Q28" i="8"/>
  <c r="P28" i="8"/>
  <c r="M28" i="8"/>
  <c r="L28" i="8"/>
  <c r="I28" i="8"/>
  <c r="H28" i="8"/>
  <c r="E28" i="8"/>
  <c r="D28" i="8"/>
  <c r="A28" i="8"/>
  <c r="T27" i="8"/>
  <c r="Q27" i="8"/>
  <c r="P27" i="8"/>
  <c r="M27" i="8"/>
  <c r="L27" i="8"/>
  <c r="I27" i="8"/>
  <c r="H27" i="8"/>
  <c r="E27" i="8"/>
  <c r="D27" i="8"/>
  <c r="A27" i="8"/>
  <c r="T26" i="8"/>
  <c r="Q26" i="8"/>
  <c r="P26" i="8"/>
  <c r="M26" i="8"/>
  <c r="L26" i="8"/>
  <c r="I26" i="8"/>
  <c r="H26" i="8"/>
  <c r="E26" i="8"/>
  <c r="D26" i="8"/>
  <c r="A26" i="8"/>
  <c r="T25" i="8"/>
  <c r="Q25" i="8"/>
  <c r="P25" i="8"/>
  <c r="M25" i="8"/>
  <c r="L25" i="8"/>
  <c r="I25" i="8"/>
  <c r="H25" i="8"/>
  <c r="E25" i="8"/>
  <c r="D25" i="8"/>
  <c r="A25" i="8"/>
  <c r="D21" i="8"/>
  <c r="T20" i="8"/>
  <c r="Q20" i="8"/>
  <c r="P20" i="8"/>
  <c r="M20" i="8"/>
  <c r="L20" i="8"/>
  <c r="I20" i="8"/>
  <c r="H20" i="8"/>
  <c r="E20" i="8"/>
  <c r="D20" i="8"/>
  <c r="A20" i="8"/>
  <c r="Q19" i="8"/>
  <c r="M19" i="8"/>
  <c r="I19" i="8"/>
  <c r="E19" i="8"/>
  <c r="A19" i="8"/>
  <c r="T18" i="8"/>
  <c r="Q18" i="8"/>
  <c r="P18" i="8"/>
  <c r="M18" i="8"/>
  <c r="L18" i="8"/>
  <c r="I18" i="8"/>
  <c r="H18" i="8"/>
  <c r="E18" i="8"/>
  <c r="D18" i="8"/>
  <c r="A18" i="8"/>
  <c r="T17" i="8"/>
  <c r="Q17" i="8"/>
  <c r="P17" i="8"/>
  <c r="M17" i="8"/>
  <c r="L17" i="8"/>
  <c r="I17" i="8"/>
  <c r="H17" i="8"/>
  <c r="E17" i="8"/>
  <c r="D17" i="8"/>
  <c r="A17" i="8"/>
  <c r="T16" i="8"/>
  <c r="Q16" i="8"/>
  <c r="P16" i="8"/>
  <c r="M16" i="8"/>
  <c r="L16" i="8"/>
  <c r="I16" i="8"/>
  <c r="H16" i="8"/>
  <c r="E16" i="8"/>
  <c r="D16" i="8"/>
  <c r="A16" i="8"/>
  <c r="T15" i="8"/>
  <c r="Q15" i="8"/>
  <c r="P15" i="8"/>
  <c r="M15" i="8"/>
  <c r="L15" i="8"/>
  <c r="I15" i="8"/>
  <c r="H15" i="8"/>
  <c r="E15" i="8"/>
  <c r="D15" i="8"/>
  <c r="A15" i="8"/>
  <c r="T10" i="8"/>
  <c r="Q10" i="8"/>
  <c r="P10" i="8"/>
  <c r="M10" i="8"/>
  <c r="L10" i="8"/>
  <c r="I10" i="8"/>
  <c r="H10" i="8"/>
  <c r="E10" i="8"/>
  <c r="D10" i="8"/>
  <c r="A10" i="8"/>
  <c r="Q9" i="8"/>
  <c r="M9" i="8"/>
  <c r="I9" i="8"/>
  <c r="E9" i="8"/>
  <c r="A9" i="8"/>
  <c r="T8" i="8"/>
  <c r="Q8" i="8"/>
  <c r="P8" i="8"/>
  <c r="M8" i="8"/>
  <c r="L8" i="8"/>
  <c r="I8" i="8"/>
  <c r="H8" i="8"/>
  <c r="E8" i="8"/>
  <c r="D8" i="8"/>
  <c r="A8" i="8"/>
  <c r="T7" i="8"/>
  <c r="Q7" i="8"/>
  <c r="P7" i="8"/>
  <c r="M7" i="8"/>
  <c r="L7" i="8"/>
  <c r="I7" i="8"/>
  <c r="H7" i="8"/>
  <c r="E7" i="8"/>
  <c r="D7" i="8"/>
  <c r="A7" i="8"/>
  <c r="T6" i="8"/>
  <c r="Q6" i="8"/>
  <c r="P6" i="8"/>
  <c r="M6" i="8"/>
  <c r="L6" i="8"/>
  <c r="I6" i="8"/>
  <c r="H6" i="8"/>
  <c r="E6" i="8"/>
  <c r="D6" i="8"/>
  <c r="A6" i="8"/>
  <c r="T5" i="8"/>
  <c r="Q5" i="8"/>
  <c r="P5" i="8"/>
  <c r="M5" i="8"/>
  <c r="L5" i="8"/>
  <c r="I5" i="8"/>
  <c r="H5" i="8"/>
  <c r="E5" i="8"/>
  <c r="D5" i="8"/>
  <c r="A5" i="8"/>
  <c r="A1" i="8"/>
  <c r="Q50" i="7"/>
  <c r="M50" i="7"/>
  <c r="I50" i="7"/>
  <c r="E50" i="7"/>
  <c r="A50" i="7"/>
  <c r="Q49" i="7"/>
  <c r="M49" i="7"/>
  <c r="I49" i="7"/>
  <c r="E49" i="7"/>
  <c r="A49" i="7"/>
  <c r="Q48" i="7"/>
  <c r="M48" i="7"/>
  <c r="I48" i="7"/>
  <c r="E48" i="7"/>
  <c r="A48" i="7"/>
  <c r="Q47" i="7"/>
  <c r="M47" i="7"/>
  <c r="I47" i="7"/>
  <c r="E47" i="7"/>
  <c r="A47" i="7"/>
  <c r="Q46" i="7"/>
  <c r="M46" i="7"/>
  <c r="I46" i="7"/>
  <c r="E46" i="7"/>
  <c r="A46" i="7"/>
  <c r="Q45" i="7"/>
  <c r="M45" i="7"/>
  <c r="I45" i="7"/>
  <c r="E45" i="7"/>
  <c r="A45" i="7"/>
  <c r="Q40" i="7"/>
  <c r="M40" i="7"/>
  <c r="I40" i="7"/>
  <c r="E40" i="7"/>
  <c r="A40" i="7"/>
  <c r="Q39" i="7"/>
  <c r="M39" i="7"/>
  <c r="I39" i="7"/>
  <c r="E39" i="7"/>
  <c r="A39" i="7"/>
  <c r="Q38" i="7"/>
  <c r="M38" i="7"/>
  <c r="I38" i="7"/>
  <c r="E38" i="7"/>
  <c r="A38" i="7"/>
  <c r="Q37" i="7"/>
  <c r="M37" i="7"/>
  <c r="I37" i="7"/>
  <c r="E37" i="7"/>
  <c r="A37" i="7"/>
  <c r="Q36" i="7"/>
  <c r="M36" i="7"/>
  <c r="I36" i="7"/>
  <c r="E36" i="7"/>
  <c r="A36" i="7"/>
  <c r="Q35" i="7"/>
  <c r="M35" i="7"/>
  <c r="I35" i="7"/>
  <c r="E35" i="7"/>
  <c r="A35" i="7"/>
  <c r="T33" i="7"/>
  <c r="Q30" i="7"/>
  <c r="M30" i="7"/>
  <c r="I30" i="7"/>
  <c r="E30" i="7"/>
  <c r="A30" i="7"/>
  <c r="Q29" i="7"/>
  <c r="M29" i="7"/>
  <c r="I29" i="7"/>
  <c r="E29" i="7"/>
  <c r="A29" i="7"/>
  <c r="Q28" i="7"/>
  <c r="M28" i="7"/>
  <c r="I28" i="7"/>
  <c r="E28" i="7"/>
  <c r="A28" i="7"/>
  <c r="Q27" i="7"/>
  <c r="M27" i="7"/>
  <c r="I27" i="7"/>
  <c r="E27" i="7"/>
  <c r="A27" i="7"/>
  <c r="Q26" i="7"/>
  <c r="M26" i="7"/>
  <c r="I26" i="7"/>
  <c r="E26" i="7"/>
  <c r="A26" i="7"/>
  <c r="Q25" i="7"/>
  <c r="M25" i="7"/>
  <c r="I25" i="7"/>
  <c r="E25" i="7"/>
  <c r="A25" i="7"/>
  <c r="D21" i="7"/>
  <c r="Q20" i="7"/>
  <c r="M20" i="7"/>
  <c r="I20" i="7"/>
  <c r="E20" i="7"/>
  <c r="A20" i="7"/>
  <c r="Q19" i="7"/>
  <c r="M19" i="7"/>
  <c r="I19" i="7"/>
  <c r="E19" i="7"/>
  <c r="A19" i="7"/>
  <c r="Q18" i="7"/>
  <c r="M18" i="7"/>
  <c r="I18" i="7"/>
  <c r="E18" i="7"/>
  <c r="A18" i="7"/>
  <c r="Q17" i="7"/>
  <c r="M17" i="7"/>
  <c r="I17" i="7"/>
  <c r="E17" i="7"/>
  <c r="A17" i="7"/>
  <c r="Q16" i="7"/>
  <c r="M16" i="7"/>
  <c r="I16" i="7"/>
  <c r="E16" i="7"/>
  <c r="A16" i="7"/>
  <c r="Q15" i="7"/>
  <c r="M15" i="7"/>
  <c r="I15" i="7"/>
  <c r="E15" i="7"/>
  <c r="A15" i="7"/>
  <c r="Q10" i="7"/>
  <c r="M10" i="7"/>
  <c r="I10" i="7"/>
  <c r="E10" i="7"/>
  <c r="A10" i="7"/>
  <c r="Q9" i="7"/>
  <c r="M9" i="7"/>
  <c r="I9" i="7"/>
  <c r="E9" i="7"/>
  <c r="A9" i="7"/>
  <c r="Q8" i="7"/>
  <c r="M8" i="7"/>
  <c r="I8" i="7"/>
  <c r="E8" i="7"/>
  <c r="A8" i="7"/>
  <c r="Q7" i="7"/>
  <c r="M7" i="7"/>
  <c r="I7" i="7"/>
  <c r="E7" i="7"/>
  <c r="A7" i="7"/>
  <c r="Q6" i="7"/>
  <c r="M6" i="7"/>
  <c r="I6" i="7"/>
  <c r="E6" i="7"/>
  <c r="A6" i="7"/>
  <c r="Q5" i="7"/>
  <c r="M5" i="7"/>
  <c r="I5" i="7"/>
  <c r="E5" i="7"/>
  <c r="A5" i="7"/>
  <c r="A1" i="7"/>
  <c r="AE42" i="6"/>
  <c r="AD41" i="6"/>
  <c r="AF41" i="6" s="1"/>
  <c r="O28" i="11"/>
  <c r="AE40" i="6"/>
  <c r="AC40" i="6"/>
  <c r="Y40" i="6"/>
  <c r="P28" i="11" s="1"/>
  <c r="AD39" i="6"/>
  <c r="AC39" i="6"/>
  <c r="Y39" i="6"/>
  <c r="AE38" i="6"/>
  <c r="AC38" i="6"/>
  <c r="Y38" i="6"/>
  <c r="K28" i="11"/>
  <c r="S37" i="6"/>
  <c r="P37" i="6"/>
  <c r="M37" i="6"/>
  <c r="J37" i="6"/>
  <c r="G37" i="6"/>
  <c r="D37" i="6"/>
  <c r="AE34" i="6"/>
  <c r="AD33" i="6"/>
  <c r="AF33" i="6" s="1"/>
  <c r="Y33" i="6"/>
  <c r="O27" i="11" s="1"/>
  <c r="AE32" i="6"/>
  <c r="AC32" i="6"/>
  <c r="Y32" i="6"/>
  <c r="P27" i="11" s="1"/>
  <c r="AD31" i="6"/>
  <c r="AC31" i="6"/>
  <c r="Y31" i="6"/>
  <c r="N27" i="11" s="1"/>
  <c r="AE30" i="6"/>
  <c r="AC30" i="6"/>
  <c r="Y30" i="6"/>
  <c r="Y29" i="6"/>
  <c r="S29" i="6"/>
  <c r="P29" i="6"/>
  <c r="M29" i="6"/>
  <c r="J29" i="6"/>
  <c r="G29" i="6"/>
  <c r="D29" i="6"/>
  <c r="AE26" i="6"/>
  <c r="AD25" i="6"/>
  <c r="AF25" i="6" s="1"/>
  <c r="Y25" i="6"/>
  <c r="AE24" i="6"/>
  <c r="AC24" i="6"/>
  <c r="P26" i="11"/>
  <c r="AD23" i="6"/>
  <c r="AC23" i="6"/>
  <c r="N26" i="11"/>
  <c r="AE22" i="6"/>
  <c r="AC22" i="6"/>
  <c r="Y22" i="6"/>
  <c r="K26" i="11"/>
  <c r="S21" i="6"/>
  <c r="P21" i="6"/>
  <c r="M21" i="6"/>
  <c r="J21" i="6"/>
  <c r="G21" i="6"/>
  <c r="D21" i="6"/>
  <c r="AE18" i="6"/>
  <c r="AD17" i="6"/>
  <c r="AF17" i="6" s="1"/>
  <c r="Y17" i="6"/>
  <c r="O25" i="11" s="1"/>
  <c r="AE16" i="6"/>
  <c r="AC16" i="6"/>
  <c r="Y16" i="6"/>
  <c r="P25" i="11" s="1"/>
  <c r="AD15" i="6"/>
  <c r="AC15" i="6"/>
  <c r="Y15" i="6"/>
  <c r="AE14" i="6"/>
  <c r="AC14" i="6"/>
  <c r="Y14" i="6"/>
  <c r="K25" i="11"/>
  <c r="S13" i="6"/>
  <c r="P13" i="6"/>
  <c r="P14" i="6" s="1"/>
  <c r="M13" i="6"/>
  <c r="J13" i="6"/>
  <c r="G13" i="6"/>
  <c r="D13" i="6"/>
  <c r="AE10" i="6"/>
  <c r="AD9" i="6"/>
  <c r="AF9" i="6" s="1"/>
  <c r="Y9" i="6"/>
  <c r="AE8" i="6"/>
  <c r="AC8" i="6"/>
  <c r="AD7" i="6"/>
  <c r="AC7" i="6"/>
  <c r="N24" i="11"/>
  <c r="AE6" i="6"/>
  <c r="AC6" i="6"/>
  <c r="L24" i="11"/>
  <c r="K24" i="11"/>
  <c r="S5" i="6"/>
  <c r="P5" i="6"/>
  <c r="P6" i="6" s="1"/>
  <c r="M5" i="6"/>
  <c r="J5" i="6"/>
  <c r="G5" i="6"/>
  <c r="D5" i="6"/>
  <c r="AE42" i="5"/>
  <c r="AD41" i="5"/>
  <c r="AF41" i="5" s="1"/>
  <c r="Y41" i="5"/>
  <c r="O23" i="11" s="1"/>
  <c r="AE40" i="5"/>
  <c r="AC40" i="5"/>
  <c r="Y40" i="5"/>
  <c r="AD39" i="5"/>
  <c r="AC39" i="5"/>
  <c r="Y39" i="5"/>
  <c r="N23" i="11" s="1"/>
  <c r="AE38" i="5"/>
  <c r="AC38" i="5"/>
  <c r="L23" i="11"/>
  <c r="Y37" i="5"/>
  <c r="S37" i="5"/>
  <c r="P37" i="5"/>
  <c r="P38" i="5" s="1"/>
  <c r="M37" i="5"/>
  <c r="J37" i="5"/>
  <c r="G37" i="5"/>
  <c r="D37" i="5"/>
  <c r="AE34" i="5"/>
  <c r="AD33" i="5"/>
  <c r="AF33" i="5" s="1"/>
  <c r="Y33" i="5"/>
  <c r="AE32" i="5"/>
  <c r="AC32" i="5"/>
  <c r="Y32" i="5"/>
  <c r="AD31" i="5"/>
  <c r="AC31" i="5"/>
  <c r="N22" i="11"/>
  <c r="AE30" i="5"/>
  <c r="AC30" i="5"/>
  <c r="L22" i="11"/>
  <c r="K22" i="11"/>
  <c r="S29" i="5"/>
  <c r="P29" i="5"/>
  <c r="P30" i="5" s="1"/>
  <c r="M29" i="5"/>
  <c r="J29" i="5"/>
  <c r="G29" i="5"/>
  <c r="D29" i="5"/>
  <c r="AE26" i="5"/>
  <c r="AD25" i="5"/>
  <c r="AF25" i="5" s="1"/>
  <c r="Y25" i="5"/>
  <c r="O21" i="11" s="1"/>
  <c r="AE24" i="5"/>
  <c r="AC24" i="5"/>
  <c r="Y24" i="5"/>
  <c r="AD23" i="5"/>
  <c r="AC23" i="5"/>
  <c r="Y23" i="5"/>
  <c r="AE22" i="5"/>
  <c r="AC22" i="5"/>
  <c r="L21" i="11"/>
  <c r="K21" i="11"/>
  <c r="S21" i="5"/>
  <c r="P21" i="5"/>
  <c r="P22" i="5" s="1"/>
  <c r="M21" i="5"/>
  <c r="J21" i="5"/>
  <c r="G21" i="5"/>
  <c r="D21" i="5"/>
  <c r="AE18" i="5"/>
  <c r="AD17" i="5"/>
  <c r="AF17" i="5" s="1"/>
  <c r="Y17" i="5"/>
  <c r="AE16" i="5"/>
  <c r="AC16" i="5"/>
  <c r="P20" i="11"/>
  <c r="AD15" i="5"/>
  <c r="AC15" i="5"/>
  <c r="N20" i="11"/>
  <c r="AE14" i="5"/>
  <c r="AC14" i="5"/>
  <c r="Y14" i="5"/>
  <c r="K20" i="11"/>
  <c r="S13" i="5"/>
  <c r="P13" i="5"/>
  <c r="M13" i="5"/>
  <c r="J13" i="5"/>
  <c r="G13" i="5"/>
  <c r="D13" i="5"/>
  <c r="AE10" i="5"/>
  <c r="AD9" i="5"/>
  <c r="AF9" i="5" s="1"/>
  <c r="Y9" i="5"/>
  <c r="AE8" i="5"/>
  <c r="AC8" i="5"/>
  <c r="P19" i="11"/>
  <c r="AD7" i="5"/>
  <c r="AC7" i="5"/>
  <c r="N19" i="11"/>
  <c r="AE6" i="5"/>
  <c r="AC6" i="5"/>
  <c r="Y6" i="5"/>
  <c r="K19" i="11"/>
  <c r="S5" i="5"/>
  <c r="P5" i="5"/>
  <c r="P6" i="5" s="1"/>
  <c r="M5" i="5"/>
  <c r="J5" i="5"/>
  <c r="G5" i="5"/>
  <c r="D5" i="5"/>
  <c r="AE42" i="4"/>
  <c r="AD41" i="4"/>
  <c r="AF41" i="4" s="1"/>
  <c r="O18" i="11"/>
  <c r="AE40" i="4"/>
  <c r="AC40" i="4"/>
  <c r="P18" i="11"/>
  <c r="AD39" i="4"/>
  <c r="AC39" i="4"/>
  <c r="N18" i="11"/>
  <c r="AE38" i="4"/>
  <c r="AC38" i="4"/>
  <c r="K18" i="11"/>
  <c r="AE34" i="4"/>
  <c r="AD33" i="4"/>
  <c r="AF33" i="4" s="1"/>
  <c r="Y33" i="4"/>
  <c r="AE32" i="4"/>
  <c r="AC32" i="4"/>
  <c r="Y32" i="4"/>
  <c r="AD31" i="4"/>
  <c r="AC31" i="4"/>
  <c r="N17" i="11"/>
  <c r="AE30" i="4"/>
  <c r="AC30" i="4"/>
  <c r="L17" i="11"/>
  <c r="K17" i="11"/>
  <c r="S29" i="4"/>
  <c r="P29" i="4"/>
  <c r="P30" i="4" s="1"/>
  <c r="M29" i="4"/>
  <c r="J29" i="4"/>
  <c r="G29" i="4"/>
  <c r="D29" i="4"/>
  <c r="AE26" i="4"/>
  <c r="AD25" i="4"/>
  <c r="AF25" i="4" s="1"/>
  <c r="Y25" i="4"/>
  <c r="AE24" i="4"/>
  <c r="AC24" i="4"/>
  <c r="P16" i="11"/>
  <c r="AD23" i="4"/>
  <c r="AC23" i="4"/>
  <c r="N16" i="11"/>
  <c r="AE22" i="4"/>
  <c r="AC22" i="4"/>
  <c r="L16" i="11"/>
  <c r="K16" i="11"/>
  <c r="S21" i="4"/>
  <c r="P21" i="4"/>
  <c r="P22" i="4" s="1"/>
  <c r="M21" i="4"/>
  <c r="J21" i="4"/>
  <c r="G21" i="4"/>
  <c r="D21" i="4"/>
  <c r="AE18" i="4"/>
  <c r="AD17" i="4"/>
  <c r="AF17" i="4" s="1"/>
  <c r="Y17" i="4"/>
  <c r="O15" i="11" s="1"/>
  <c r="AE16" i="4"/>
  <c r="AC16" i="4"/>
  <c r="AD15" i="4"/>
  <c r="AC15" i="4"/>
  <c r="N15" i="11"/>
  <c r="AE14" i="4"/>
  <c r="AC14" i="4"/>
  <c r="L15" i="11"/>
  <c r="K15" i="11"/>
  <c r="S13" i="4"/>
  <c r="P13" i="4"/>
  <c r="P14" i="4" s="1"/>
  <c r="M13" i="4"/>
  <c r="J13" i="4"/>
  <c r="G13" i="4"/>
  <c r="D13" i="4"/>
  <c r="AE10" i="4"/>
  <c r="AD9" i="4"/>
  <c r="AF9" i="4" s="1"/>
  <c r="Y9" i="4"/>
  <c r="AE8" i="4"/>
  <c r="AC8" i="4"/>
  <c r="P14" i="11"/>
  <c r="AD7" i="4"/>
  <c r="AC7" i="4"/>
  <c r="N14" i="11"/>
  <c r="AE6" i="4"/>
  <c r="AC6" i="4"/>
  <c r="L14" i="11"/>
  <c r="K14" i="11"/>
  <c r="S5" i="4"/>
  <c r="P5" i="4"/>
  <c r="M5" i="4"/>
  <c r="J5" i="4"/>
  <c r="G5" i="4"/>
  <c r="D5" i="4"/>
  <c r="AE42" i="3"/>
  <c r="AD41" i="3"/>
  <c r="AF41" i="3" s="1"/>
  <c r="Y41" i="3"/>
  <c r="O13" i="11" s="1"/>
  <c r="AE40" i="3"/>
  <c r="AC40" i="3"/>
  <c r="P13" i="11"/>
  <c r="AD39" i="3"/>
  <c r="AC39" i="3"/>
  <c r="N13" i="11"/>
  <c r="AE38" i="3"/>
  <c r="AC38" i="3"/>
  <c r="S37" i="3"/>
  <c r="P37" i="3"/>
  <c r="M37" i="3"/>
  <c r="J37" i="3"/>
  <c r="G37" i="3"/>
  <c r="D37" i="3"/>
  <c r="AE34" i="3"/>
  <c r="AD33" i="3"/>
  <c r="AF33" i="3" s="1"/>
  <c r="O12" i="11"/>
  <c r="AE32" i="3"/>
  <c r="AC32" i="3"/>
  <c r="P12" i="11"/>
  <c r="AD31" i="3"/>
  <c r="AC31" i="3"/>
  <c r="N12" i="11"/>
  <c r="AE30" i="3"/>
  <c r="AC30" i="3"/>
  <c r="S29" i="3"/>
  <c r="P29" i="3"/>
  <c r="M29" i="3"/>
  <c r="J29" i="3"/>
  <c r="G29" i="3"/>
  <c r="D29" i="3"/>
  <c r="AE26" i="3"/>
  <c r="AD25" i="3"/>
  <c r="AF25" i="3" s="1"/>
  <c r="O11" i="11"/>
  <c r="AE24" i="3"/>
  <c r="AC24" i="3"/>
  <c r="P11" i="11"/>
  <c r="AD23" i="3"/>
  <c r="AC23" i="3"/>
  <c r="N11" i="11"/>
  <c r="AE22" i="3"/>
  <c r="AC22" i="3"/>
  <c r="L11" i="11"/>
  <c r="K11" i="11"/>
  <c r="S21" i="3"/>
  <c r="P21" i="3"/>
  <c r="M21" i="3"/>
  <c r="J21" i="3"/>
  <c r="G21" i="3"/>
  <c r="D21" i="3"/>
  <c r="AE18" i="3"/>
  <c r="AD17" i="3"/>
  <c r="AF17" i="3" s="1"/>
  <c r="Y17" i="3"/>
  <c r="O10" i="11" s="1"/>
  <c r="AE16" i="3"/>
  <c r="AC16" i="3"/>
  <c r="P10" i="11"/>
  <c r="AD15" i="3"/>
  <c r="AC15" i="3"/>
  <c r="N10" i="11"/>
  <c r="AE14" i="3"/>
  <c r="AC14" i="3"/>
  <c r="L10" i="11"/>
  <c r="K10" i="11"/>
  <c r="S13" i="3"/>
  <c r="H19" i="8"/>
  <c r="M13" i="3"/>
  <c r="J13" i="3"/>
  <c r="G13" i="3"/>
  <c r="D13" i="3"/>
  <c r="AE10" i="3"/>
  <c r="AD9" i="3"/>
  <c r="AF9" i="3" s="1"/>
  <c r="Y9" i="3"/>
  <c r="O9" i="11" s="1"/>
  <c r="AE8" i="3"/>
  <c r="AC8" i="3"/>
  <c r="Y8" i="3"/>
  <c r="P9" i="11" s="1"/>
  <c r="AD7" i="3"/>
  <c r="AC7" i="3"/>
  <c r="AE6" i="3"/>
  <c r="AC6" i="3"/>
  <c r="Y6" i="3"/>
  <c r="L9" i="11" s="1"/>
  <c r="Y5" i="3"/>
  <c r="K9" i="11" s="1"/>
  <c r="S5" i="3"/>
  <c r="P5" i="3"/>
  <c r="D19" i="8" s="1"/>
  <c r="M5" i="3"/>
  <c r="J5" i="3"/>
  <c r="G5" i="3"/>
  <c r="D5" i="3"/>
  <c r="O8" i="11"/>
  <c r="P8" i="11"/>
  <c r="N8" i="11"/>
  <c r="L8" i="11"/>
  <c r="K8" i="11"/>
  <c r="T9" i="8"/>
  <c r="O7" i="11"/>
  <c r="P7" i="11"/>
  <c r="N7" i="11"/>
  <c r="L7" i="11"/>
  <c r="K7" i="11"/>
  <c r="O6" i="11"/>
  <c r="P6" i="11"/>
  <c r="K6" i="11"/>
  <c r="L9" i="8"/>
  <c r="O5" i="11"/>
  <c r="P5" i="11"/>
  <c r="N5" i="11"/>
  <c r="L5" i="11"/>
  <c r="K5" i="11"/>
  <c r="H9" i="8"/>
  <c r="O4" i="11"/>
  <c r="P4" i="11"/>
  <c r="N4" i="11"/>
  <c r="L4" i="11"/>
  <c r="K4" i="11"/>
  <c r="D9" i="8"/>
  <c r="L19" i="11" l="1"/>
  <c r="W10" i="5"/>
  <c r="W8" i="5"/>
  <c r="P6" i="4"/>
  <c r="D29" i="8" s="1"/>
  <c r="P24" i="11"/>
  <c r="W8" i="6"/>
  <c r="N25" i="11"/>
  <c r="W14" i="6"/>
  <c r="L26" i="11"/>
  <c r="W24" i="6"/>
  <c r="W26" i="6"/>
  <c r="P30" i="6"/>
  <c r="P49" i="8" s="1"/>
  <c r="O16" i="11"/>
  <c r="J16" i="11" s="1"/>
  <c r="W22" i="4"/>
  <c r="W28" i="4" s="1"/>
  <c r="P17" i="11"/>
  <c r="W32" i="4"/>
  <c r="K27" i="11"/>
  <c r="W34" i="6"/>
  <c r="W30" i="6"/>
  <c r="O19" i="11"/>
  <c r="W6" i="5"/>
  <c r="N21" i="11"/>
  <c r="W22" i="5"/>
  <c r="W26" i="5"/>
  <c r="K23" i="11"/>
  <c r="W38" i="5"/>
  <c r="W42" i="5"/>
  <c r="W42" i="6"/>
  <c r="W40" i="6"/>
  <c r="P38" i="6"/>
  <c r="T49" i="8" s="1"/>
  <c r="O20" i="11"/>
  <c r="W14" i="5"/>
  <c r="P21" i="11"/>
  <c r="W24" i="5"/>
  <c r="O24" i="11"/>
  <c r="W6" i="6"/>
  <c r="W12" i="6" s="1"/>
  <c r="L27" i="11"/>
  <c r="W32" i="6"/>
  <c r="O17" i="11"/>
  <c r="W30" i="4"/>
  <c r="O26" i="11"/>
  <c r="W22" i="6"/>
  <c r="N28" i="11"/>
  <c r="W38" i="6"/>
  <c r="P22" i="11"/>
  <c r="J22" i="11" s="1"/>
  <c r="W32" i="5"/>
  <c r="P15" i="11"/>
  <c r="J15" i="11" s="1"/>
  <c r="W16" i="4"/>
  <c r="W18" i="4"/>
  <c r="W14" i="4"/>
  <c r="P14" i="5"/>
  <c r="H39" i="8" s="1"/>
  <c r="O22" i="11"/>
  <c r="W30" i="5"/>
  <c r="P23" i="11"/>
  <c r="W40" i="5"/>
  <c r="L25" i="11"/>
  <c r="W18" i="6"/>
  <c r="W16" i="6"/>
  <c r="P22" i="6"/>
  <c r="L49" i="8" s="1"/>
  <c r="O14" i="11"/>
  <c r="J14" i="11" s="1"/>
  <c r="W6" i="4"/>
  <c r="W12" i="4" s="1"/>
  <c r="L20" i="11"/>
  <c r="J20" i="11" s="1"/>
  <c r="W16" i="5"/>
  <c r="W18" i="5"/>
  <c r="K13" i="11"/>
  <c r="W38" i="3"/>
  <c r="W42" i="3"/>
  <c r="K12" i="11"/>
  <c r="W34" i="3"/>
  <c r="W30" i="3"/>
  <c r="L13" i="11"/>
  <c r="W40" i="3"/>
  <c r="L12" i="11"/>
  <c r="W32" i="3"/>
  <c r="T19" i="8"/>
  <c r="AD11" i="6"/>
  <c r="AD27" i="4"/>
  <c r="AD43" i="5"/>
  <c r="L19" i="8"/>
  <c r="H29" i="8"/>
  <c r="D49" i="8"/>
  <c r="D39" i="8"/>
  <c r="P29" i="8"/>
  <c r="P39" i="8"/>
  <c r="P9" i="8"/>
  <c r="P19" i="8"/>
  <c r="L29" i="8"/>
  <c r="L39" i="8"/>
  <c r="H49" i="8"/>
  <c r="AE11" i="3"/>
  <c r="W6" i="3" s="1"/>
  <c r="AF15" i="3"/>
  <c r="AF40" i="3"/>
  <c r="AF16" i="5"/>
  <c r="AF23" i="5"/>
  <c r="AE35" i="3"/>
  <c r="AD35" i="5"/>
  <c r="AC27" i="4"/>
  <c r="L33" i="10" s="1"/>
  <c r="AE27" i="5"/>
  <c r="AD43" i="6"/>
  <c r="AC35" i="4"/>
  <c r="AD11" i="3"/>
  <c r="W8" i="3" s="1"/>
  <c r="AD11" i="4"/>
  <c r="AE19" i="5"/>
  <c r="AF24" i="5"/>
  <c r="AD35" i="6"/>
  <c r="AF38" i="6"/>
  <c r="AC43" i="3"/>
  <c r="AF24" i="4"/>
  <c r="AE43" i="5"/>
  <c r="AF15" i="6"/>
  <c r="AE27" i="3"/>
  <c r="AF32" i="3"/>
  <c r="AF30" i="6"/>
  <c r="AD43" i="3"/>
  <c r="AD27" i="5"/>
  <c r="AF40" i="5"/>
  <c r="AF40" i="6"/>
  <c r="AD19" i="6"/>
  <c r="AE35" i="6"/>
  <c r="AD27" i="6"/>
  <c r="AF23" i="6"/>
  <c r="AF14" i="6"/>
  <c r="AE19" i="6"/>
  <c r="AC43" i="5"/>
  <c r="AE11" i="5"/>
  <c r="AC11" i="5"/>
  <c r="AE43" i="4"/>
  <c r="AE35" i="4"/>
  <c r="AD35" i="4"/>
  <c r="AF31" i="4"/>
  <c r="AD19" i="4"/>
  <c r="AF7" i="4"/>
  <c r="AE11" i="4"/>
  <c r="AC11" i="4"/>
  <c r="AD35" i="3"/>
  <c r="AF23" i="3"/>
  <c r="AF7" i="3"/>
  <c r="P12" i="9"/>
  <c r="AF6" i="3"/>
  <c r="AF24" i="3"/>
  <c r="AF15" i="4"/>
  <c r="AF23" i="4"/>
  <c r="AF32" i="4"/>
  <c r="AF38" i="4"/>
  <c r="AD43" i="4"/>
  <c r="AC19" i="5"/>
  <c r="AD19" i="5"/>
  <c r="AF22" i="5"/>
  <c r="AF32" i="5"/>
  <c r="AF39" i="5"/>
  <c r="AC11" i="6"/>
  <c r="AF16" i="6"/>
  <c r="AC27" i="6"/>
  <c r="AF31" i="6"/>
  <c r="AC35" i="3"/>
  <c r="AF6" i="4"/>
  <c r="AD11" i="5"/>
  <c r="AF8" i="5"/>
  <c r="AF15" i="5"/>
  <c r="AE35" i="5"/>
  <c r="AF6" i="6"/>
  <c r="AE27" i="6"/>
  <c r="AF32" i="6"/>
  <c r="J6" i="11"/>
  <c r="AF8" i="3"/>
  <c r="AC19" i="3"/>
  <c r="AD19" i="3"/>
  <c r="W16" i="3" s="1"/>
  <c r="AF22" i="3"/>
  <c r="AF31" i="3"/>
  <c r="AE43" i="3"/>
  <c r="AE27" i="4"/>
  <c r="AF30" i="4"/>
  <c r="AF40" i="4"/>
  <c r="AF22" i="6"/>
  <c r="AC43" i="6"/>
  <c r="AC27" i="3"/>
  <c r="L23" i="9" s="1"/>
  <c r="J9" i="11"/>
  <c r="J4" i="11"/>
  <c r="L33" i="8"/>
  <c r="A4" i="9"/>
  <c r="A4" i="10"/>
  <c r="A4" i="7"/>
  <c r="A4" i="8"/>
  <c r="Q4" i="9"/>
  <c r="Q4" i="10"/>
  <c r="Q4" i="7"/>
  <c r="Q4" i="8"/>
  <c r="M14" i="9"/>
  <c r="M14" i="8"/>
  <c r="M14" i="10"/>
  <c r="M14" i="7"/>
  <c r="E24" i="9"/>
  <c r="E24" i="10"/>
  <c r="E24" i="7"/>
  <c r="E24" i="8"/>
  <c r="A34" i="9"/>
  <c r="A34" i="8"/>
  <c r="A34" i="10"/>
  <c r="A34" i="7"/>
  <c r="Q34" i="9"/>
  <c r="Q34" i="8"/>
  <c r="Q34" i="10"/>
  <c r="Q34" i="7"/>
  <c r="M44" i="9"/>
  <c r="M44" i="10"/>
  <c r="M44" i="7"/>
  <c r="M44" i="8"/>
  <c r="D33" i="10"/>
  <c r="D33" i="8"/>
  <c r="T39" i="8"/>
  <c r="T29" i="8"/>
  <c r="J7" i="11"/>
  <c r="AF16" i="3"/>
  <c r="J11" i="11"/>
  <c r="AF30" i="3"/>
  <c r="AF39" i="3"/>
  <c r="AF8" i="4"/>
  <c r="AE19" i="4"/>
  <c r="AF22" i="4"/>
  <c r="J17" i="11"/>
  <c r="J26" i="11"/>
  <c r="M4" i="10"/>
  <c r="M4" i="7"/>
  <c r="M4" i="8"/>
  <c r="M4" i="9"/>
  <c r="I14" i="9"/>
  <c r="I14" i="8"/>
  <c r="I14" i="10"/>
  <c r="I14" i="7"/>
  <c r="A24" i="10"/>
  <c r="A24" i="7"/>
  <c r="A24" i="8"/>
  <c r="A24" i="9"/>
  <c r="Q24" i="10"/>
  <c r="Q24" i="7"/>
  <c r="Q24" i="8"/>
  <c r="Q24" i="9"/>
  <c r="M34" i="9"/>
  <c r="M34" i="8"/>
  <c r="M34" i="10"/>
  <c r="M34" i="7"/>
  <c r="I44" i="10"/>
  <c r="I44" i="7"/>
  <c r="I44" i="8"/>
  <c r="I44" i="9"/>
  <c r="J5" i="11"/>
  <c r="J8" i="11"/>
  <c r="J10" i="11"/>
  <c r="AE19" i="3"/>
  <c r="W14" i="3" s="1"/>
  <c r="AD27" i="3"/>
  <c r="AF14" i="4"/>
  <c r="J19" i="11"/>
  <c r="J24" i="11"/>
  <c r="J25" i="11"/>
  <c r="I4" i="8"/>
  <c r="I4" i="9"/>
  <c r="I4" i="10"/>
  <c r="I4" i="7"/>
  <c r="E14" i="9"/>
  <c r="E14" i="8"/>
  <c r="E14" i="10"/>
  <c r="E14" i="7"/>
  <c r="M24" i="8"/>
  <c r="M24" i="9"/>
  <c r="M24" i="10"/>
  <c r="M24" i="7"/>
  <c r="I34" i="9"/>
  <c r="I34" i="8"/>
  <c r="I34" i="10"/>
  <c r="I34" i="7"/>
  <c r="E44" i="8"/>
  <c r="E44" i="9"/>
  <c r="E44" i="10"/>
  <c r="E44" i="7"/>
  <c r="E4" i="9"/>
  <c r="E4" i="10"/>
  <c r="E4" i="7"/>
  <c r="E4" i="8"/>
  <c r="A14" i="10"/>
  <c r="A14" i="7"/>
  <c r="A14" i="9"/>
  <c r="A14" i="8"/>
  <c r="Q14" i="10"/>
  <c r="Q14" i="7"/>
  <c r="Q14" i="9"/>
  <c r="Q14" i="8"/>
  <c r="I24" i="9"/>
  <c r="I24" i="10"/>
  <c r="I24" i="7"/>
  <c r="I24" i="8"/>
  <c r="E34" i="10"/>
  <c r="E34" i="7"/>
  <c r="E34" i="9"/>
  <c r="E34" i="8"/>
  <c r="A44" i="9"/>
  <c r="A44" i="10"/>
  <c r="A44" i="7"/>
  <c r="A44" i="8"/>
  <c r="Q44" i="9"/>
  <c r="Q44" i="10"/>
  <c r="Q44" i="7"/>
  <c r="Q44" i="8"/>
  <c r="F13" i="10"/>
  <c r="L18" i="11"/>
  <c r="J18" i="11" s="1"/>
  <c r="AF38" i="3"/>
  <c r="AF16" i="4"/>
  <c r="AF39" i="4"/>
  <c r="J21" i="11"/>
  <c r="AC11" i="3"/>
  <c r="AF14" i="3"/>
  <c r="AC19" i="4"/>
  <c r="AC43" i="4"/>
  <c r="AF6" i="5"/>
  <c r="AF7" i="5"/>
  <c r="AC27" i="5"/>
  <c r="AF30" i="5"/>
  <c r="AF31" i="5"/>
  <c r="F43" i="8"/>
  <c r="L28" i="11"/>
  <c r="AF14" i="5"/>
  <c r="AC35" i="5"/>
  <c r="AF38" i="5"/>
  <c r="AF8" i="6"/>
  <c r="AE11" i="6"/>
  <c r="AC19" i="6"/>
  <c r="AF24" i="6"/>
  <c r="AC35" i="6"/>
  <c r="AE43" i="6"/>
  <c r="F43" i="7"/>
  <c r="F43" i="10"/>
  <c r="AF7" i="6"/>
  <c r="AF39" i="6"/>
  <c r="J27" i="11" l="1"/>
  <c r="F43" i="9"/>
  <c r="W44" i="5"/>
  <c r="J23" i="11"/>
  <c r="W44" i="6"/>
  <c r="W36" i="5"/>
  <c r="J28" i="11"/>
  <c r="W28" i="5"/>
  <c r="W12" i="5"/>
  <c r="W36" i="4"/>
  <c r="H22" i="10"/>
  <c r="H22" i="9"/>
  <c r="H22" i="8"/>
  <c r="H22" i="7"/>
  <c r="W18" i="3"/>
  <c r="H23" i="10" s="1"/>
  <c r="J13" i="11"/>
  <c r="W28" i="6"/>
  <c r="W20" i="6"/>
  <c r="W20" i="4"/>
  <c r="W36" i="6"/>
  <c r="B23" i="7"/>
  <c r="H42" i="9"/>
  <c r="H42" i="10"/>
  <c r="H42" i="8"/>
  <c r="H42" i="7"/>
  <c r="H52" i="7"/>
  <c r="H52" i="8"/>
  <c r="H52" i="9"/>
  <c r="H52" i="10"/>
  <c r="H32" i="8"/>
  <c r="H32" i="9"/>
  <c r="H32" i="10"/>
  <c r="H32" i="7"/>
  <c r="W20" i="5"/>
  <c r="AF43" i="5"/>
  <c r="AC44" i="5" s="1"/>
  <c r="F53" i="9"/>
  <c r="T22" i="9"/>
  <c r="J12" i="11"/>
  <c r="B23" i="10"/>
  <c r="W36" i="3"/>
  <c r="W44" i="3"/>
  <c r="B23" i="8"/>
  <c r="L32" i="9"/>
  <c r="L32" i="8"/>
  <c r="L32" i="10"/>
  <c r="AF27" i="4"/>
  <c r="AD28" i="4" s="1"/>
  <c r="L32" i="7"/>
  <c r="AF11" i="6"/>
  <c r="AE12" i="6" s="1"/>
  <c r="B23" i="9"/>
  <c r="D33" i="7"/>
  <c r="T53" i="8"/>
  <c r="T53" i="9"/>
  <c r="T53" i="7"/>
  <c r="T53" i="10"/>
  <c r="AF43" i="3"/>
  <c r="AE44" i="3" s="1"/>
  <c r="AF19" i="5"/>
  <c r="L33" i="9"/>
  <c r="L33" i="7"/>
  <c r="P23" i="8"/>
  <c r="P23" i="9"/>
  <c r="F53" i="7"/>
  <c r="H12" i="9"/>
  <c r="H12" i="10"/>
  <c r="H12" i="7"/>
  <c r="H12" i="8"/>
  <c r="T22" i="7"/>
  <c r="AF27" i="3"/>
  <c r="AC28" i="3" s="1"/>
  <c r="L23" i="10"/>
  <c r="T22" i="8"/>
  <c r="T22" i="10"/>
  <c r="F53" i="10"/>
  <c r="F53" i="8"/>
  <c r="AF27" i="6"/>
  <c r="AE28" i="6" s="1"/>
  <c r="J53" i="10"/>
  <c r="AF11" i="5"/>
  <c r="AE12" i="5" s="1"/>
  <c r="AF35" i="4"/>
  <c r="AC36" i="4" s="1"/>
  <c r="D33" i="9"/>
  <c r="B33" i="8"/>
  <c r="B32" i="8"/>
  <c r="B33" i="10"/>
  <c r="AF11" i="4"/>
  <c r="AC12" i="4" s="1"/>
  <c r="B33" i="7"/>
  <c r="B33" i="9"/>
  <c r="T23" i="7"/>
  <c r="T23" i="8"/>
  <c r="T23" i="9"/>
  <c r="T23" i="10"/>
  <c r="L23" i="7"/>
  <c r="P12" i="10"/>
  <c r="P12" i="8"/>
  <c r="P12" i="7"/>
  <c r="F13" i="7"/>
  <c r="F13" i="9"/>
  <c r="F13" i="8"/>
  <c r="F12" i="9"/>
  <c r="D42" i="10"/>
  <c r="AF35" i="3"/>
  <c r="AE36" i="3" s="1"/>
  <c r="P23" i="10"/>
  <c r="L23" i="8"/>
  <c r="J33" i="8"/>
  <c r="N13" i="8"/>
  <c r="P23" i="7"/>
  <c r="AF35" i="5"/>
  <c r="AC36" i="5" s="1"/>
  <c r="AF19" i="4"/>
  <c r="AC20" i="4" s="1"/>
  <c r="T13" i="9"/>
  <c r="T13" i="8"/>
  <c r="T13" i="10"/>
  <c r="T13" i="7"/>
  <c r="AF35" i="6"/>
  <c r="W10" i="3"/>
  <c r="AF11" i="3"/>
  <c r="AC12" i="3" s="1"/>
  <c r="P52" i="10"/>
  <c r="P52" i="7"/>
  <c r="P52" i="9"/>
  <c r="P52" i="8"/>
  <c r="P42" i="9"/>
  <c r="P42" i="10"/>
  <c r="P42" i="7"/>
  <c r="P42" i="8"/>
  <c r="D22" i="9"/>
  <c r="D22" i="10"/>
  <c r="D22" i="7"/>
  <c r="D22" i="8"/>
  <c r="R33" i="9"/>
  <c r="R33" i="8"/>
  <c r="R33" i="10"/>
  <c r="R33" i="7"/>
  <c r="J43" i="10"/>
  <c r="J43" i="7"/>
  <c r="J43" i="8"/>
  <c r="J43" i="9"/>
  <c r="P22" i="8"/>
  <c r="P22" i="9"/>
  <c r="P22" i="10"/>
  <c r="P22" i="7"/>
  <c r="R23" i="9"/>
  <c r="R23" i="10"/>
  <c r="R23" i="7"/>
  <c r="R23" i="8"/>
  <c r="T43" i="9"/>
  <c r="T43" i="10"/>
  <c r="T43" i="7"/>
  <c r="T43" i="8"/>
  <c r="AF43" i="4"/>
  <c r="AC44" i="4" s="1"/>
  <c r="L42" i="8"/>
  <c r="L42" i="9"/>
  <c r="L42" i="10"/>
  <c r="L42" i="7"/>
  <c r="T52" i="9"/>
  <c r="T52" i="8"/>
  <c r="T52" i="10"/>
  <c r="T52" i="7"/>
  <c r="T42" i="8"/>
  <c r="T42" i="9"/>
  <c r="T42" i="10"/>
  <c r="T42" i="7"/>
  <c r="T32" i="9"/>
  <c r="T32" i="8"/>
  <c r="T32" i="10"/>
  <c r="T32" i="7"/>
  <c r="L52" i="9"/>
  <c r="L52" i="8"/>
  <c r="L52" i="10"/>
  <c r="L52" i="7"/>
  <c r="N43" i="9"/>
  <c r="N43" i="10"/>
  <c r="N43" i="7"/>
  <c r="N43" i="8"/>
  <c r="H43" i="8"/>
  <c r="H43" i="9"/>
  <c r="H43" i="10"/>
  <c r="H43" i="7"/>
  <c r="N23" i="10"/>
  <c r="N23" i="7"/>
  <c r="N23" i="8"/>
  <c r="N23" i="9"/>
  <c r="D43" i="9"/>
  <c r="D43" i="10"/>
  <c r="D43" i="7"/>
  <c r="D43" i="8"/>
  <c r="L12" i="9"/>
  <c r="L12" i="8"/>
  <c r="L12" i="10"/>
  <c r="L12" i="7"/>
  <c r="D12" i="9"/>
  <c r="J13" i="9"/>
  <c r="J13" i="8"/>
  <c r="J13" i="10"/>
  <c r="J13" i="7"/>
  <c r="P13" i="9"/>
  <c r="P13" i="8"/>
  <c r="P13" i="10"/>
  <c r="P13" i="7"/>
  <c r="D13" i="9"/>
  <c r="AF43" i="6"/>
  <c r="AF19" i="3"/>
  <c r="W20" i="3" s="1"/>
  <c r="AF19" i="6"/>
  <c r="AC20" i="6" s="1"/>
  <c r="AF27" i="5"/>
  <c r="T12" i="9"/>
  <c r="T12" i="8"/>
  <c r="T12" i="10"/>
  <c r="T12" i="7"/>
  <c r="R43" i="10"/>
  <c r="R43" i="7"/>
  <c r="R43" i="8"/>
  <c r="R43" i="9"/>
  <c r="W28" i="3"/>
  <c r="R13" i="9"/>
  <c r="R13" i="8"/>
  <c r="R13" i="10"/>
  <c r="R13" i="7"/>
  <c r="L53" i="10"/>
  <c r="L53" i="7"/>
  <c r="L53" i="9"/>
  <c r="L53" i="8"/>
  <c r="H13" i="9"/>
  <c r="H13" i="8"/>
  <c r="H13" i="10"/>
  <c r="H13" i="7"/>
  <c r="N53" i="9"/>
  <c r="N53" i="8"/>
  <c r="N53" i="10"/>
  <c r="N53" i="7"/>
  <c r="D52" i="9"/>
  <c r="D52" i="8"/>
  <c r="D52" i="10"/>
  <c r="D52" i="7"/>
  <c r="D32" i="10"/>
  <c r="D32" i="7"/>
  <c r="D32" i="9"/>
  <c r="D32" i="8"/>
  <c r="J23" i="9"/>
  <c r="J23" i="10"/>
  <c r="J23" i="7"/>
  <c r="J23" i="8"/>
  <c r="B43" i="10"/>
  <c r="B43" i="7"/>
  <c r="B43" i="8"/>
  <c r="B43" i="9"/>
  <c r="D53" i="10"/>
  <c r="D53" i="7"/>
  <c r="D53" i="9"/>
  <c r="D53" i="8"/>
  <c r="L13" i="9"/>
  <c r="L13" i="8"/>
  <c r="L13" i="10"/>
  <c r="L13" i="7"/>
  <c r="AD12" i="6" l="1"/>
  <c r="AC12" i="6"/>
  <c r="H23" i="8"/>
  <c r="H23" i="7"/>
  <c r="F42" i="8"/>
  <c r="H23" i="9"/>
  <c r="AD44" i="5"/>
  <c r="AC20" i="5"/>
  <c r="AE44" i="5"/>
  <c r="AD20" i="5"/>
  <c r="AC28" i="4"/>
  <c r="AE20" i="5"/>
  <c r="F42" i="7"/>
  <c r="F42" i="10"/>
  <c r="J53" i="8"/>
  <c r="J53" i="9"/>
  <c r="AE28" i="4"/>
  <c r="AC44" i="3"/>
  <c r="AD44" i="3"/>
  <c r="AE28" i="3"/>
  <c r="J32" i="9"/>
  <c r="J53" i="7"/>
  <c r="J52" i="10"/>
  <c r="F42" i="9"/>
  <c r="B32" i="9"/>
  <c r="N13" i="10"/>
  <c r="F12" i="7"/>
  <c r="J33" i="7"/>
  <c r="D42" i="8"/>
  <c r="J33" i="10"/>
  <c r="F12" i="10"/>
  <c r="B42" i="9"/>
  <c r="J33" i="9"/>
  <c r="D42" i="7"/>
  <c r="D42" i="9"/>
  <c r="F12" i="8"/>
  <c r="AC36" i="3"/>
  <c r="AD28" i="3"/>
  <c r="AC28" i="6"/>
  <c r="AD28" i="6"/>
  <c r="AD12" i="5"/>
  <c r="AC12" i="5"/>
  <c r="AE36" i="4"/>
  <c r="AD36" i="4"/>
  <c r="AE20" i="4"/>
  <c r="B32" i="10"/>
  <c r="B32" i="7"/>
  <c r="AE12" i="4"/>
  <c r="AD12" i="4"/>
  <c r="AD36" i="3"/>
  <c r="N12" i="8"/>
  <c r="N13" i="7"/>
  <c r="N13" i="9"/>
  <c r="J22" i="10"/>
  <c r="J22" i="7"/>
  <c r="J22" i="8"/>
  <c r="J22" i="9"/>
  <c r="R12" i="10"/>
  <c r="R12" i="7"/>
  <c r="R12" i="9"/>
  <c r="R12" i="8"/>
  <c r="L43" i="9"/>
  <c r="L43" i="10"/>
  <c r="L43" i="7"/>
  <c r="L43" i="8"/>
  <c r="H53" i="9"/>
  <c r="H53" i="8"/>
  <c r="H53" i="10"/>
  <c r="H53" i="7"/>
  <c r="F23" i="10"/>
  <c r="F23" i="7"/>
  <c r="F23" i="8"/>
  <c r="F23" i="9"/>
  <c r="AE36" i="6"/>
  <c r="AD36" i="6"/>
  <c r="P43" i="8"/>
  <c r="P43" i="9"/>
  <c r="P43" i="10"/>
  <c r="P43" i="7"/>
  <c r="F33" i="9"/>
  <c r="F33" i="8"/>
  <c r="F33" i="10"/>
  <c r="F33" i="7"/>
  <c r="AD28" i="5"/>
  <c r="AE28" i="5"/>
  <c r="AD20" i="6"/>
  <c r="AE20" i="6"/>
  <c r="AC20" i="3"/>
  <c r="AD20" i="3"/>
  <c r="D13" i="8"/>
  <c r="D13" i="10"/>
  <c r="D13" i="7"/>
  <c r="J12" i="10"/>
  <c r="J12" i="7"/>
  <c r="J12" i="9"/>
  <c r="J12" i="8"/>
  <c r="N22" i="9"/>
  <c r="N22" i="10"/>
  <c r="N22" i="7"/>
  <c r="N22" i="8"/>
  <c r="B53" i="9"/>
  <c r="B53" i="8"/>
  <c r="B53" i="10"/>
  <c r="B53" i="7"/>
  <c r="AD20" i="4"/>
  <c r="AD36" i="5"/>
  <c r="AE36" i="5"/>
  <c r="AE20" i="3"/>
  <c r="AC36" i="6"/>
  <c r="N52" i="9"/>
  <c r="N52" i="8"/>
  <c r="N52" i="10"/>
  <c r="N52" i="7"/>
  <c r="L22" i="9"/>
  <c r="L22" i="10"/>
  <c r="L22" i="7"/>
  <c r="L22" i="8"/>
  <c r="R42" i="9"/>
  <c r="R42" i="10"/>
  <c r="R42" i="7"/>
  <c r="R42" i="8"/>
  <c r="AD44" i="6"/>
  <c r="AC44" i="6"/>
  <c r="D12" i="8"/>
  <c r="D12" i="10"/>
  <c r="D12" i="7"/>
  <c r="AD44" i="4"/>
  <c r="AE44" i="4"/>
  <c r="R53" i="9"/>
  <c r="R53" i="8"/>
  <c r="R53" i="10"/>
  <c r="R53" i="7"/>
  <c r="R32" i="9"/>
  <c r="R32" i="8"/>
  <c r="R32" i="10"/>
  <c r="R32" i="7"/>
  <c r="D23" i="8"/>
  <c r="D23" i="9"/>
  <c r="D23" i="10"/>
  <c r="D23" i="7"/>
  <c r="B13" i="9"/>
  <c r="R22" i="10"/>
  <c r="R22" i="7"/>
  <c r="R22" i="8"/>
  <c r="R22" i="9"/>
  <c r="AD12" i="3"/>
  <c r="AE12" i="3"/>
  <c r="P53" i="9"/>
  <c r="P53" i="8"/>
  <c r="P53" i="10"/>
  <c r="P53" i="7"/>
  <c r="H33" i="9"/>
  <c r="H33" i="8"/>
  <c r="H33" i="10"/>
  <c r="H33" i="7"/>
  <c r="W12" i="3"/>
  <c r="AC28" i="5"/>
  <c r="AE44" i="6"/>
  <c r="B42" i="8" l="1"/>
  <c r="J52" i="9"/>
  <c r="B42" i="7"/>
  <c r="B42" i="10"/>
  <c r="J32" i="7"/>
  <c r="J32" i="10"/>
  <c r="J32" i="8"/>
  <c r="J52" i="8"/>
  <c r="J52" i="7"/>
  <c r="N12" i="10"/>
  <c r="N12" i="7"/>
  <c r="N12" i="9"/>
  <c r="J42" i="9"/>
  <c r="J42" i="10"/>
  <c r="J42" i="7"/>
  <c r="J42" i="8"/>
  <c r="F32" i="9"/>
  <c r="F32" i="8"/>
  <c r="F32" i="10"/>
  <c r="F32" i="7"/>
  <c r="B22" i="10"/>
  <c r="B22" i="7"/>
  <c r="B22" i="8"/>
  <c r="B22" i="9"/>
  <c r="B12" i="9"/>
  <c r="N42" i="10"/>
  <c r="N42" i="7"/>
  <c r="N42" i="8"/>
  <c r="N42" i="9"/>
  <c r="B13" i="8"/>
  <c r="B13" i="10"/>
  <c r="B13" i="7"/>
  <c r="B52" i="9"/>
  <c r="B52" i="8"/>
  <c r="B52" i="10"/>
  <c r="B52" i="7"/>
  <c r="F22" i="9"/>
  <c r="F22" i="10"/>
  <c r="F22" i="7"/>
  <c r="F22" i="8"/>
  <c r="R52" i="9"/>
  <c r="R52" i="8"/>
  <c r="R52" i="10"/>
  <c r="R52" i="7"/>
  <c r="F52" i="9"/>
  <c r="F52" i="8"/>
  <c r="F52" i="10"/>
  <c r="F52" i="7"/>
  <c r="B12" i="10" l="1"/>
  <c r="B12" i="7"/>
  <c r="B12" i="8"/>
</calcChain>
</file>

<file path=xl/sharedStrings.xml><?xml version="1.0" encoding="utf-8"?>
<sst xmlns="http://schemas.openxmlformats.org/spreadsheetml/2006/main" count="2032" uniqueCount="513">
  <si>
    <t>脂肪：</t>
  </si>
  <si>
    <t>醣類：</t>
  </si>
  <si>
    <t>蛋白質：</t>
  </si>
  <si>
    <t xml:space="preserve"> </t>
    <phoneticPr fontId="3" type="noConversion"/>
  </si>
  <si>
    <t>書次</t>
    <phoneticPr fontId="3" type="noConversion"/>
  </si>
  <si>
    <t>熱量:</t>
    <phoneticPr fontId="3" type="noConversion"/>
  </si>
  <si>
    <t>醣類：</t>
    <phoneticPr fontId="3" type="noConversion"/>
  </si>
  <si>
    <t>22.5g</t>
    <phoneticPr fontId="3" type="noConversion"/>
  </si>
  <si>
    <t>26.8g</t>
    <phoneticPr fontId="3" type="noConversion"/>
  </si>
  <si>
    <t>食材以可食量標示</t>
    <phoneticPr fontId="3" type="noConversion"/>
  </si>
  <si>
    <t>日期</t>
  </si>
  <si>
    <t>星期</t>
  </si>
  <si>
    <t>主食</t>
  </si>
  <si>
    <t>備註</t>
    <phoneticPr fontId="3" type="noConversion"/>
  </si>
  <si>
    <t>主菜</t>
  </si>
  <si>
    <t>副菜</t>
  </si>
  <si>
    <t>湯</t>
  </si>
  <si>
    <t>營養分析</t>
  </si>
  <si>
    <t>食物類別</t>
    <phoneticPr fontId="3" type="noConversion"/>
  </si>
  <si>
    <t>份數</t>
    <phoneticPr fontId="3" type="noConversion"/>
  </si>
  <si>
    <t>蒸</t>
    <phoneticPr fontId="3" type="noConversion"/>
  </si>
  <si>
    <t>個人量(克)</t>
    <phoneticPr fontId="3" type="noConversion"/>
  </si>
  <si>
    <t>煮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</si>
  <si>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</si>
  <si>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</si>
  <si>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</si>
  <si>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</si>
  <si>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</si>
  <si>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</si>
  <si>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月</t>
  </si>
  <si>
    <t>白米</t>
    <phoneticPr fontId="3" type="noConversion"/>
  </si>
  <si>
    <t>豆魚肉蛋類</t>
    <phoneticPr fontId="3" type="noConversion"/>
  </si>
  <si>
    <t>主食</t>
    <phoneticPr fontId="3" type="noConversion"/>
  </si>
  <si>
    <t>紅蘿蔔</t>
    <phoneticPr fontId="3" type="noConversion"/>
  </si>
  <si>
    <t>蔬菜類</t>
    <phoneticPr fontId="3" type="noConversion"/>
  </si>
  <si>
    <t>肉</t>
    <phoneticPr fontId="3" type="noConversion"/>
  </si>
  <si>
    <t xml:space="preserve"> </t>
    <phoneticPr fontId="3" type="noConversion"/>
  </si>
  <si>
    <t>日</t>
  </si>
  <si>
    <t>油脂類</t>
    <phoneticPr fontId="3" type="noConversion"/>
  </si>
  <si>
    <t>菜</t>
    <phoneticPr fontId="3" type="noConversion"/>
  </si>
  <si>
    <t>星期一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</si>
  <si>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</si>
  <si>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</si>
  <si>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</si>
  <si>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</si>
  <si>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</si>
  <si>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熱量：</t>
  </si>
  <si>
    <t>煮</t>
    <phoneticPr fontId="3" type="noConversion"/>
  </si>
  <si>
    <t>個人量(克)</t>
    <phoneticPr fontId="3" type="noConversion"/>
  </si>
  <si>
    <t>蒸</t>
    <phoneticPr fontId="3" type="noConversion"/>
  </si>
  <si>
    <t>炒</t>
    <phoneticPr fontId="3" type="noConversion"/>
  </si>
  <si>
    <t>炸</t>
    <phoneticPr fontId="3" type="noConversion"/>
  </si>
  <si>
    <t>豆魚肉蛋類</t>
    <phoneticPr fontId="3" type="noConversion"/>
  </si>
  <si>
    <t>主食</t>
    <phoneticPr fontId="3" type="noConversion"/>
  </si>
  <si>
    <t>蔬菜類</t>
    <phoneticPr fontId="3" type="noConversion"/>
  </si>
  <si>
    <t>肉</t>
    <phoneticPr fontId="3" type="noConversion"/>
  </si>
  <si>
    <t>油脂類</t>
    <phoneticPr fontId="3" type="noConversion"/>
  </si>
  <si>
    <t>菜</t>
    <phoneticPr fontId="3" type="noConversion"/>
  </si>
  <si>
    <t>星期三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</si>
  <si>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</si>
  <si>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</si>
  <si>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</si>
  <si>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</si>
  <si>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</si>
  <si>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烤</t>
    <phoneticPr fontId="3" type="noConversion"/>
  </si>
  <si>
    <t>地瓜</t>
    <phoneticPr fontId="3" type="noConversion"/>
  </si>
  <si>
    <t>星期四</t>
    <phoneticPr fontId="3" type="noConversion"/>
  </si>
  <si>
    <t>星期五</t>
    <phoneticPr fontId="3" type="noConversion"/>
  </si>
  <si>
    <t>水果/乳品/饅頭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</si>
  <si>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</si>
  <si>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</si>
  <si>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</si>
  <si>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</si>
  <si>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</si>
  <si>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</si>
  <si>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白米</t>
    <phoneticPr fontId="3" type="noConversion"/>
  </si>
  <si>
    <t>月</t>
    <phoneticPr fontId="3" type="noConversion"/>
  </si>
  <si>
    <t>主食類</t>
  </si>
  <si>
    <t>豆魚肉蛋類</t>
  </si>
  <si>
    <t>蔬菜類</t>
  </si>
  <si>
    <t>油脂類</t>
  </si>
  <si>
    <t>水果類</t>
  </si>
  <si>
    <t>奶類</t>
  </si>
  <si>
    <t>星期三</t>
    <phoneticPr fontId="3" type="noConversion"/>
  </si>
  <si>
    <t>星期一</t>
    <phoneticPr fontId="3" type="noConversion"/>
  </si>
  <si>
    <t>營養師:林菁薇</t>
    <phoneticPr fontId="3" type="noConversion"/>
  </si>
  <si>
    <t>衛管人員：王紘彣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</si>
  <si>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</si>
  <si>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</si>
  <si>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</si>
  <si>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熱量: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</si>
  <si>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</si>
  <si>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</si>
  <si>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</si>
  <si>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</si>
  <si>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26.8g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</si>
  <si>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</si>
  <si>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</si>
  <si>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</si>
  <si>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營養師：林菁薇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</si>
  <si>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</si>
  <si>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</si>
  <si>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</si>
  <si>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</si>
  <si>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</si>
  <si>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</si>
  <si>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</si>
  <si>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</si>
  <si>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</si>
  <si>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</si>
  <si>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蛋白質：</t>
    <phoneticPr fontId="3" type="noConversion"/>
  </si>
  <si>
    <t>蛋白質：</t>
    <phoneticPr fontId="3" type="noConversion"/>
  </si>
  <si>
    <t>二林高中-冠成3月菜單</t>
    <phoneticPr fontId="3" type="noConversion"/>
  </si>
  <si>
    <t>熱量:</t>
    <phoneticPr fontId="3" type="noConversion"/>
  </si>
  <si>
    <t>醣類：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</si>
  <si>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</si>
  <si>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</si>
  <si>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</si>
  <si>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</si>
  <si>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</si>
  <si>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</si>
  <si>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熱量: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</si>
  <si>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</si>
  <si>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</si>
  <si>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</si>
  <si>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</si>
  <si>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</si>
  <si>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</si>
  <si>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</si>
  <si>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</si>
  <si>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</si>
  <si>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蛋白質：</t>
    <phoneticPr fontId="3" type="noConversion"/>
  </si>
  <si>
    <t>26.8g</t>
    <phoneticPr fontId="3" type="noConversion"/>
  </si>
  <si>
    <t>營養師:</t>
    <phoneticPr fontId="3" type="noConversion"/>
  </si>
  <si>
    <t>林菁薇</t>
    <phoneticPr fontId="3" type="noConversion"/>
  </si>
  <si>
    <t xml:space="preserve">若飯菜量不足 請洽現場服務人員 </t>
    <phoneticPr fontId="3" type="noConversion"/>
  </si>
  <si>
    <t>冠成食品工廠</t>
    <phoneticPr fontId="3" type="noConversion"/>
  </si>
  <si>
    <t>04-8376760</t>
    <phoneticPr fontId="3" type="noConversion"/>
  </si>
  <si>
    <t>衛管人員:</t>
    <phoneticPr fontId="3" type="noConversion"/>
  </si>
  <si>
    <t>王紘彣</t>
    <phoneticPr fontId="3" type="noConversion"/>
  </si>
  <si>
    <t>日期</t>
    <phoneticPr fontId="3" type="noConversion"/>
  </si>
  <si>
    <t>星期</t>
    <phoneticPr fontId="3" type="noConversion"/>
  </si>
  <si>
    <t>主菜</t>
    <phoneticPr fontId="3" type="noConversion"/>
  </si>
  <si>
    <t>副菜ㄧ</t>
    <phoneticPr fontId="3" type="noConversion"/>
  </si>
  <si>
    <t>副菜二</t>
    <phoneticPr fontId="3" type="noConversion"/>
  </si>
  <si>
    <t>青菜</t>
    <phoneticPr fontId="3" type="noConversion"/>
  </si>
  <si>
    <t>湯品</t>
    <phoneticPr fontId="3" type="noConversion"/>
  </si>
  <si>
    <t>外附</t>
    <phoneticPr fontId="3" type="noConversion"/>
  </si>
  <si>
    <t>總熱量
(kcal)</t>
    <phoneticPr fontId="3" type="noConversion"/>
  </si>
  <si>
    <t>全榖根
莖類/ 份</t>
    <phoneticPr fontId="3" type="noConversion"/>
  </si>
  <si>
    <t>豆魚肉
蛋類/ 份</t>
    <phoneticPr fontId="3" type="noConversion"/>
  </si>
  <si>
    <t>低脂乳
品類
/ 份</t>
    <phoneticPr fontId="3" type="noConversion"/>
  </si>
  <si>
    <t>蔬菜
類/ 份</t>
    <phoneticPr fontId="3" type="noConversion"/>
  </si>
  <si>
    <t>水果
類
/ 份</t>
    <phoneticPr fontId="3" type="noConversion"/>
  </si>
  <si>
    <t>油脂堅果
類/ 份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</si>
  <si>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</si>
  <si>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</si>
  <si>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</si>
  <si>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</si>
  <si>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</si>
  <si>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</si>
  <si>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</si>
  <si>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</si>
  <si>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</si>
  <si>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一</t>
    <phoneticPr fontId="3" type="noConversion"/>
  </si>
  <si>
    <t>歡迎踴躍訂購~~冠成食品工廠謝謝您</t>
    <phoneticPr fontId="3" type="noConversion"/>
  </si>
  <si>
    <t>白米飯</t>
  </si>
  <si>
    <t>地瓜飯</t>
  </si>
  <si>
    <t>燒烤香雞排(TS5)</t>
    <phoneticPr fontId="3" type="noConversion"/>
  </si>
  <si>
    <t>煮</t>
  </si>
  <si>
    <t>煮</t>
    <phoneticPr fontId="3" type="noConversion"/>
  </si>
  <si>
    <t>紅蘿蔔</t>
  </si>
  <si>
    <t>豆</t>
  </si>
  <si>
    <t>大白菜</t>
  </si>
  <si>
    <t>白米</t>
  </si>
  <si>
    <t>蒸</t>
  </si>
  <si>
    <t>洋芋</t>
  </si>
  <si>
    <t>地瓜</t>
  </si>
  <si>
    <t>加</t>
  </si>
  <si>
    <t>星期二</t>
    <phoneticPr fontId="3" type="noConversion"/>
  </si>
  <si>
    <t>熱量:</t>
    <phoneticPr fontId="3" type="noConversion"/>
  </si>
  <si>
    <t>熱量:</t>
    <phoneticPr fontId="3" type="noConversion"/>
  </si>
  <si>
    <t>醣類：</t>
    <phoneticPr fontId="3" type="noConversion"/>
  </si>
  <si>
    <t>熱量: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</si>
  <si>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</si>
  <si>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</si>
  <si>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</si>
  <si>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炒</t>
    <phoneticPr fontId="3" type="noConversion"/>
  </si>
  <si>
    <t>醣類：</t>
    <phoneticPr fontId="3" type="noConversion"/>
  </si>
  <si>
    <t>書次</t>
    <phoneticPr fontId="3" type="noConversion"/>
  </si>
  <si>
    <t>熱量:</t>
    <phoneticPr fontId="3" type="noConversion"/>
  </si>
  <si>
    <t>清明/兒童節連假</t>
    <phoneticPr fontId="3" type="noConversion"/>
  </si>
  <si>
    <t>蝦仁炒飯(海)</t>
  </si>
  <si>
    <t>煮</t>
    <phoneticPr fontId="3" type="noConversion"/>
  </si>
  <si>
    <t>新鮮雞蛋</t>
    <phoneticPr fontId="3" type="noConversion"/>
  </si>
  <si>
    <t>川燙</t>
    <phoneticPr fontId="3" type="noConversion"/>
  </si>
  <si>
    <t>紅蘿蔔</t>
    <phoneticPr fontId="3" type="noConversion"/>
  </si>
  <si>
    <t>星期一</t>
    <phoneticPr fontId="3" type="noConversion"/>
  </si>
  <si>
    <t>星期二</t>
  </si>
  <si>
    <t>星期三</t>
  </si>
  <si>
    <t>星期四</t>
  </si>
  <si>
    <t>星期五</t>
  </si>
  <si>
    <t>燕麥飯</t>
    <phoneticPr fontId="3" type="noConversion"/>
  </si>
  <si>
    <t>五穀飯</t>
    <phoneticPr fontId="3" type="noConversion"/>
  </si>
  <si>
    <t>糙米飯</t>
    <phoneticPr fontId="3" type="noConversion"/>
  </si>
  <si>
    <t>炸</t>
    <phoneticPr fontId="3" type="noConversion"/>
  </si>
  <si>
    <t>煮</t>
    <phoneticPr fontId="3" type="noConversion"/>
  </si>
  <si>
    <t>生鮮雞肉</t>
    <phoneticPr fontId="3" type="noConversion"/>
  </si>
  <si>
    <t>烤</t>
    <phoneticPr fontId="3" type="noConversion"/>
  </si>
  <si>
    <t>炸</t>
    <phoneticPr fontId="3" type="noConversion"/>
  </si>
  <si>
    <t>煮</t>
    <phoneticPr fontId="3" type="noConversion"/>
  </si>
  <si>
    <t>非基改玉米粒</t>
    <phoneticPr fontId="3" type="noConversion"/>
  </si>
  <si>
    <t>蒸</t>
    <phoneticPr fontId="3" type="noConversion"/>
  </si>
  <si>
    <t>生鮮雞排</t>
    <phoneticPr fontId="3" type="noConversion"/>
  </si>
  <si>
    <t>蘿蔔糕</t>
    <phoneticPr fontId="3" type="noConversion"/>
  </si>
  <si>
    <t>冷</t>
    <phoneticPr fontId="3" type="noConversion"/>
  </si>
  <si>
    <t>新鮮竹筍</t>
    <phoneticPr fontId="3" type="noConversion"/>
  </si>
  <si>
    <t>鮮菇</t>
  </si>
  <si>
    <t>海</t>
    <phoneticPr fontId="3" type="noConversion"/>
  </si>
  <si>
    <t>紫菜</t>
    <phoneticPr fontId="3" type="noConversion"/>
  </si>
  <si>
    <t>糙米</t>
    <phoneticPr fontId="3" type="noConversion"/>
  </si>
  <si>
    <t>五穀米</t>
    <phoneticPr fontId="3" type="noConversion"/>
  </si>
  <si>
    <t>燕麥</t>
    <phoneticPr fontId="3" type="noConversion"/>
  </si>
  <si>
    <t>蔥花吉拿棒(冷)</t>
    <phoneticPr fontId="3" type="noConversion"/>
  </si>
  <si>
    <t>蒸</t>
    <phoneticPr fontId="3" type="noConversion"/>
  </si>
  <si>
    <t>烤</t>
    <phoneticPr fontId="3" type="noConversion"/>
  </si>
  <si>
    <t>滷</t>
    <phoneticPr fontId="3" type="noConversion"/>
  </si>
  <si>
    <t>蔥花捲</t>
    <phoneticPr fontId="3" type="noConversion"/>
  </si>
  <si>
    <t>冷</t>
    <phoneticPr fontId="3" type="noConversion"/>
  </si>
  <si>
    <t>豆</t>
    <phoneticPr fontId="3" type="noConversion"/>
  </si>
  <si>
    <t>加</t>
    <phoneticPr fontId="3" type="noConversion"/>
  </si>
  <si>
    <t>紅蘿蔔</t>
    <phoneticPr fontId="3" type="noConversion"/>
  </si>
  <si>
    <t>新鮮竹筍</t>
    <phoneticPr fontId="3" type="noConversion"/>
  </si>
  <si>
    <t>乾木耳</t>
    <phoneticPr fontId="3" type="noConversion"/>
  </si>
  <si>
    <t>煮</t>
    <phoneticPr fontId="3" type="noConversion"/>
  </si>
  <si>
    <t>新鮮雞蛋</t>
    <phoneticPr fontId="3" type="noConversion"/>
  </si>
  <si>
    <t>蒸</t>
    <phoneticPr fontId="3" type="noConversion"/>
  </si>
  <si>
    <t>豬肉來源:臺灣(豬肉及豬可食部位原料之原產地:臺灣)</t>
  </si>
  <si>
    <t>個人量(克)</t>
    <phoneticPr fontId="3" type="noConversion"/>
  </si>
  <si>
    <t>虱目魚排</t>
    <phoneticPr fontId="3" type="noConversion"/>
  </si>
  <si>
    <t>豆</t>
    <phoneticPr fontId="3" type="noConversion"/>
  </si>
  <si>
    <t>炒</t>
    <phoneticPr fontId="3" type="noConversion"/>
  </si>
  <si>
    <t>營養師:蕭涵</t>
    <phoneticPr fontId="3" type="noConversion"/>
  </si>
  <si>
    <t>衛管人員：洪于捷</t>
    <phoneticPr fontId="3" type="noConversion"/>
  </si>
  <si>
    <t>高麗菜</t>
    <phoneticPr fontId="3" type="noConversion"/>
  </si>
  <si>
    <t>胚芽飯</t>
    <phoneticPr fontId="3" type="noConversion"/>
  </si>
  <si>
    <t>高麗菜飯</t>
    <phoneticPr fontId="3" type="noConversion"/>
  </si>
  <si>
    <t>味噌海芽湯</t>
    <phoneticPr fontId="3" type="noConversion"/>
  </si>
  <si>
    <t>白米飯</t>
    <phoneticPr fontId="3" type="noConversion"/>
  </si>
  <si>
    <t>雙銀蘿蔔湯</t>
    <phoneticPr fontId="3" type="noConversion"/>
  </si>
  <si>
    <t>玉米濃湯(芡)</t>
    <phoneticPr fontId="3" type="noConversion"/>
  </si>
  <si>
    <t>板烤雞排</t>
    <phoneticPr fontId="3" type="noConversion"/>
  </si>
  <si>
    <t>阿婆肉燥</t>
    <phoneticPr fontId="3" type="noConversion"/>
  </si>
  <si>
    <t>鐵路滷排</t>
    <phoneticPr fontId="3" type="noConversion"/>
  </si>
  <si>
    <t>陽光玉米炒蛋</t>
    <phoneticPr fontId="3" type="noConversion"/>
  </si>
  <si>
    <t>白米</t>
    <phoneticPr fontId="3" type="noConversion"/>
  </si>
  <si>
    <t>蒸</t>
    <phoneticPr fontId="3" type="noConversion"/>
  </si>
  <si>
    <t>梅乾菜</t>
    <phoneticPr fontId="3" type="noConversion"/>
  </si>
  <si>
    <t>醃</t>
    <phoneticPr fontId="3" type="noConversion"/>
  </si>
  <si>
    <t>煮</t>
    <phoneticPr fontId="3" type="noConversion"/>
  </si>
  <si>
    <t>海帶</t>
    <phoneticPr fontId="3" type="noConversion"/>
  </si>
  <si>
    <t>黑輪</t>
    <phoneticPr fontId="3" type="noConversion"/>
  </si>
  <si>
    <t>紅蘿蔔</t>
    <phoneticPr fontId="3" type="noConversion"/>
  </si>
  <si>
    <t>起司絲</t>
    <phoneticPr fontId="3" type="noConversion"/>
  </si>
  <si>
    <t>川燙</t>
    <phoneticPr fontId="3" type="noConversion"/>
  </si>
  <si>
    <t>乾海帶芽</t>
    <phoneticPr fontId="3" type="noConversion"/>
  </si>
  <si>
    <t>味噌</t>
    <phoneticPr fontId="3" type="noConversion"/>
  </si>
  <si>
    <t>適量</t>
    <phoneticPr fontId="3" type="noConversion"/>
  </si>
  <si>
    <t>紫米</t>
    <phoneticPr fontId="3" type="noConversion"/>
  </si>
  <si>
    <t>蒲燒鯛魚</t>
    <phoneticPr fontId="3" type="noConversion"/>
  </si>
  <si>
    <t>蒸</t>
    <phoneticPr fontId="3" type="noConversion"/>
  </si>
  <si>
    <t>大白菜</t>
    <phoneticPr fontId="3" type="noConversion"/>
  </si>
  <si>
    <t>煮</t>
    <phoneticPr fontId="3" type="noConversion"/>
  </si>
  <si>
    <t>洋芋</t>
    <phoneticPr fontId="3" type="noConversion"/>
  </si>
  <si>
    <t>白煮蛋</t>
    <phoneticPr fontId="3" type="noConversion"/>
  </si>
  <si>
    <t>滷</t>
    <phoneticPr fontId="3" type="noConversion"/>
  </si>
  <si>
    <t>玉米濃湯粉</t>
    <phoneticPr fontId="3" type="noConversion"/>
  </si>
  <si>
    <t>適量</t>
    <phoneticPr fontId="3" type="noConversion"/>
  </si>
  <si>
    <t>烤</t>
    <phoneticPr fontId="3" type="noConversion"/>
  </si>
  <si>
    <t>生鮮雞肉</t>
    <phoneticPr fontId="3" type="noConversion"/>
  </si>
  <si>
    <t>白蘿蔔</t>
    <phoneticPr fontId="3" type="noConversion"/>
  </si>
  <si>
    <t>紅蘿蔔</t>
    <phoneticPr fontId="3" type="noConversion"/>
  </si>
  <si>
    <t>醬碎瓜</t>
    <phoneticPr fontId="3" type="noConversion"/>
  </si>
  <si>
    <t>鮮菇</t>
    <phoneticPr fontId="3" type="noConversion"/>
  </si>
  <si>
    <t>大白菜</t>
    <phoneticPr fontId="3" type="noConversion"/>
  </si>
  <si>
    <t>海帶茸</t>
    <phoneticPr fontId="3" type="noConversion"/>
  </si>
  <si>
    <t>非基改玉米粒</t>
    <phoneticPr fontId="3" type="noConversion"/>
  </si>
  <si>
    <t>番茄</t>
    <phoneticPr fontId="3" type="noConversion"/>
  </si>
  <si>
    <t>鮮菇</t>
    <phoneticPr fontId="3" type="noConversion"/>
  </si>
  <si>
    <t>高麗菜</t>
    <phoneticPr fontId="3" type="noConversion"/>
  </si>
  <si>
    <t>生鮮豬肉</t>
    <phoneticPr fontId="3" type="noConversion"/>
  </si>
  <si>
    <t>蒸</t>
    <phoneticPr fontId="3" type="noConversion"/>
  </si>
  <si>
    <t>加</t>
    <phoneticPr fontId="3" type="noConversion"/>
  </si>
  <si>
    <t>炸</t>
    <phoneticPr fontId="3" type="noConversion"/>
  </si>
  <si>
    <t>紅蘿蔔</t>
    <phoneticPr fontId="3" type="noConversion"/>
  </si>
  <si>
    <t>煮</t>
    <phoneticPr fontId="3" type="noConversion"/>
  </si>
  <si>
    <t>乾海帶芽</t>
    <phoneticPr fontId="3" type="noConversion"/>
  </si>
  <si>
    <t>味噌</t>
    <phoneticPr fontId="3" type="noConversion"/>
  </si>
  <si>
    <t>適量</t>
    <phoneticPr fontId="3" type="noConversion"/>
  </si>
  <si>
    <t>生鮮豬肉</t>
    <phoneticPr fontId="3" type="noConversion"/>
  </si>
  <si>
    <t>冬瓜</t>
    <phoneticPr fontId="3" type="noConversion"/>
  </si>
  <si>
    <t>薑絲</t>
    <phoneticPr fontId="3" type="noConversion"/>
  </si>
  <si>
    <t>洋蔥</t>
    <phoneticPr fontId="3" type="noConversion"/>
  </si>
  <si>
    <t>紅蘿蔔</t>
    <phoneticPr fontId="3" type="noConversion"/>
  </si>
  <si>
    <t>海苔</t>
    <phoneticPr fontId="3" type="noConversion"/>
  </si>
  <si>
    <t>芹菜</t>
    <phoneticPr fontId="3" type="noConversion"/>
  </si>
  <si>
    <t>豆</t>
    <phoneticPr fontId="3" type="noConversion"/>
  </si>
  <si>
    <t>非基改豆腐</t>
    <phoneticPr fontId="3" type="noConversion"/>
  </si>
  <si>
    <t>玉米粒</t>
    <phoneticPr fontId="3" type="noConversion"/>
  </si>
  <si>
    <t>金針菇</t>
    <phoneticPr fontId="3" type="noConversion"/>
  </si>
  <si>
    <t>榨菜</t>
    <phoneticPr fontId="3" type="noConversion"/>
  </si>
  <si>
    <t>醃</t>
    <phoneticPr fontId="3" type="noConversion"/>
  </si>
  <si>
    <t>筍乾</t>
    <phoneticPr fontId="3" type="noConversion"/>
  </si>
  <si>
    <t>醃</t>
    <phoneticPr fontId="3" type="noConversion"/>
  </si>
  <si>
    <t>紅蘿蔔</t>
    <phoneticPr fontId="3" type="noConversion"/>
  </si>
  <si>
    <t>乾木耳</t>
    <phoneticPr fontId="3" type="noConversion"/>
  </si>
  <si>
    <t>豆腐</t>
    <phoneticPr fontId="3" type="noConversion"/>
  </si>
  <si>
    <t>豆</t>
    <phoneticPr fontId="3" type="noConversion"/>
  </si>
  <si>
    <t>珍珠丸</t>
    <phoneticPr fontId="3" type="noConversion"/>
  </si>
  <si>
    <t>加</t>
    <phoneticPr fontId="3" type="noConversion"/>
  </si>
  <si>
    <t>鴻喜菇</t>
    <phoneticPr fontId="3" type="noConversion"/>
  </si>
  <si>
    <t>雪白菇</t>
    <phoneticPr fontId="3" type="noConversion"/>
  </si>
  <si>
    <t>杏鮑菇</t>
    <phoneticPr fontId="3" type="noConversion"/>
  </si>
  <si>
    <t>滷</t>
    <phoneticPr fontId="3" type="noConversion"/>
  </si>
  <si>
    <t>新鮮雞蛋</t>
    <phoneticPr fontId="3" type="noConversion"/>
  </si>
  <si>
    <t>非基改玉米粒</t>
    <phoneticPr fontId="3" type="noConversion"/>
  </si>
  <si>
    <t>大白菜</t>
    <phoneticPr fontId="3" type="noConversion"/>
  </si>
  <si>
    <t>乾木耳</t>
    <phoneticPr fontId="3" type="noConversion"/>
  </si>
  <si>
    <t>胚芽米</t>
    <phoneticPr fontId="3" type="noConversion"/>
  </si>
  <si>
    <t>烤</t>
    <phoneticPr fontId="3" type="noConversion"/>
  </si>
  <si>
    <t>生鮮水產品-三杯魷魚(海)</t>
    <phoneticPr fontId="3" type="noConversion"/>
  </si>
  <si>
    <t>杏鮑菇</t>
    <phoneticPr fontId="3" type="noConversion"/>
  </si>
  <si>
    <t>海</t>
    <phoneticPr fontId="3" type="noConversion"/>
  </si>
  <si>
    <t>雞肉捲</t>
    <phoneticPr fontId="3" type="noConversion"/>
  </si>
  <si>
    <t>生鮮豬肉</t>
    <phoneticPr fontId="3" type="noConversion"/>
  </si>
  <si>
    <t>玉米炒蛋</t>
    <phoneticPr fontId="3" type="noConversion"/>
  </si>
  <si>
    <t>海芽湯</t>
    <phoneticPr fontId="3" type="noConversion"/>
  </si>
  <si>
    <t>非基改玉米粒</t>
    <phoneticPr fontId="3" type="noConversion"/>
  </si>
  <si>
    <t>新鮮雞蛋</t>
    <phoneticPr fontId="3" type="noConversion"/>
  </si>
  <si>
    <t>紅蘿蔔</t>
    <phoneticPr fontId="3" type="noConversion"/>
  </si>
  <si>
    <t>豆</t>
    <phoneticPr fontId="3" type="noConversion"/>
  </si>
  <si>
    <t>煮</t>
    <phoneticPr fontId="3" type="noConversion"/>
  </si>
  <si>
    <t>乾海帶芽</t>
    <phoneticPr fontId="3" type="noConversion"/>
  </si>
  <si>
    <t>柴魚片</t>
    <phoneticPr fontId="3" type="noConversion"/>
  </si>
  <si>
    <t>生鮮翅小腿</t>
    <phoneticPr fontId="3" type="noConversion"/>
  </si>
  <si>
    <t>烤</t>
    <phoneticPr fontId="3" type="noConversion"/>
  </si>
  <si>
    <t>白蘿蔔</t>
    <phoneticPr fontId="3" type="noConversion"/>
  </si>
  <si>
    <t>大白菜</t>
    <phoneticPr fontId="3" type="noConversion"/>
  </si>
  <si>
    <t>味噌</t>
    <phoneticPr fontId="3" type="noConversion"/>
  </si>
  <si>
    <t>適量</t>
    <phoneticPr fontId="3" type="noConversion"/>
  </si>
  <si>
    <t>高麗菜</t>
    <phoneticPr fontId="3" type="noConversion"/>
  </si>
  <si>
    <t>豆干</t>
    <phoneticPr fontId="3" type="noConversion"/>
  </si>
  <si>
    <t>白蘿蔔</t>
    <phoneticPr fontId="3" type="noConversion"/>
  </si>
  <si>
    <t>紅蘿蔔</t>
    <phoneticPr fontId="3" type="noConversion"/>
  </si>
  <si>
    <t>加</t>
    <phoneticPr fontId="3" type="noConversion"/>
  </si>
  <si>
    <t>新鮮竹筍</t>
    <phoneticPr fontId="3" type="noConversion"/>
  </si>
  <si>
    <t>炸</t>
    <phoneticPr fontId="3" type="noConversion"/>
  </si>
  <si>
    <t>彩椒</t>
    <phoneticPr fontId="3" type="noConversion"/>
  </si>
  <si>
    <t>茄汁雞肉捲(加)</t>
    <phoneticPr fontId="3" type="noConversion"/>
  </si>
  <si>
    <t>炸</t>
    <phoneticPr fontId="3" type="noConversion"/>
  </si>
  <si>
    <t>醃</t>
    <phoneticPr fontId="3" type="noConversion"/>
  </si>
  <si>
    <t>醃</t>
    <phoneticPr fontId="3" type="noConversion"/>
  </si>
  <si>
    <t>酸白菜</t>
    <phoneticPr fontId="3" type="noConversion"/>
  </si>
  <si>
    <t>鮮菇</t>
    <phoneticPr fontId="3" type="noConversion"/>
  </si>
  <si>
    <t>玉米粒</t>
    <phoneticPr fontId="3" type="noConversion"/>
  </si>
  <si>
    <t>青花菜</t>
    <phoneticPr fontId="3" type="noConversion"/>
  </si>
  <si>
    <t>洋芋</t>
    <phoneticPr fontId="3" type="noConversion"/>
  </si>
  <si>
    <t>紅蘿蔔</t>
    <phoneticPr fontId="3" type="noConversion"/>
  </si>
  <si>
    <t>筍菇湯</t>
    <phoneticPr fontId="3" type="noConversion"/>
  </si>
  <si>
    <t>甜椒菇菇</t>
    <phoneticPr fontId="3" type="noConversion"/>
  </si>
  <si>
    <t>生鮮豬肉</t>
    <phoneticPr fontId="3" type="noConversion"/>
  </si>
  <si>
    <t>非基改豆干</t>
    <phoneticPr fontId="3" type="noConversion"/>
  </si>
  <si>
    <t>海</t>
    <phoneticPr fontId="3" type="noConversion"/>
  </si>
  <si>
    <t>新鮮雞蛋</t>
    <phoneticPr fontId="3" type="noConversion"/>
  </si>
  <si>
    <t>洋蔥</t>
    <phoneticPr fontId="3" type="noConversion"/>
  </si>
  <si>
    <t>貢丸</t>
    <phoneticPr fontId="3" type="noConversion"/>
  </si>
  <si>
    <t>杏鮑菇</t>
    <phoneticPr fontId="3" type="noConversion"/>
  </si>
  <si>
    <t>加</t>
    <phoneticPr fontId="3" type="noConversion"/>
  </si>
  <si>
    <t>洋蔥圈</t>
    <phoneticPr fontId="3" type="noConversion"/>
  </si>
  <si>
    <t>煮</t>
    <phoneticPr fontId="3" type="noConversion"/>
  </si>
  <si>
    <t>彩椒</t>
    <phoneticPr fontId="3" type="noConversion"/>
  </si>
  <si>
    <t>紅蘿蔔</t>
    <phoneticPr fontId="3" type="noConversion"/>
  </si>
  <si>
    <t>全脂奶粉</t>
    <phoneticPr fontId="3" type="noConversion"/>
  </si>
  <si>
    <t>深色蔬菜</t>
    <phoneticPr fontId="3" type="noConversion"/>
  </si>
  <si>
    <t>淺色蔬菜</t>
    <phoneticPr fontId="3" type="noConversion"/>
  </si>
  <si>
    <t>深色蔬菜</t>
    <phoneticPr fontId="3" type="noConversion"/>
  </si>
  <si>
    <t>深色蔬菜</t>
    <phoneticPr fontId="3" type="noConversion"/>
  </si>
  <si>
    <t>豆</t>
    <phoneticPr fontId="3" type="noConversion"/>
  </si>
  <si>
    <t>日式公仔麵</t>
    <phoneticPr fontId="3" type="noConversion"/>
  </si>
  <si>
    <t>蒸煮麵</t>
    <phoneticPr fontId="3" type="noConversion"/>
  </si>
  <si>
    <t>高麗菜</t>
    <phoneticPr fontId="3" type="noConversion"/>
  </si>
  <si>
    <t>玉米粒</t>
    <phoneticPr fontId="3" type="noConversion"/>
  </si>
  <si>
    <t>紅蘿蔔</t>
    <phoneticPr fontId="3" type="noConversion"/>
  </si>
  <si>
    <t>煮</t>
    <phoneticPr fontId="3" type="noConversion"/>
  </si>
  <si>
    <t>豬肉</t>
    <phoneticPr fontId="3" type="noConversion"/>
  </si>
  <si>
    <t>魷魚圈</t>
    <phoneticPr fontId="3" type="noConversion"/>
  </si>
  <si>
    <t>豬肉</t>
    <phoneticPr fontId="3" type="noConversion"/>
  </si>
  <si>
    <t>豬絞肉</t>
    <phoneticPr fontId="3" type="noConversion"/>
  </si>
  <si>
    <t>鴨肉</t>
    <phoneticPr fontId="3" type="noConversion"/>
  </si>
  <si>
    <t>雞肉</t>
    <phoneticPr fontId="3" type="noConversion"/>
  </si>
  <si>
    <t>豬肉</t>
    <phoneticPr fontId="3" type="noConversion"/>
  </si>
  <si>
    <t>鯊魚</t>
    <phoneticPr fontId="3" type="noConversion"/>
  </si>
  <si>
    <t>雞蛋</t>
    <phoneticPr fontId="3" type="noConversion"/>
  </si>
  <si>
    <t>翅小腿</t>
    <phoneticPr fontId="3" type="noConversion"/>
  </si>
  <si>
    <t>油甘魚</t>
    <phoneticPr fontId="3" type="noConversion"/>
  </si>
  <si>
    <t>新鮮竹筍</t>
    <phoneticPr fontId="3" type="noConversion"/>
  </si>
  <si>
    <t>炸</t>
    <phoneticPr fontId="3" type="noConversion"/>
  </si>
  <si>
    <t>洋蔥</t>
    <phoneticPr fontId="3" type="noConversion"/>
  </si>
  <si>
    <t>大白菜</t>
    <phoneticPr fontId="3" type="noConversion"/>
  </si>
  <si>
    <t>鮮菇</t>
    <phoneticPr fontId="3" type="noConversion"/>
  </si>
  <si>
    <t>淺色蔬菜</t>
    <phoneticPr fontId="3" type="noConversion"/>
  </si>
  <si>
    <t>雞蛋</t>
    <phoneticPr fontId="3" type="noConversion"/>
  </si>
  <si>
    <t>蒸</t>
    <phoneticPr fontId="3" type="noConversion"/>
  </si>
  <si>
    <t>甜辣醬</t>
    <phoneticPr fontId="3" type="noConversion"/>
  </si>
  <si>
    <t>彩椒</t>
    <phoneticPr fontId="3" type="noConversion"/>
  </si>
  <si>
    <t>洋蔥</t>
    <phoneticPr fontId="3" type="noConversion"/>
  </si>
  <si>
    <t>豬肉水餃</t>
    <phoneticPr fontId="3" type="noConversion"/>
  </si>
  <si>
    <t>冷</t>
    <phoneticPr fontId="3" type="noConversion"/>
  </si>
  <si>
    <t>三絲湯</t>
    <phoneticPr fontId="3" type="noConversion"/>
  </si>
  <si>
    <t>柴魚蔬菜湯</t>
    <phoneticPr fontId="3" type="noConversion"/>
  </si>
  <si>
    <t>玉米蛋花湯</t>
    <phoneticPr fontId="3" type="noConversion"/>
  </si>
  <si>
    <t>日式海芽湯</t>
    <phoneticPr fontId="3" type="noConversion"/>
  </si>
  <si>
    <t>薑絲冬瓜湯</t>
    <phoneticPr fontId="3" type="noConversion"/>
  </si>
  <si>
    <t>榨菜金針湯(醃)</t>
    <phoneticPr fontId="3" type="noConversion"/>
  </si>
  <si>
    <t>港式酸辣湯(豆芡)</t>
    <phoneticPr fontId="3" type="noConversion"/>
  </si>
  <si>
    <t>紫菜湯</t>
    <phoneticPr fontId="3" type="noConversion"/>
  </si>
  <si>
    <t>筍片湯</t>
    <phoneticPr fontId="3" type="noConversion"/>
  </si>
  <si>
    <t>唐揚炸雞丁(炸)</t>
    <phoneticPr fontId="3" type="noConversion"/>
  </si>
  <si>
    <t>照燒燴豬肉</t>
    <phoneticPr fontId="3" type="noConversion"/>
  </si>
  <si>
    <t>梅干扣肉</t>
    <phoneticPr fontId="3" type="noConversion"/>
  </si>
  <si>
    <t>東山滷味(豆加)</t>
    <phoneticPr fontId="3" type="noConversion"/>
  </si>
  <si>
    <t>吮指翅小腿(炸)</t>
    <phoneticPr fontId="3" type="noConversion"/>
  </si>
  <si>
    <t>紫米飯</t>
    <phoneticPr fontId="3" type="noConversion"/>
  </si>
  <si>
    <t>生鮮水產品-蒲燒鯛魚(海)</t>
    <phoneticPr fontId="3" type="noConversion"/>
  </si>
  <si>
    <t>酸菜白肉鍋(醃)</t>
    <phoneticPr fontId="3" type="noConversion"/>
  </si>
  <si>
    <t>醬汁豆腐(豆)</t>
    <phoneticPr fontId="3" type="noConversion"/>
  </si>
  <si>
    <t>洋芋鴨丁</t>
    <phoneticPr fontId="3" type="noConversion"/>
  </si>
  <si>
    <t>五香滷蛋</t>
    <phoneticPr fontId="3" type="noConversion"/>
  </si>
  <si>
    <t>高麗菜肉片</t>
    <phoneticPr fontId="3" type="noConversion"/>
  </si>
  <si>
    <t>酸甜白菜豆腐煲(豆)</t>
    <phoneticPr fontId="3" type="noConversion"/>
  </si>
  <si>
    <t>生鮮水產品-什錦魷魚圈(海)</t>
    <phoneticPr fontId="3" type="noConversion"/>
  </si>
  <si>
    <t>紅燒豬腩</t>
    <phoneticPr fontId="3" type="noConversion"/>
  </si>
  <si>
    <t>金色三穗玉米</t>
    <phoneticPr fontId="3" type="noConversion"/>
  </si>
  <si>
    <t>鐵路滷排骨</t>
    <phoneticPr fontId="3" type="noConversion"/>
  </si>
  <si>
    <t>多汁水餃(冷)</t>
    <phoneticPr fontId="3" type="noConversion"/>
  </si>
  <si>
    <t>青花造型鮮魚排(海炸加)</t>
    <phoneticPr fontId="3" type="noConversion"/>
  </si>
  <si>
    <t>紅燒咕咾肉</t>
    <phoneticPr fontId="3" type="noConversion"/>
  </si>
  <si>
    <t>香嫩豆腐(豆)</t>
    <phoneticPr fontId="3" type="noConversion"/>
  </si>
  <si>
    <t>日式排骨</t>
    <phoneticPr fontId="3" type="noConversion"/>
  </si>
  <si>
    <t>白菜海茸</t>
    <phoneticPr fontId="3" type="noConversion"/>
  </si>
  <si>
    <t>三杯豆干杏鮑菇(豆)</t>
    <phoneticPr fontId="3" type="noConversion"/>
  </si>
  <si>
    <t>泰式打拋豬</t>
    <phoneticPr fontId="3" type="noConversion"/>
  </si>
  <si>
    <t>白蘿貢丸(加)</t>
    <phoneticPr fontId="3" type="noConversion"/>
  </si>
  <si>
    <t>蒜泥白肉</t>
    <phoneticPr fontId="3" type="noConversion"/>
  </si>
  <si>
    <t>白醬奶香鮮蔬</t>
    <phoneticPr fontId="3" type="noConversion"/>
  </si>
  <si>
    <t>芙蓉蒸蛋</t>
    <phoneticPr fontId="3" type="noConversion"/>
  </si>
  <si>
    <t>生鮮水產品-茄汁清蒸魚(海)</t>
    <phoneticPr fontId="3" type="noConversion"/>
  </si>
  <si>
    <t>炸洋蔥圈圈(加炸)</t>
    <phoneticPr fontId="3" type="noConversion"/>
  </si>
  <si>
    <t>醬燒肉片</t>
    <phoneticPr fontId="3" type="noConversion"/>
  </si>
  <si>
    <t>普羅旺斯雞排</t>
    <phoneticPr fontId="3" type="noConversion"/>
  </si>
  <si>
    <t>壽喜燒肉(豆)</t>
    <phoneticPr fontId="3" type="noConversion"/>
  </si>
  <si>
    <t>港式蘿蔔糕(冷)</t>
    <phoneticPr fontId="3" type="noConversion"/>
  </si>
  <si>
    <t>海苔鮮蔬大阪燒</t>
    <phoneticPr fontId="3" type="noConversion"/>
  </si>
  <si>
    <t>芹菜豆干(豆)</t>
    <phoneticPr fontId="3" type="noConversion"/>
  </si>
  <si>
    <t>港式肉排</t>
    <phoneticPr fontId="3" type="noConversion"/>
  </si>
  <si>
    <t>番茄蔬菜鍋</t>
    <phoneticPr fontId="3" type="noConversion"/>
  </si>
  <si>
    <t>黃金翅小腿(炸)</t>
    <phoneticPr fontId="3" type="noConversion"/>
  </si>
  <si>
    <t>古早味滷肉</t>
    <phoneticPr fontId="3" type="noConversion"/>
  </si>
  <si>
    <t>起司玉米雞茸</t>
    <phoneticPr fontId="3" type="noConversion"/>
  </si>
  <si>
    <t>日式蒸蛋</t>
    <phoneticPr fontId="3" type="noConversion"/>
  </si>
  <si>
    <t>生鮮水產品-一口酥魚丁(炸海)</t>
    <phoneticPr fontId="3" type="noConversion"/>
  </si>
  <si>
    <t>紫米珍珠丸子(加)</t>
    <phoneticPr fontId="3" type="noConversion"/>
  </si>
  <si>
    <t>鮮菇雜燴</t>
    <phoneticPr fontId="3" type="noConversion"/>
  </si>
  <si>
    <t>綠豆蜜甜湯</t>
    <phoneticPr fontId="3" type="noConversion"/>
  </si>
  <si>
    <t>綠豆</t>
    <phoneticPr fontId="3" type="noConversion"/>
  </si>
  <si>
    <t>冬瓜山粉圓</t>
    <phoneticPr fontId="3" type="noConversion"/>
  </si>
  <si>
    <t>米血燒鴨(冷)</t>
    <phoneticPr fontId="3" type="noConversion"/>
  </si>
  <si>
    <t>生鮮鴨肉</t>
    <phoneticPr fontId="3" type="noConversion"/>
  </si>
  <si>
    <t>米血</t>
    <phoneticPr fontId="3" type="noConversion"/>
  </si>
  <si>
    <t>冷</t>
    <phoneticPr fontId="3" type="noConversion"/>
  </si>
  <si>
    <t>檸檬烤雞排</t>
    <phoneticPr fontId="3" type="noConversion"/>
  </si>
  <si>
    <t>生鮮雞排</t>
    <phoneticPr fontId="3" type="noConversion"/>
  </si>
  <si>
    <t>榨菜鮮菇湯(醃)</t>
    <phoneticPr fontId="3" type="noConversion"/>
  </si>
  <si>
    <t>山粉圓</t>
    <phoneticPr fontId="3" type="noConversion"/>
  </si>
  <si>
    <t>冬瓜磚</t>
    <phoneticPr fontId="3" type="noConversion"/>
  </si>
  <si>
    <t>榨菜</t>
    <phoneticPr fontId="3" type="noConversion"/>
  </si>
  <si>
    <t>醃</t>
    <phoneticPr fontId="3" type="noConversion"/>
  </si>
  <si>
    <t>鮮菇</t>
    <phoneticPr fontId="3" type="noConversion"/>
  </si>
  <si>
    <t xml:space="preserve">  員林國小-冠成113年4月菜單</t>
    <phoneticPr fontId="3" type="noConversion"/>
  </si>
  <si>
    <t>113年4月第一週菜單明細(員林國小-冠成廠商)</t>
    <phoneticPr fontId="3" type="noConversion"/>
  </si>
  <si>
    <t>113年4月第二週菜單明細(員林國小-冠成廠商)</t>
    <phoneticPr fontId="3" type="noConversion"/>
  </si>
  <si>
    <t>113年4月第三週菜單明細(員林國小-冠成廠商)</t>
    <phoneticPr fontId="3" type="noConversion"/>
  </si>
  <si>
    <t>113年4月第四週菜單明細(員林國小-冠成廠商)</t>
    <phoneticPr fontId="3" type="noConversion"/>
  </si>
  <si>
    <t>113年4月第五週菜單明細(員林國小-冠成廠商)</t>
    <phoneticPr fontId="3" type="noConversion"/>
  </si>
  <si>
    <t>味噌豆腐湯(豆)</t>
    <phoneticPr fontId="3" type="noConversion"/>
  </si>
  <si>
    <t>蛋花湯+豆漿</t>
    <phoneticPr fontId="3" type="noConversion"/>
  </si>
  <si>
    <t>豆漿一瓶</t>
    <phoneticPr fontId="3" type="noConversion"/>
  </si>
  <si>
    <t>白米飯+可可麻糬包</t>
    <phoneticPr fontId="3" type="noConversion"/>
  </si>
  <si>
    <t>白米飯+炫烤雞塊</t>
    <phoneticPr fontId="3" type="noConversion"/>
  </si>
  <si>
    <t>白米飯+小可頌</t>
    <phoneticPr fontId="3" type="noConversion"/>
  </si>
  <si>
    <t>白米飯+甜甜鬆餅</t>
    <phoneticPr fontId="3" type="noConversion"/>
  </si>
  <si>
    <t>白米飯+香烤波浪薯條</t>
    <phoneticPr fontId="3" type="noConversion"/>
  </si>
  <si>
    <t>香酥雞腿(炸)</t>
    <phoneticPr fontId="3" type="noConversion"/>
  </si>
  <si>
    <t>生鮮雞腿</t>
    <phoneticPr fontId="3" type="noConversion"/>
  </si>
  <si>
    <t>夜市鐵板麵</t>
    <phoneticPr fontId="3" type="noConversion"/>
  </si>
  <si>
    <t>白油麵</t>
    <phoneticPr fontId="3" type="noConversion"/>
  </si>
  <si>
    <t>非基改玉米粒</t>
    <phoneticPr fontId="3" type="noConversion"/>
  </si>
  <si>
    <t>紅蘿蔔</t>
    <phoneticPr fontId="3" type="noConversion"/>
  </si>
  <si>
    <t>大白菜</t>
    <phoneticPr fontId="3" type="noConversion"/>
  </si>
  <si>
    <t>醬燉洋芋雞</t>
    <phoneticPr fontId="3" type="noConversion"/>
  </si>
  <si>
    <t>黃金雞腿(炸)</t>
    <phoneticPr fontId="3" type="noConversion"/>
  </si>
  <si>
    <t>生鮮雞腿</t>
    <phoneticPr fontId="3" type="noConversion"/>
  </si>
  <si>
    <t>照燒豆腐(豆)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</si>
</sst>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11 月&quot;\ #\ &quot;日（一）&quot;"/>
    <numFmt numFmtId="177" formatCode="0;_ "/>
    <numFmt numFmtId="178" formatCode="0;_쐀"/>
    <numFmt numFmtId="179" formatCode="m/d;@"/>
    <numFmt numFmtId="180" formatCode="m&quot;月&quot;d&quot;日&quot;;@"/>
  </numFmts>
  <fonts count="98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7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sz val="48"/>
      <color theme="1"/>
      <name val="華康少女文字W3"/>
      <family val="3"/>
      <charset val="136"/>
    </font>
    <font>
      <b/>
      <sz val="40"/>
      <color theme="1"/>
      <name val="微軟正黑體"/>
      <family val="2"/>
      <charset val="136"/>
    </font>
    <font>
      <sz val="4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sz val="50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8"/>
      <name val="新細明體"/>
      <family val="1"/>
      <charset val="136"/>
    </font>
    <font>
      <b/>
      <sz val="14"/>
      <name val="新細明體"/>
      <family val="1"/>
      <charset val="136"/>
    </font>
    <font>
      <sz val="28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6"/>
      <name val="標楷體"/>
      <family val="4"/>
      <charset val="136"/>
    </font>
    <font>
      <sz val="20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17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b/>
      <sz val="48"/>
      <color theme="0"/>
      <name val="微軟正黑體"/>
      <family val="2"/>
      <charset val="136"/>
    </font>
    <font>
      <b/>
      <sz val="25"/>
      <color theme="1"/>
      <name val="標楷體"/>
      <family val="4"/>
      <charset val="136"/>
    </font>
    <font>
      <b/>
      <sz val="50"/>
      <color theme="1"/>
      <name val="微軟正黑體"/>
      <family val="2"/>
      <charset val="136"/>
    </font>
    <font>
      <b/>
      <sz val="50"/>
      <color rgb="FFFFFF00"/>
      <name val="微軟正黑體"/>
      <family val="2"/>
      <charset val="136"/>
    </font>
    <font>
      <b/>
      <sz val="25"/>
      <color rgb="FFFFFF00"/>
      <name val="微軟正黑體"/>
      <family val="2"/>
      <charset val="136"/>
    </font>
    <font>
      <sz val="72"/>
      <color theme="1"/>
      <name val="華康少女文字W3"/>
      <family val="3"/>
      <charset val="136"/>
    </font>
    <font>
      <b/>
      <sz val="5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0"/>
      <color rgb="FF0000FF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45"/>
      <color theme="1"/>
      <name val="標楷體"/>
      <family val="4"/>
      <charset val="136"/>
    </font>
    <font>
      <b/>
      <sz val="26"/>
      <color rgb="FFFF0000"/>
      <name val="新細明體"/>
      <family val="1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  <font>
      <b/>
      <sz val="26"/>
      <name val="新細明體"/>
      <family val="1"/>
      <charset val="136"/>
    </font>
    <font>
      <b/>
      <sz val="28"/>
      <color rgb="FFFF0000"/>
      <name val="新細明體"/>
      <family val="1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sz val="11"/>
      <color indexed="8"/>
      <name val="Calibri"/>
      <family val="2"/>
    </font>
    <font>
      <sz val="11"/>
      <name val="新細明體"/>
      <family val="1"/>
      <charset val="136"/>
      <scheme val="minor"/>
    </font>
    <font>
      <sz val="18"/>
      <name val="標楷體"/>
      <family val="4"/>
      <charset val="136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99CC"/>
        <bgColor indexed="29"/>
      </patternFill>
    </fill>
    <fill>
      <patternFill patternType="solid">
        <fgColor theme="6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/>
      <bottom style="medium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</borders>
  <cellStyleXfs count="590">
    <xf numFmtId="0" fontId="0" fillId="0" borderId="0">
      <alignment vertical="center"/>
    </xf>
    <xf numFmtId="0" fontId="1" fillId="0" borderId="0"/>
    <xf numFmtId="0" fontId="5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38" fillId="0" borderId="0"/>
    <xf numFmtId="0" fontId="64" fillId="26" borderId="0" applyNumberFormat="0" applyBorder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7" fillId="27" borderId="66" applyNumberFormat="0" applyAlignment="0" applyProtection="0">
      <alignment vertical="center"/>
    </xf>
    <xf numFmtId="0" fontId="68" fillId="0" borderId="67" applyNumberFormat="0" applyFill="0" applyAlignment="0" applyProtection="0">
      <alignment vertical="center"/>
    </xf>
    <xf numFmtId="0" fontId="1" fillId="28" borderId="68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69" applyNumberFormat="0" applyFill="0" applyAlignment="0" applyProtection="0">
      <alignment vertical="center"/>
    </xf>
    <xf numFmtId="0" fontId="72" fillId="0" borderId="70" applyNumberFormat="0" applyFill="0" applyAlignment="0" applyProtection="0">
      <alignment vertical="center"/>
    </xf>
    <xf numFmtId="0" fontId="73" fillId="0" borderId="7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7" borderId="66" applyNumberFormat="0" applyAlignment="0" applyProtection="0">
      <alignment vertical="center"/>
    </xf>
    <xf numFmtId="0" fontId="75" fillId="27" borderId="72" applyNumberFormat="0" applyAlignment="0" applyProtection="0">
      <alignment vertical="center"/>
    </xf>
    <xf numFmtId="0" fontId="76" fillId="33" borderId="73" applyNumberFormat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50" fillId="0" borderId="0">
      <alignment vertical="center"/>
    </xf>
    <xf numFmtId="0" fontId="1" fillId="0" borderId="0"/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5" fillId="0" borderId="0" applyFill="0" applyProtection="0"/>
    <xf numFmtId="0" fontId="1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95" fillId="0" borderId="0" applyFill="0" applyProtection="0"/>
    <xf numFmtId="0" fontId="1" fillId="0" borderId="0"/>
    <xf numFmtId="0" fontId="50" fillId="0" borderId="0">
      <alignment vertical="center"/>
    </xf>
    <xf numFmtId="0" fontId="1" fillId="0" borderId="0"/>
    <xf numFmtId="0" fontId="50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</cellStyleXfs>
  <cellXfs count="754"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1" applyFont="1" applyFill="1"/>
    <xf numFmtId="0" fontId="5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shrinkToFit="1"/>
    </xf>
    <xf numFmtId="0" fontId="1" fillId="2" borderId="0" xfId="1" applyFont="1" applyFill="1" applyAlignment="1"/>
    <xf numFmtId="0" fontId="1" fillId="2" borderId="0" xfId="1" applyFont="1" applyFill="1"/>
    <xf numFmtId="0" fontId="7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shrinkToFit="1"/>
    </xf>
    <xf numFmtId="0" fontId="4" fillId="2" borderId="0" xfId="1" applyFont="1" applyFill="1" applyBorder="1"/>
    <xf numFmtId="0" fontId="9" fillId="2" borderId="0" xfId="1" applyFont="1" applyFill="1"/>
    <xf numFmtId="0" fontId="11" fillId="2" borderId="0" xfId="1" applyFont="1" applyFill="1"/>
    <xf numFmtId="176" fontId="12" fillId="2" borderId="12" xfId="0" applyNumberFormat="1" applyFont="1" applyFill="1" applyBorder="1" applyAlignment="1">
      <alignment vertical="center" wrapText="1"/>
    </xf>
    <xf numFmtId="176" fontId="12" fillId="2" borderId="13" xfId="0" applyNumberFormat="1" applyFont="1" applyFill="1" applyBorder="1" applyAlignment="1">
      <alignment vertical="center" wrapText="1"/>
    </xf>
    <xf numFmtId="176" fontId="12" fillId="2" borderId="14" xfId="0" applyNumberFormat="1" applyFont="1" applyFill="1" applyBorder="1" applyAlignment="1">
      <alignment vertical="center" wrapText="1"/>
    </xf>
    <xf numFmtId="176" fontId="12" fillId="2" borderId="2" xfId="0" applyNumberFormat="1" applyFont="1" applyFill="1" applyBorder="1" applyAlignment="1">
      <alignment vertical="center" wrapText="1"/>
    </xf>
    <xf numFmtId="176" fontId="12" fillId="2" borderId="3" xfId="0" applyNumberFormat="1" applyFont="1" applyFill="1" applyBorder="1" applyAlignment="1">
      <alignment vertical="center" wrapText="1"/>
    </xf>
    <xf numFmtId="176" fontId="12" fillId="2" borderId="4" xfId="0" applyNumberFormat="1" applyFont="1" applyFill="1" applyBorder="1" applyAlignment="1">
      <alignment vertical="center" wrapText="1"/>
    </xf>
    <xf numFmtId="176" fontId="12" fillId="2" borderId="5" xfId="0" applyNumberFormat="1" applyFont="1" applyFill="1" applyBorder="1" applyAlignment="1">
      <alignment vertical="center" wrapText="1"/>
    </xf>
    <xf numFmtId="176" fontId="12" fillId="2" borderId="6" xfId="0" applyNumberFormat="1" applyFont="1" applyFill="1" applyBorder="1" applyAlignment="1">
      <alignment vertical="center" wrapText="1"/>
    </xf>
    <xf numFmtId="176" fontId="12" fillId="2" borderId="7" xfId="0" applyNumberFormat="1" applyFont="1" applyFill="1" applyBorder="1" applyAlignment="1">
      <alignment vertical="center" wrapText="1"/>
    </xf>
    <xf numFmtId="0" fontId="13" fillId="2" borderId="15" xfId="1" applyFont="1" applyFill="1" applyBorder="1"/>
    <xf numFmtId="0" fontId="13" fillId="2" borderId="16" xfId="1" applyFont="1" applyFill="1" applyBorder="1"/>
    <xf numFmtId="0" fontId="13" fillId="2" borderId="17" xfId="1" applyFont="1" applyFill="1" applyBorder="1"/>
    <xf numFmtId="0" fontId="14" fillId="2" borderId="5" xfId="0" applyFont="1" applyFill="1" applyBorder="1" applyAlignment="1">
      <alignment vertical="center" shrinkToFit="1"/>
    </xf>
    <xf numFmtId="0" fontId="14" fillId="2" borderId="6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12" xfId="0" applyFont="1" applyFill="1" applyBorder="1" applyAlignment="1">
      <alignment vertical="center" shrinkToFit="1"/>
    </xf>
    <xf numFmtId="0" fontId="14" fillId="2" borderId="13" xfId="0" applyFont="1" applyFill="1" applyBorder="1" applyAlignment="1">
      <alignment vertical="center" shrinkToFit="1"/>
    </xf>
    <xf numFmtId="0" fontId="14" fillId="2" borderId="14" xfId="0" applyFont="1" applyFill="1" applyBorder="1" applyAlignment="1">
      <alignment vertical="center" shrinkToFit="1"/>
    </xf>
    <xf numFmtId="0" fontId="15" fillId="2" borderId="12" xfId="0" applyFont="1" applyFill="1" applyBorder="1" applyAlignment="1">
      <alignment vertical="center" shrinkToFit="1"/>
    </xf>
    <xf numFmtId="0" fontId="15" fillId="2" borderId="13" xfId="0" applyFont="1" applyFill="1" applyBorder="1" applyAlignment="1">
      <alignment vertical="center" shrinkToFit="1"/>
    </xf>
    <xf numFmtId="0" fontId="15" fillId="2" borderId="14" xfId="0" applyFont="1" applyFill="1" applyBorder="1" applyAlignment="1">
      <alignment vertical="center" shrinkToFit="1"/>
    </xf>
    <xf numFmtId="0" fontId="18" fillId="2" borderId="8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 shrinkToFit="1"/>
    </xf>
    <xf numFmtId="0" fontId="18" fillId="2" borderId="0" xfId="0" applyFont="1" applyFill="1" applyBorder="1" applyAlignment="1">
      <alignment vertical="center" shrinkToFit="1"/>
    </xf>
    <xf numFmtId="0" fontId="18" fillId="2" borderId="9" xfId="0" applyFont="1" applyFill="1" applyBorder="1" applyAlignment="1">
      <alignment vertical="center" shrinkToFit="1"/>
    </xf>
    <xf numFmtId="0" fontId="18" fillId="2" borderId="10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vertical="center" shrinkToFit="1"/>
    </xf>
    <xf numFmtId="0" fontId="18" fillId="2" borderId="11" xfId="0" applyFont="1" applyFill="1" applyBorder="1" applyAlignment="1">
      <alignment vertical="center" shrinkToFit="1"/>
    </xf>
    <xf numFmtId="0" fontId="19" fillId="2" borderId="26" xfId="1" applyFont="1" applyFill="1" applyBorder="1"/>
    <xf numFmtId="0" fontId="20" fillId="2" borderId="21" xfId="1" applyFont="1" applyFill="1" applyBorder="1"/>
    <xf numFmtId="0" fontId="19" fillId="2" borderId="21" xfId="1" applyFont="1" applyFill="1" applyBorder="1"/>
    <xf numFmtId="0" fontId="20" fillId="2" borderId="22" xfId="1" applyFont="1" applyFill="1" applyBorder="1"/>
    <xf numFmtId="0" fontId="19" fillId="2" borderId="23" xfId="1" applyFont="1" applyFill="1" applyBorder="1"/>
    <xf numFmtId="0" fontId="20" fillId="2" borderId="24" xfId="1" applyFont="1" applyFill="1" applyBorder="1"/>
    <xf numFmtId="0" fontId="19" fillId="2" borderId="24" xfId="1" applyFont="1" applyFill="1" applyBorder="1"/>
    <xf numFmtId="0" fontId="20" fillId="2" borderId="25" xfId="1" applyFont="1" applyFill="1" applyBorder="1"/>
    <xf numFmtId="0" fontId="0" fillId="2" borderId="0" xfId="0" applyFont="1" applyFill="1">
      <alignment vertical="center"/>
    </xf>
    <xf numFmtId="0" fontId="21" fillId="2" borderId="0" xfId="1" applyFont="1" applyFill="1" applyAlignment="1"/>
    <xf numFmtId="0" fontId="23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shrinkToFit="1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6" fillId="0" borderId="33" xfId="0" applyFont="1" applyBorder="1" applyAlignment="1">
      <alignment horizontal="center" vertical="center" textRotation="255"/>
    </xf>
    <xf numFmtId="0" fontId="27" fillId="0" borderId="34" xfId="0" applyFont="1" applyBorder="1" applyAlignment="1">
      <alignment vertical="center" textRotation="255"/>
    </xf>
    <xf numFmtId="0" fontId="27" fillId="0" borderId="35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 shrinkToFit="1"/>
    </xf>
    <xf numFmtId="0" fontId="27" fillId="0" borderId="34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 textRotation="255"/>
    </xf>
    <xf numFmtId="0" fontId="26" fillId="0" borderId="36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26" fillId="0" borderId="38" xfId="0" applyFont="1" applyBorder="1" applyAlignment="1">
      <alignment horizontal="center"/>
    </xf>
    <xf numFmtId="0" fontId="25" fillId="3" borderId="39" xfId="0" applyFont="1" applyFill="1" applyBorder="1" applyAlignment="1">
      <alignment horizontal="center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27" fillId="3" borderId="39" xfId="0" applyFont="1" applyFill="1" applyBorder="1" applyAlignment="1">
      <alignment horizontal="center" vertical="center" wrapText="1" shrinkToFit="1"/>
    </xf>
    <xf numFmtId="0" fontId="26" fillId="0" borderId="41" xfId="0" applyFont="1" applyFill="1" applyBorder="1">
      <alignment vertical="center"/>
    </xf>
    <xf numFmtId="0" fontId="26" fillId="0" borderId="40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6" fillId="0" borderId="43" xfId="0" applyFont="1" applyBorder="1" applyAlignment="1">
      <alignment horizontal="center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6" fillId="0" borderId="44" xfId="0" applyFont="1" applyFill="1" applyBorder="1" applyAlignment="1">
      <alignment horizontal="center" vertical="center" shrinkToFit="1"/>
    </xf>
    <xf numFmtId="0" fontId="26" fillId="0" borderId="46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6" fillId="0" borderId="45" xfId="0" applyFont="1" applyFill="1" applyBorder="1">
      <alignment vertical="center"/>
    </xf>
    <xf numFmtId="0" fontId="26" fillId="0" borderId="4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26" fillId="0" borderId="44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47" xfId="0" applyFont="1" applyBorder="1">
      <alignment vertical="center"/>
    </xf>
    <xf numFmtId="0" fontId="26" fillId="0" borderId="44" xfId="0" applyFont="1" applyFill="1" applyBorder="1" applyAlignment="1">
      <alignment horizontal="left" vertical="center"/>
    </xf>
    <xf numFmtId="0" fontId="26" fillId="0" borderId="44" xfId="0" applyFont="1" applyFill="1" applyBorder="1" applyAlignment="1">
      <alignment horizontal="left"/>
    </xf>
    <xf numFmtId="9" fontId="1" fillId="0" borderId="0" xfId="0" applyNumberFormat="1" applyFont="1" applyBorder="1">
      <alignment vertical="center"/>
    </xf>
    <xf numFmtId="0" fontId="33" fillId="0" borderId="44" xfId="0" applyFont="1" applyFill="1" applyBorder="1" applyAlignment="1">
      <alignment horizontal="left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50" xfId="0" applyFont="1" applyBorder="1" applyAlignment="1">
      <alignment horizontal="right"/>
    </xf>
    <xf numFmtId="0" fontId="26" fillId="0" borderId="51" xfId="0" applyFont="1" applyFill="1" applyBorder="1" applyAlignment="1">
      <alignment horizontal="left" vertical="center"/>
    </xf>
    <xf numFmtId="0" fontId="26" fillId="0" borderId="40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3" xfId="0" applyFont="1" applyFill="1" applyBorder="1" applyAlignment="1">
      <alignment horizontal="center"/>
    </xf>
    <xf numFmtId="0" fontId="26" fillId="0" borderId="44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5" fillId="0" borderId="0" xfId="0" applyFont="1" applyBorder="1" applyAlignment="1">
      <alignment horizontal="right"/>
    </xf>
    <xf numFmtId="0" fontId="25" fillId="0" borderId="0" xfId="0" applyFont="1">
      <alignment vertical="center"/>
    </xf>
    <xf numFmtId="0" fontId="26" fillId="0" borderId="44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5" fillId="0" borderId="44" xfId="0" applyFont="1" applyBorder="1" applyAlignment="1">
      <alignment horizontal="center" vertical="center" shrinkToFit="1"/>
    </xf>
    <xf numFmtId="0" fontId="26" fillId="0" borderId="44" xfId="0" applyFont="1" applyBorder="1" applyAlignment="1">
      <alignment horizontal="center"/>
    </xf>
    <xf numFmtId="0" fontId="25" fillId="0" borderId="47" xfId="0" applyFont="1" applyBorder="1">
      <alignment vertical="center"/>
    </xf>
    <xf numFmtId="0" fontId="26" fillId="4" borderId="45" xfId="0" applyFont="1" applyFill="1" applyBorder="1">
      <alignment vertical="center"/>
    </xf>
    <xf numFmtId="0" fontId="26" fillId="0" borderId="44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 shrinkToFit="1"/>
    </xf>
    <xf numFmtId="0" fontId="25" fillId="0" borderId="53" xfId="0" applyFont="1" applyBorder="1">
      <alignment vertical="center"/>
    </xf>
    <xf numFmtId="0" fontId="33" fillId="0" borderId="51" xfId="0" applyFont="1" applyBorder="1" applyAlignment="1">
      <alignment horizontal="left" vertical="center" shrinkToFit="1"/>
    </xf>
    <xf numFmtId="0" fontId="25" fillId="0" borderId="51" xfId="0" applyFont="1" applyBorder="1" applyAlignment="1">
      <alignment horizontal="left" vertical="center" shrinkToFit="1"/>
    </xf>
    <xf numFmtId="0" fontId="26" fillId="4" borderId="45" xfId="0" applyFont="1" applyFill="1" applyBorder="1" applyAlignment="1">
      <alignment horizontal="right"/>
    </xf>
    <xf numFmtId="0" fontId="26" fillId="0" borderId="44" xfId="0" applyFont="1" applyBorder="1" applyAlignment="1">
      <alignment horizontal="left"/>
    </xf>
    <xf numFmtId="0" fontId="25" fillId="0" borderId="0" xfId="0" applyFont="1" applyBorder="1" applyAlignment="1">
      <alignment horizontal="center" vertical="center"/>
    </xf>
    <xf numFmtId="0" fontId="33" fillId="0" borderId="44" xfId="0" applyFont="1" applyBorder="1" applyAlignment="1">
      <alignment horizontal="left" vertical="center" shrinkToFit="1"/>
    </xf>
    <xf numFmtId="0" fontId="26" fillId="0" borderId="49" xfId="0" applyFont="1" applyBorder="1" applyAlignment="1">
      <alignment horizontal="center" vertical="center"/>
    </xf>
    <xf numFmtId="0" fontId="25" fillId="0" borderId="54" xfId="0" applyFont="1" applyBorder="1" applyAlignment="1">
      <alignment horizontal="left" vertical="center" shrinkToFit="1"/>
    </xf>
    <xf numFmtId="0" fontId="1" fillId="0" borderId="55" xfId="0" applyFont="1" applyBorder="1" applyAlignment="1">
      <alignment horizontal="right"/>
    </xf>
    <xf numFmtId="0" fontId="25" fillId="0" borderId="57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6" fillId="0" borderId="5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6" fillId="0" borderId="48" xfId="0" applyFont="1" applyFill="1" applyBorder="1" applyAlignment="1">
      <alignment horizontal="left"/>
    </xf>
    <xf numFmtId="0" fontId="25" fillId="5" borderId="54" xfId="0" applyFont="1" applyFill="1" applyBorder="1" applyAlignment="1">
      <alignment horizontal="center" vertical="center" shrinkToFit="1"/>
    </xf>
    <xf numFmtId="0" fontId="25" fillId="0" borderId="5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1" fillId="0" borderId="58" xfId="0" applyFont="1" applyFill="1" applyBorder="1" applyAlignment="1">
      <alignment horizontal="center" vertical="center" shrinkToFit="1"/>
    </xf>
    <xf numFmtId="0" fontId="35" fillId="0" borderId="59" xfId="0" applyFont="1" applyFill="1" applyBorder="1" applyAlignment="1" applyProtection="1">
      <alignment vertical="center"/>
    </xf>
    <xf numFmtId="0" fontId="26" fillId="0" borderId="48" xfId="0" applyFont="1" applyBorder="1" applyAlignment="1">
      <alignment horizontal="left"/>
    </xf>
    <xf numFmtId="0" fontId="29" fillId="0" borderId="0" xfId="0" applyFont="1" applyAlignment="1">
      <alignment vertical="center"/>
    </xf>
    <xf numFmtId="0" fontId="37" fillId="0" borderId="0" xfId="0" applyFont="1" applyBorder="1" applyAlignment="1">
      <alignment horizontal="center" shrinkToFit="1"/>
    </xf>
    <xf numFmtId="0" fontId="38" fillId="0" borderId="0" xfId="0" applyFont="1" applyBorder="1">
      <alignment vertical="center"/>
    </xf>
    <xf numFmtId="0" fontId="38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shrinkToFit="1"/>
    </xf>
    <xf numFmtId="0" fontId="38" fillId="0" borderId="0" xfId="0" applyFont="1" applyBorder="1" applyAlignment="1">
      <alignment horizontal="left"/>
    </xf>
    <xf numFmtId="0" fontId="38" fillId="0" borderId="0" xfId="0" applyFont="1" applyBorder="1" applyAlignment="1">
      <alignment horizontal="center" shrinkToFit="1"/>
    </xf>
    <xf numFmtId="0" fontId="38" fillId="0" borderId="0" xfId="0" applyFont="1" applyFill="1" applyBorder="1" applyAlignment="1">
      <alignment horizontal="center" shrinkToFit="1"/>
    </xf>
    <xf numFmtId="0" fontId="40" fillId="0" borderId="0" xfId="0" applyFont="1" applyBorder="1" applyAlignment="1">
      <alignment horizontal="right"/>
    </xf>
    <xf numFmtId="0" fontId="40" fillId="0" borderId="0" xfId="0" applyFont="1" applyBorder="1" applyAlignment="1">
      <alignment horizontal="center"/>
    </xf>
    <xf numFmtId="0" fontId="38" fillId="0" borderId="0" xfId="0" applyFont="1" applyBorder="1" applyAlignment="1">
      <alignment horizontal="right"/>
    </xf>
    <xf numFmtId="0" fontId="40" fillId="0" borderId="33" xfId="0" applyFont="1" applyBorder="1" applyAlignment="1">
      <alignment horizontal="center" vertical="center" textRotation="255"/>
    </xf>
    <xf numFmtId="0" fontId="41" fillId="0" borderId="34" xfId="0" applyFont="1" applyBorder="1" applyAlignment="1">
      <alignment vertical="center" textRotation="255"/>
    </xf>
    <xf numFmtId="0" fontId="41" fillId="0" borderId="35" xfId="0" applyFont="1" applyFill="1" applyBorder="1" applyAlignment="1">
      <alignment horizontal="center" vertical="center"/>
    </xf>
    <xf numFmtId="0" fontId="41" fillId="0" borderId="35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0" fillId="0" borderId="43" xfId="0" applyFont="1" applyBorder="1" applyAlignment="1">
      <alignment horizontal="center"/>
    </xf>
    <xf numFmtId="0" fontId="38" fillId="0" borderId="0" xfId="0" applyFont="1">
      <alignment vertical="center"/>
    </xf>
    <xf numFmtId="0" fontId="38" fillId="0" borderId="0" xfId="0" applyFont="1" applyFill="1" applyBorder="1" applyAlignment="1">
      <alignment horizontal="left" vertical="center" wrapText="1"/>
    </xf>
    <xf numFmtId="177" fontId="38" fillId="0" borderId="0" xfId="0" applyNumberFormat="1" applyFont="1" applyBorder="1" applyAlignment="1">
      <alignment horizontal="center" vertical="center"/>
    </xf>
    <xf numFmtId="178" fontId="38" fillId="0" borderId="0" xfId="0" applyNumberFormat="1" applyFont="1" applyBorder="1" applyAlignment="1">
      <alignment horizontal="center" vertical="center"/>
    </xf>
    <xf numFmtId="0" fontId="38" fillId="0" borderId="47" xfId="0" applyFont="1" applyBorder="1">
      <alignment vertical="center"/>
    </xf>
    <xf numFmtId="0" fontId="38" fillId="0" borderId="43" xfId="0" applyFont="1" applyFill="1" applyBorder="1" applyAlignment="1">
      <alignment horizontal="center" vertical="center" shrinkToFit="1"/>
    </xf>
    <xf numFmtId="0" fontId="38" fillId="0" borderId="50" xfId="0" applyFont="1" applyBorder="1" applyAlignment="1">
      <alignment horizontal="right"/>
    </xf>
    <xf numFmtId="9" fontId="38" fillId="0" borderId="0" xfId="0" applyNumberFormat="1" applyFont="1" applyBorder="1">
      <alignment vertical="center"/>
    </xf>
    <xf numFmtId="0" fontId="30" fillId="6" borderId="39" xfId="0" applyFont="1" applyFill="1" applyBorder="1" applyAlignment="1">
      <alignment horizontal="center" vertical="center" shrinkToFit="1"/>
    </xf>
    <xf numFmtId="0" fontId="30" fillId="0" borderId="0" xfId="0" applyFont="1" applyBorder="1" applyAlignment="1">
      <alignment horizontal="right"/>
    </xf>
    <xf numFmtId="0" fontId="30" fillId="0" borderId="0" xfId="0" applyFont="1">
      <alignment vertical="center"/>
    </xf>
    <xf numFmtId="0" fontId="30" fillId="0" borderId="0" xfId="0" applyFont="1" applyBorder="1">
      <alignment vertical="center"/>
    </xf>
    <xf numFmtId="0" fontId="30" fillId="0" borderId="47" xfId="0" applyFont="1" applyBorder="1">
      <alignment vertical="center"/>
    </xf>
    <xf numFmtId="0" fontId="30" fillId="0" borderId="53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30" fillId="3" borderId="48" xfId="0" applyFont="1" applyFill="1" applyBorder="1" applyAlignment="1">
      <alignment horizontal="center" vertical="center" shrinkToFit="1"/>
    </xf>
    <xf numFmtId="0" fontId="38" fillId="0" borderId="58" xfId="0" applyFont="1" applyFill="1" applyBorder="1" applyAlignment="1">
      <alignment horizontal="center" vertical="center" shrinkToFit="1"/>
    </xf>
    <xf numFmtId="0" fontId="30" fillId="0" borderId="51" xfId="0" applyFont="1" applyFill="1" applyBorder="1" applyAlignment="1">
      <alignment vertical="center" textRotation="180" shrinkToFit="1"/>
    </xf>
    <xf numFmtId="0" fontId="30" fillId="0" borderId="51" xfId="0" applyFont="1" applyBorder="1" applyAlignment="1">
      <alignment horizontal="left" vertical="center" shrinkToFi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 shrinkToFit="1"/>
    </xf>
    <xf numFmtId="0" fontId="38" fillId="0" borderId="0" xfId="0" applyFont="1" applyBorder="1" applyAlignment="1">
      <alignment horizontal="right" vertical="top"/>
    </xf>
    <xf numFmtId="0" fontId="38" fillId="0" borderId="0" xfId="0" applyFont="1" applyBorder="1" applyAlignment="1">
      <alignment horizontal="left" vertical="center" shrinkToFit="1"/>
    </xf>
    <xf numFmtId="0" fontId="38" fillId="0" borderId="0" xfId="0" applyFont="1" applyFill="1" applyBorder="1">
      <alignment vertical="center"/>
    </xf>
    <xf numFmtId="0" fontId="40" fillId="0" borderId="0" xfId="0" applyFont="1">
      <alignment vertical="center"/>
    </xf>
    <xf numFmtId="0" fontId="40" fillId="0" borderId="0" xfId="0" applyFont="1" applyBorder="1" applyAlignment="1">
      <alignment horizontal="center" vertical="center"/>
    </xf>
    <xf numFmtId="0" fontId="38" fillId="0" borderId="0" xfId="0" applyFont="1" applyFill="1">
      <alignment vertical="center"/>
    </xf>
    <xf numFmtId="0" fontId="40" fillId="0" borderId="0" xfId="0" applyFont="1" applyAlignment="1">
      <alignment horizontal="center" vertical="center"/>
    </xf>
    <xf numFmtId="0" fontId="40" fillId="0" borderId="38" xfId="0" applyFont="1" applyBorder="1" applyAlignment="1">
      <alignment horizontal="center"/>
    </xf>
    <xf numFmtId="0" fontId="13" fillId="2" borderId="15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/>
    </xf>
    <xf numFmtId="0" fontId="16" fillId="2" borderId="22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6" fillId="2" borderId="24" xfId="1" applyFont="1" applyFill="1" applyBorder="1" applyAlignment="1">
      <alignment horizontal="center" vertical="center"/>
    </xf>
    <xf numFmtId="0" fontId="16" fillId="2" borderId="25" xfId="1" applyFont="1" applyFill="1" applyBorder="1" applyAlignment="1">
      <alignment horizontal="center" vertical="center"/>
    </xf>
    <xf numFmtId="0" fontId="44" fillId="2" borderId="60" xfId="0" applyFont="1" applyFill="1" applyBorder="1" applyAlignment="1">
      <alignment horizontal="center" vertical="center" shrinkToFit="1"/>
    </xf>
    <xf numFmtId="0" fontId="44" fillId="8" borderId="61" xfId="0" applyFont="1" applyFill="1" applyBorder="1" applyAlignment="1">
      <alignment horizontal="center" vertical="center" shrinkToFit="1"/>
    </xf>
    <xf numFmtId="0" fontId="44" fillId="2" borderId="61" xfId="0" applyFont="1" applyFill="1" applyBorder="1" applyAlignment="1">
      <alignment horizontal="center" vertical="center" shrinkToFit="1"/>
    </xf>
    <xf numFmtId="0" fontId="47" fillId="9" borderId="8" xfId="0" applyFont="1" applyFill="1" applyBorder="1" applyAlignment="1">
      <alignment horizontal="center" vertical="center"/>
    </xf>
    <xf numFmtId="0" fontId="44" fillId="2" borderId="62" xfId="0" applyFont="1" applyFill="1" applyBorder="1" applyAlignment="1">
      <alignment horizontal="center" vertical="center" shrinkToFit="1"/>
    </xf>
    <xf numFmtId="0" fontId="13" fillId="2" borderId="5" xfId="1" applyFont="1" applyFill="1" applyBorder="1" applyAlignment="1">
      <alignment horizontal="right" vertical="center"/>
    </xf>
    <xf numFmtId="0" fontId="13" fillId="2" borderId="63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right" vertical="center"/>
    </xf>
    <xf numFmtId="0" fontId="13" fillId="2" borderId="64" xfId="1" applyFont="1" applyFill="1" applyBorder="1" applyAlignment="1">
      <alignment horizontal="left" vertical="center"/>
    </xf>
    <xf numFmtId="0" fontId="13" fillId="2" borderId="10" xfId="1" applyFont="1" applyFill="1" applyBorder="1" applyAlignment="1">
      <alignment horizontal="right"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right" vertical="center"/>
    </xf>
    <xf numFmtId="0" fontId="13" fillId="2" borderId="11" xfId="1" applyFont="1" applyFill="1" applyBorder="1" applyAlignment="1">
      <alignment horizontal="left" vertical="center"/>
    </xf>
    <xf numFmtId="0" fontId="48" fillId="2" borderId="0" xfId="0" applyFont="1" applyFill="1" applyBorder="1" applyAlignment="1">
      <alignment shrinkToFit="1"/>
    </xf>
    <xf numFmtId="0" fontId="15" fillId="0" borderId="0" xfId="2" applyFont="1" applyFill="1" applyBorder="1" applyAlignment="1">
      <alignment horizontal="left" vertical="center"/>
    </xf>
    <xf numFmtId="0" fontId="51" fillId="2" borderId="0" xfId="2" applyFont="1" applyFill="1" applyBorder="1" applyAlignment="1">
      <alignment horizontal="center" vertical="center"/>
    </xf>
    <xf numFmtId="0" fontId="51" fillId="2" borderId="0" xfId="2" applyFont="1" applyFill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center" shrinkToFit="1"/>
    </xf>
    <xf numFmtId="0" fontId="52" fillId="10" borderId="0" xfId="2" applyFont="1" applyFill="1" applyBorder="1" applyAlignment="1">
      <alignment horizontal="center" vertical="center" shrinkToFit="1"/>
    </xf>
    <xf numFmtId="0" fontId="54" fillId="0" borderId="0" xfId="2" applyFont="1" applyAlignment="1">
      <alignment horizontal="center" vertical="center" shrinkToFit="1"/>
    </xf>
    <xf numFmtId="0" fontId="17" fillId="0" borderId="0" xfId="2" applyFont="1" applyFill="1" applyBorder="1" applyAlignment="1">
      <alignment vertical="center" shrinkToFit="1"/>
    </xf>
    <xf numFmtId="0" fontId="15" fillId="0" borderId="0" xfId="2" applyFont="1" applyFill="1" applyBorder="1" applyAlignment="1">
      <alignment vertical="center"/>
    </xf>
    <xf numFmtId="0" fontId="55" fillId="0" borderId="0" xfId="2" applyFont="1" applyFill="1" applyBorder="1" applyAlignment="1">
      <alignment vertical="center" shrinkToFit="1"/>
    </xf>
    <xf numFmtId="0" fontId="56" fillId="0" borderId="0" xfId="2" applyFont="1" applyFill="1" applyBorder="1" applyAlignment="1">
      <alignment horizontal="center" vertical="center" shrinkToFit="1"/>
    </xf>
    <xf numFmtId="0" fontId="51" fillId="10" borderId="0" xfId="2" applyFont="1" applyFill="1" applyBorder="1" applyAlignment="1">
      <alignment horizontal="center" vertical="center" shrinkToFit="1"/>
    </xf>
    <xf numFmtId="0" fontId="54" fillId="0" borderId="0" xfId="2" applyFont="1" applyBorder="1" applyAlignment="1">
      <alignment vertical="center"/>
    </xf>
    <xf numFmtId="0" fontId="54" fillId="0" borderId="0" xfId="2" applyFont="1" applyBorder="1" applyAlignment="1">
      <alignment horizontal="center" vertical="center" shrinkToFit="1"/>
    </xf>
    <xf numFmtId="0" fontId="57" fillId="0" borderId="0" xfId="2" applyFont="1" applyFill="1" applyBorder="1" applyAlignment="1">
      <alignment vertical="center" shrinkToFit="1"/>
    </xf>
    <xf numFmtId="0" fontId="58" fillId="11" borderId="18" xfId="2" applyFont="1" applyFill="1" applyBorder="1" applyAlignment="1">
      <alignment horizontal="center" vertical="center" shrinkToFit="1"/>
    </xf>
    <xf numFmtId="0" fontId="58" fillId="11" borderId="19" xfId="2" applyFont="1" applyFill="1" applyBorder="1" applyAlignment="1">
      <alignment horizontal="center" vertical="center" shrinkToFit="1"/>
    </xf>
    <xf numFmtId="0" fontId="59" fillId="11" borderId="19" xfId="2" applyFont="1" applyFill="1" applyBorder="1" applyAlignment="1">
      <alignment horizontal="center" vertical="center" shrinkToFit="1"/>
    </xf>
    <xf numFmtId="0" fontId="59" fillId="11" borderId="20" xfId="2" applyFont="1" applyFill="1" applyBorder="1" applyAlignment="1">
      <alignment horizontal="center" vertical="center" shrinkToFit="1"/>
    </xf>
    <xf numFmtId="179" fontId="17" fillId="0" borderId="26" xfId="2" applyNumberFormat="1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 shrinkToFit="1"/>
    </xf>
    <xf numFmtId="0" fontId="60" fillId="0" borderId="21" xfId="0" applyFont="1" applyFill="1" applyBorder="1" applyAlignment="1">
      <alignment horizontal="center" vertical="center"/>
    </xf>
    <xf numFmtId="0" fontId="52" fillId="2" borderId="21" xfId="2" applyFont="1" applyFill="1" applyBorder="1" applyAlignment="1">
      <alignment horizontal="center" vertical="center" shrinkToFit="1"/>
    </xf>
    <xf numFmtId="0" fontId="55" fillId="0" borderId="21" xfId="2" applyFont="1" applyFill="1" applyBorder="1" applyAlignment="1">
      <alignment horizontal="center" vertical="center" shrinkToFit="1"/>
    </xf>
    <xf numFmtId="0" fontId="55" fillId="0" borderId="22" xfId="2" applyFont="1" applyFill="1" applyBorder="1" applyAlignment="1">
      <alignment horizontal="center" vertical="center" shrinkToFit="1"/>
    </xf>
    <xf numFmtId="0" fontId="52" fillId="0" borderId="21" xfId="0" applyFont="1" applyFill="1" applyBorder="1" applyAlignment="1">
      <alignment horizontal="center" vertical="center"/>
    </xf>
    <xf numFmtId="0" fontId="60" fillId="2" borderId="21" xfId="2" applyFont="1" applyFill="1" applyBorder="1" applyAlignment="1">
      <alignment horizontal="center" vertical="center" shrinkToFit="1"/>
    </xf>
    <xf numFmtId="0" fontId="55" fillId="0" borderId="0" xfId="2" applyFont="1" applyFill="1" applyBorder="1" applyAlignment="1">
      <alignment vertical="center"/>
    </xf>
    <xf numFmtId="0" fontId="61" fillId="0" borderId="0" xfId="2" applyFont="1" applyFill="1" applyBorder="1" applyAlignment="1">
      <alignment vertical="center"/>
    </xf>
    <xf numFmtId="0" fontId="52" fillId="8" borderId="21" xfId="2" applyFont="1" applyFill="1" applyBorder="1" applyAlignment="1">
      <alignment horizontal="center" vertical="center" shrinkToFit="1"/>
    </xf>
    <xf numFmtId="0" fontId="52" fillId="8" borderId="21" xfId="0" applyFont="1" applyFill="1" applyBorder="1" applyAlignment="1">
      <alignment horizontal="center" vertical="center"/>
    </xf>
    <xf numFmtId="0" fontId="52" fillId="0" borderId="21" xfId="2" applyFont="1" applyFill="1" applyBorder="1" applyAlignment="1">
      <alignment horizontal="center" vertical="center" shrinkToFit="1"/>
    </xf>
    <xf numFmtId="0" fontId="62" fillId="0" borderId="21" xfId="2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/>
    </xf>
    <xf numFmtId="0" fontId="17" fillId="0" borderId="24" xfId="2" applyFont="1" applyFill="1" applyBorder="1" applyAlignment="1">
      <alignment horizontal="center" vertical="center" shrinkToFit="1"/>
    </xf>
    <xf numFmtId="0" fontId="52" fillId="0" borderId="24" xfId="0" applyFont="1" applyFill="1" applyBorder="1" applyAlignment="1">
      <alignment horizontal="center" vertical="center"/>
    </xf>
    <xf numFmtId="0" fontId="52" fillId="2" borderId="24" xfId="2" applyFont="1" applyFill="1" applyBorder="1" applyAlignment="1">
      <alignment horizontal="center" vertical="center" shrinkToFit="1"/>
    </xf>
    <xf numFmtId="0" fontId="17" fillId="0" borderId="24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25" fillId="0" borderId="75" xfId="0" applyFont="1" applyFill="1" applyBorder="1" applyAlignment="1">
      <alignment horizontal="left" vertical="center" shrinkToFit="1"/>
    </xf>
    <xf numFmtId="0" fontId="26" fillId="0" borderId="45" xfId="0" applyFont="1" applyFill="1" applyBorder="1" applyAlignment="1">
      <alignment horizontal="right"/>
    </xf>
    <xf numFmtId="0" fontId="30" fillId="0" borderId="44" xfId="0" applyFont="1" applyFill="1" applyBorder="1" applyAlignment="1">
      <alignment vertical="center" shrinkToFit="1"/>
    </xf>
    <xf numFmtId="0" fontId="25" fillId="3" borderId="40" xfId="0" applyFont="1" applyFill="1" applyBorder="1" applyAlignment="1">
      <alignment horizontal="center" vertical="center" shrinkToFit="1"/>
    </xf>
    <xf numFmtId="0" fontId="25" fillId="0" borderId="40" xfId="0" applyFont="1" applyBorder="1" applyAlignment="1">
      <alignment horizontal="left" vertical="center" shrinkToFit="1"/>
    </xf>
    <xf numFmtId="0" fontId="25" fillId="0" borderId="48" xfId="0" applyFont="1" applyFill="1" applyBorder="1" applyAlignment="1">
      <alignment vertical="center" textRotation="180" shrinkToFit="1"/>
    </xf>
    <xf numFmtId="0" fontId="1" fillId="0" borderId="44" xfId="0" applyFont="1" applyBorder="1" applyAlignment="1">
      <alignment horizontal="left" vertical="center" shrinkToFit="1"/>
    </xf>
    <xf numFmtId="0" fontId="30" fillId="0" borderId="45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7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0" fillId="0" borderId="0" xfId="0" applyFont="1">
      <alignment vertical="center"/>
    </xf>
    <xf numFmtId="0" fontId="25" fillId="0" borderId="44" xfId="0" applyFont="1" applyFill="1" applyBorder="1" applyAlignment="1">
      <alignment vertical="center" shrinkToFit="1"/>
    </xf>
    <xf numFmtId="0" fontId="25" fillId="0" borderId="48" xfId="0" applyFont="1" applyBorder="1" applyAlignment="1">
      <alignment horizontal="left" vertical="center" shrinkToFit="1"/>
    </xf>
    <xf numFmtId="0" fontId="33" fillId="0" borderId="75" xfId="0" applyFont="1" applyFill="1" applyBorder="1" applyAlignment="1">
      <alignment horizontal="left" vertical="center" shrinkToFit="1"/>
    </xf>
    <xf numFmtId="0" fontId="34" fillId="0" borderId="57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wrapText="1" shrinkToFit="1"/>
    </xf>
    <xf numFmtId="0" fontId="30" fillId="0" borderId="45" xfId="0" applyFont="1" applyBorder="1" applyAlignment="1">
      <alignment horizontal="left" vertical="center" shrinkToFit="1"/>
    </xf>
    <xf numFmtId="0" fontId="30" fillId="0" borderId="74" xfId="0" applyFont="1" applyBorder="1" applyAlignment="1">
      <alignment horizontal="left" vertical="center" shrinkToFit="1"/>
    </xf>
    <xf numFmtId="0" fontId="25" fillId="4" borderId="44" xfId="0" applyFont="1" applyFill="1" applyBorder="1" applyAlignment="1">
      <alignment horizontal="left" vertical="center" shrinkToFit="1"/>
    </xf>
    <xf numFmtId="0" fontId="25" fillId="0" borderId="54" xfId="0" applyFont="1" applyBorder="1">
      <alignment vertical="center"/>
    </xf>
    <xf numFmtId="0" fontId="25" fillId="0" borderId="50" xfId="0" applyFont="1" applyFill="1" applyBorder="1" applyAlignment="1">
      <alignment vertical="center" shrinkToFit="1"/>
    </xf>
    <xf numFmtId="0" fontId="30" fillId="0" borderId="44" xfId="0" applyFont="1" applyBorder="1" applyAlignment="1">
      <alignment horizontal="center" vertical="center" shrinkToFit="1"/>
    </xf>
    <xf numFmtId="0" fontId="33" fillId="0" borderId="54" xfId="0" applyFont="1" applyBorder="1">
      <alignment vertical="center"/>
    </xf>
    <xf numFmtId="0" fontId="25" fillId="0" borderId="54" xfId="0" applyFont="1" applyFill="1" applyBorder="1">
      <alignment vertical="center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33" fillId="0" borderId="44" xfId="0" applyFont="1" applyFill="1" applyBorder="1" applyAlignment="1">
      <alignment horizontal="left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2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79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0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5" fillId="0" borderId="51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38" fillId="0" borderId="0" xfId="0" applyFont="1">
      <alignment vertical="center"/>
    </xf>
    <xf numFmtId="0" fontId="1" fillId="0" borderId="0" xfId="0" applyFont="1">
      <alignment vertical="center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34" fillId="0" borderId="44" xfId="0" applyFont="1" applyFill="1" applyBorder="1" applyAlignment="1">
      <alignment horizontal="left" vertical="center" shrinkToFit="1"/>
    </xf>
    <xf numFmtId="0" fontId="34" fillId="0" borderId="44" xfId="0" applyFont="1" applyBorder="1" applyAlignment="1">
      <alignment horizontal="left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1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30" fillId="0" borderId="75" xfId="0" applyFont="1" applyBorder="1" applyAlignment="1">
      <alignment horizontal="left" vertical="center" shrinkToFit="1"/>
    </xf>
    <xf numFmtId="0" fontId="30" fillId="0" borderId="75" xfId="0" applyFont="1" applyFill="1" applyBorder="1" applyAlignment="1">
      <alignment vertical="center" textRotation="180" shrinkToFit="1"/>
    </xf>
    <xf numFmtId="0" fontId="13" fillId="0" borderId="18" xfId="1" applyFont="1" applyFill="1" applyBorder="1"/>
    <xf numFmtId="0" fontId="13" fillId="0" borderId="19" xfId="1" applyFont="1" applyFill="1" applyBorder="1"/>
    <xf numFmtId="0" fontId="13" fillId="0" borderId="20" xfId="1" applyFont="1" applyFill="1" applyBorder="1"/>
    <xf numFmtId="0" fontId="13" fillId="0" borderId="21" xfId="1" applyFont="1" applyFill="1" applyBorder="1"/>
    <xf numFmtId="0" fontId="13" fillId="0" borderId="22" xfId="1" applyFont="1" applyFill="1" applyBorder="1"/>
    <xf numFmtId="0" fontId="13" fillId="0" borderId="23" xfId="1" applyFont="1" applyFill="1" applyBorder="1"/>
    <xf numFmtId="0" fontId="13" fillId="0" borderId="24" xfId="1" applyFont="1" applyFill="1" applyBorder="1"/>
    <xf numFmtId="0" fontId="13" fillId="0" borderId="25" xfId="1" applyFont="1" applyFill="1" applyBorder="1"/>
    <xf numFmtId="0" fontId="14" fillId="0" borderId="5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7" xfId="0" applyFont="1" applyFill="1" applyBorder="1" applyAlignment="1">
      <alignment vertical="center" shrinkToFit="1"/>
    </xf>
    <xf numFmtId="0" fontId="14" fillId="0" borderId="12" xfId="0" applyFont="1" applyFill="1" applyBorder="1" applyAlignment="1">
      <alignment vertical="center" shrinkToFit="1"/>
    </xf>
    <xf numFmtId="0" fontId="14" fillId="0" borderId="13" xfId="0" applyFont="1" applyFill="1" applyBorder="1" applyAlignment="1">
      <alignment vertical="center" shrinkToFit="1"/>
    </xf>
    <xf numFmtId="0" fontId="14" fillId="0" borderId="14" xfId="0" applyFont="1" applyFill="1" applyBorder="1" applyAlignment="1">
      <alignment vertical="center" shrinkToFit="1"/>
    </xf>
    <xf numFmtId="0" fontId="16" fillId="0" borderId="18" xfId="1" applyFont="1" applyFill="1" applyBorder="1"/>
    <xf numFmtId="0" fontId="16" fillId="0" borderId="21" xfId="1" applyFont="1" applyFill="1" applyBorder="1"/>
    <xf numFmtId="0" fontId="16" fillId="0" borderId="22" xfId="1" applyFont="1" applyFill="1" applyBorder="1"/>
    <xf numFmtId="0" fontId="16" fillId="0" borderId="26" xfId="1" applyFont="1" applyFill="1" applyBorder="1"/>
    <xf numFmtId="0" fontId="16" fillId="0" borderId="23" xfId="1" applyFont="1" applyFill="1" applyBorder="1"/>
    <xf numFmtId="0" fontId="16" fillId="0" borderId="24" xfId="1" applyFont="1" applyFill="1" applyBorder="1"/>
    <xf numFmtId="0" fontId="16" fillId="0" borderId="25" xfId="1" applyFont="1" applyFill="1" applyBorder="1"/>
    <xf numFmtId="0" fontId="16" fillId="0" borderId="20" xfId="1" applyFont="1" applyFill="1" applyBorder="1"/>
    <xf numFmtId="0" fontId="16" fillId="0" borderId="27" xfId="1" applyFont="1" applyFill="1" applyBorder="1"/>
    <xf numFmtId="0" fontId="16" fillId="0" borderId="28" xfId="1" applyFont="1" applyFill="1" applyBorder="1"/>
    <xf numFmtId="0" fontId="16" fillId="0" borderId="29" xfId="1" applyFont="1" applyFill="1" applyBorder="1"/>
    <xf numFmtId="0" fontId="16" fillId="0" borderId="30" xfId="1" applyFont="1" applyFill="1" applyBorder="1"/>
    <xf numFmtId="0" fontId="16" fillId="0" borderId="31" xfId="1" applyFont="1" applyFill="1" applyBorder="1"/>
    <xf numFmtId="0" fontId="16" fillId="0" borderId="32" xfId="1" applyFont="1" applyFill="1" applyBorder="1"/>
    <xf numFmtId="0" fontId="17" fillId="0" borderId="21" xfId="1" applyFont="1" applyFill="1" applyBorder="1"/>
    <xf numFmtId="0" fontId="17" fillId="0" borderId="22" xfId="1" applyFont="1" applyFill="1" applyBorder="1"/>
    <xf numFmtId="0" fontId="17" fillId="0" borderId="25" xfId="1" applyFont="1" applyFill="1" applyBorder="1"/>
    <xf numFmtId="0" fontId="17" fillId="0" borderId="24" xfId="1" applyFont="1" applyFill="1" applyBorder="1"/>
    <xf numFmtId="0" fontId="80" fillId="0" borderId="44" xfId="0" applyFont="1" applyBorder="1" applyAlignment="1">
      <alignment horizontal="left" vertical="center" shrinkToFit="1"/>
    </xf>
    <xf numFmtId="0" fontId="80" fillId="0" borderId="44" xfId="0" applyFont="1" applyFill="1" applyBorder="1" applyAlignment="1">
      <alignment horizontal="left" vertical="center" shrinkToFit="1"/>
    </xf>
    <xf numFmtId="0" fontId="80" fillId="3" borderId="39" xfId="0" applyFont="1" applyFill="1" applyBorder="1" applyAlignment="1">
      <alignment horizontal="center" vertical="center" shrinkToFit="1"/>
    </xf>
    <xf numFmtId="0" fontId="25" fillId="0" borderId="57" xfId="0" applyFont="1" applyFill="1" applyBorder="1" applyAlignment="1">
      <alignment horizontal="left" vertical="center" shrinkToFit="1"/>
    </xf>
    <xf numFmtId="0" fontId="26" fillId="0" borderId="40" xfId="0" applyFont="1" applyFill="1" applyBorder="1">
      <alignment vertical="center"/>
    </xf>
    <xf numFmtId="0" fontId="26" fillId="0" borderId="44" xfId="0" applyFont="1" applyFill="1" applyBorder="1" applyAlignment="1">
      <alignment horizontal="right"/>
    </xf>
    <xf numFmtId="0" fontId="26" fillId="0" borderId="44" xfId="0" applyFont="1" applyFill="1" applyBorder="1">
      <alignment vertical="center"/>
    </xf>
    <xf numFmtId="0" fontId="25" fillId="0" borderId="44" xfId="0" applyFont="1" applyBorder="1" applyAlignment="1">
      <alignment vertical="center" textRotation="180" shrinkToFit="1"/>
    </xf>
    <xf numFmtId="0" fontId="34" fillId="0" borderId="57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4" fillId="0" borderId="0" xfId="1" applyFont="1" applyFill="1"/>
    <xf numFmtId="0" fontId="6" fillId="0" borderId="0" xfId="0" applyFont="1" applyFill="1" applyBorder="1" applyAlignment="1">
      <alignment shrinkToFit="1"/>
    </xf>
    <xf numFmtId="0" fontId="6" fillId="0" borderId="0" xfId="0" applyFont="1" applyFill="1" applyBorder="1" applyAlignment="1">
      <alignment horizontal="left" shrinkToFit="1"/>
    </xf>
    <xf numFmtId="0" fontId="5" fillId="0" borderId="1" xfId="0" applyFont="1" applyFill="1" applyBorder="1" applyAlignment="1">
      <alignment shrinkToFit="1"/>
    </xf>
    <xf numFmtId="0" fontId="4" fillId="0" borderId="0" xfId="1" applyFont="1" applyFill="1" applyBorder="1"/>
    <xf numFmtId="0" fontId="4" fillId="0" borderId="0" xfId="1" applyFont="1" applyFill="1" applyAlignment="1"/>
    <xf numFmtId="0" fontId="82" fillId="0" borderId="0" xfId="1" applyFont="1" applyFill="1"/>
    <xf numFmtId="0" fontId="83" fillId="0" borderId="0" xfId="1" applyFont="1" applyFill="1"/>
    <xf numFmtId="0" fontId="79" fillId="0" borderId="44" xfId="0" applyFont="1" applyBorder="1" applyAlignment="1">
      <alignment horizontal="left" vertical="center" shrinkToFit="1"/>
    </xf>
    <xf numFmtId="0" fontId="30" fillId="34" borderId="39" xfId="0" applyFont="1" applyFill="1" applyBorder="1" applyAlignment="1">
      <alignment horizontal="center" vertical="center" shrinkToFit="1"/>
    </xf>
    <xf numFmtId="0" fontId="79" fillId="0" borderId="57" xfId="0" applyFont="1" applyFill="1" applyBorder="1" applyAlignment="1">
      <alignment horizontal="left" vertical="center" shrinkToFit="1"/>
    </xf>
    <xf numFmtId="0" fontId="86" fillId="0" borderId="8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/>
    </xf>
    <xf numFmtId="0" fontId="86" fillId="0" borderId="9" xfId="0" applyFont="1" applyFill="1" applyBorder="1" applyAlignment="1">
      <alignment vertical="center"/>
    </xf>
    <xf numFmtId="0" fontId="86" fillId="0" borderId="8" xfId="0" applyFont="1" applyFill="1" applyBorder="1" applyAlignment="1">
      <alignment vertical="center" shrinkToFit="1"/>
    </xf>
    <xf numFmtId="0" fontId="86" fillId="0" borderId="0" xfId="0" applyFont="1" applyFill="1" applyBorder="1" applyAlignment="1">
      <alignment vertical="center" shrinkToFit="1"/>
    </xf>
    <xf numFmtId="0" fontId="86" fillId="0" borderId="9" xfId="0" applyFont="1" applyFill="1" applyBorder="1" applyAlignment="1">
      <alignment vertical="center" shrinkToFit="1"/>
    </xf>
    <xf numFmtId="0" fontId="86" fillId="0" borderId="10" xfId="0" applyFont="1" applyFill="1" applyBorder="1" applyAlignment="1">
      <alignment vertical="center" shrinkToFit="1"/>
    </xf>
    <xf numFmtId="0" fontId="86" fillId="0" borderId="1" xfId="0" applyFont="1" applyFill="1" applyBorder="1" applyAlignment="1">
      <alignment vertical="center" shrinkToFit="1"/>
    </xf>
    <xf numFmtId="0" fontId="86" fillId="0" borderId="11" xfId="0" applyFont="1" applyFill="1" applyBorder="1" applyAlignment="1">
      <alignment vertical="center" shrinkToFit="1"/>
    </xf>
    <xf numFmtId="0" fontId="87" fillId="0" borderId="26" xfId="1" applyFont="1" applyFill="1" applyBorder="1"/>
    <xf numFmtId="0" fontId="88" fillId="0" borderId="21" xfId="1" applyFont="1" applyFill="1" applyBorder="1"/>
    <xf numFmtId="0" fontId="87" fillId="0" borderId="21" xfId="1" applyFont="1" applyFill="1" applyBorder="1"/>
    <xf numFmtId="0" fontId="88" fillId="0" borderId="22" xfId="1" applyFont="1" applyFill="1" applyBorder="1"/>
    <xf numFmtId="0" fontId="87" fillId="0" borderId="23" xfId="1" applyFont="1" applyFill="1" applyBorder="1"/>
    <xf numFmtId="0" fontId="88" fillId="0" borderId="24" xfId="1" applyFont="1" applyFill="1" applyBorder="1"/>
    <xf numFmtId="0" fontId="87" fillId="0" borderId="24" xfId="1" applyFont="1" applyFill="1" applyBorder="1"/>
    <xf numFmtId="0" fontId="88" fillId="0" borderId="25" xfId="1" applyFont="1" applyFill="1" applyBorder="1"/>
    <xf numFmtId="0" fontId="89" fillId="0" borderId="0" xfId="1" applyFont="1" applyFill="1" applyAlignment="1"/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13" fillId="0" borderId="77" xfId="1" applyFont="1" applyFill="1" applyBorder="1"/>
    <xf numFmtId="0" fontId="13" fillId="0" borderId="54" xfId="1" applyFont="1" applyFill="1" applyBorder="1"/>
    <xf numFmtId="0" fontId="13" fillId="0" borderId="78" xfId="1" applyFont="1" applyFill="1" applyBorder="1"/>
    <xf numFmtId="0" fontId="15" fillId="0" borderId="5" xfId="0" applyFont="1" applyFill="1" applyBorder="1" applyAlignment="1">
      <alignment vertical="center" shrinkToFit="1"/>
    </xf>
    <xf numFmtId="0" fontId="15" fillId="0" borderId="6" xfId="0" applyFont="1" applyFill="1" applyBorder="1" applyAlignment="1">
      <alignment vertical="center" shrinkToFit="1"/>
    </xf>
    <xf numFmtId="0" fontId="15" fillId="0" borderId="7" xfId="0" applyFont="1" applyFill="1" applyBorder="1" applyAlignment="1">
      <alignment vertical="center" shrinkToFit="1"/>
    </xf>
    <xf numFmtId="0" fontId="16" fillId="0" borderId="19" xfId="1" applyFont="1" applyFill="1" applyBorder="1"/>
    <xf numFmtId="0" fontId="13" fillId="0" borderId="79" xfId="1" applyFont="1" applyFill="1" applyBorder="1"/>
    <xf numFmtId="0" fontId="16" fillId="0" borderId="79" xfId="1" applyFont="1" applyFill="1" applyBorder="1"/>
    <xf numFmtId="0" fontId="26" fillId="0" borderId="80" xfId="0" applyFont="1" applyFill="1" applyBorder="1" applyAlignment="1">
      <alignment horizontal="center" vertical="center"/>
    </xf>
    <xf numFmtId="0" fontId="27" fillId="3" borderId="76" xfId="0" applyFont="1" applyFill="1" applyBorder="1" applyAlignment="1">
      <alignment horizontal="center" vertical="center" wrapText="1" shrinkToFit="1"/>
    </xf>
    <xf numFmtId="0" fontId="26" fillId="0" borderId="57" xfId="0" applyFont="1" applyFill="1" applyBorder="1" applyAlignment="1">
      <alignment horizontal="left" vertical="center"/>
    </xf>
    <xf numFmtId="0" fontId="40" fillId="0" borderId="84" xfId="0" applyFont="1" applyBorder="1" applyAlignment="1">
      <alignment horizontal="center" vertical="center" textRotation="255"/>
    </xf>
    <xf numFmtId="0" fontId="41" fillId="0" borderId="85" xfId="0" applyFont="1" applyBorder="1" applyAlignment="1">
      <alignment vertical="center" textRotation="255"/>
    </xf>
    <xf numFmtId="0" fontId="41" fillId="0" borderId="86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 shrinkToFit="1"/>
    </xf>
    <xf numFmtId="0" fontId="41" fillId="0" borderId="86" xfId="0" applyFont="1" applyFill="1" applyBorder="1" applyAlignment="1">
      <alignment horizontal="center" vertical="center" wrapText="1"/>
    </xf>
    <xf numFmtId="0" fontId="41" fillId="0" borderId="85" xfId="0" applyFont="1" applyFill="1" applyBorder="1" applyAlignment="1">
      <alignment horizontal="center" vertical="center"/>
    </xf>
    <xf numFmtId="0" fontId="28" fillId="0" borderId="85" xfId="0" applyFont="1" applyFill="1" applyBorder="1" applyAlignment="1">
      <alignment horizontal="center" vertical="center" textRotation="255"/>
    </xf>
    <xf numFmtId="0" fontId="40" fillId="0" borderId="87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40" fillId="0" borderId="88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/>
    </xf>
    <xf numFmtId="0" fontId="26" fillId="0" borderId="90" xfId="0" applyFont="1" applyFill="1" applyBorder="1" applyAlignment="1">
      <alignment horizontal="center" vertical="center"/>
    </xf>
    <xf numFmtId="0" fontId="40" fillId="0" borderId="91" xfId="0" applyFont="1" applyBorder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 shrinkToFit="1"/>
    </xf>
    <xf numFmtId="0" fontId="38" fillId="0" borderId="91" xfId="0" applyFont="1" applyFill="1" applyBorder="1" applyAlignment="1">
      <alignment horizontal="center" vertical="center" shrinkToFit="1"/>
    </xf>
    <xf numFmtId="0" fontId="26" fillId="0" borderId="92" xfId="0" applyFont="1" applyFill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40" fillId="0" borderId="91" xfId="0" applyFont="1" applyFill="1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shrinkToFit="1"/>
    </xf>
    <xf numFmtId="0" fontId="26" fillId="0" borderId="93" xfId="0" applyFont="1" applyBorder="1" applyAlignment="1">
      <alignment horizontal="center" vertical="center"/>
    </xf>
    <xf numFmtId="0" fontId="26" fillId="0" borderId="94" xfId="0" applyFont="1" applyBorder="1" applyAlignment="1">
      <alignment horizontal="center" vertical="center"/>
    </xf>
    <xf numFmtId="0" fontId="38" fillId="0" borderId="95" xfId="0" applyFont="1" applyFill="1" applyBorder="1" applyAlignment="1">
      <alignment horizontal="center" vertical="center" shrinkToFit="1"/>
    </xf>
    <xf numFmtId="0" fontId="38" fillId="0" borderId="55" xfId="0" applyFont="1" applyBorder="1" applyAlignment="1">
      <alignment horizontal="right"/>
    </xf>
    <xf numFmtId="0" fontId="30" fillId="0" borderId="57" xfId="0" applyFont="1" applyBorder="1" applyAlignment="1">
      <alignment horizontal="left" vertical="center" shrinkToFit="1"/>
    </xf>
    <xf numFmtId="0" fontId="30" fillId="0" borderId="57" xfId="0" applyFont="1" applyFill="1" applyBorder="1" applyAlignment="1">
      <alignment vertical="center" textRotation="180" shrinkToFit="1"/>
    </xf>
    <xf numFmtId="0" fontId="33" fillId="0" borderId="57" xfId="0" applyFont="1" applyBorder="1" applyAlignment="1">
      <alignment horizontal="left" vertical="center" shrinkToFit="1"/>
    </xf>
    <xf numFmtId="0" fontId="30" fillId="0" borderId="56" xfId="0" applyFont="1" applyBorder="1" applyAlignment="1">
      <alignment horizontal="left" vertical="center" shrinkToFit="1"/>
    </xf>
    <xf numFmtId="0" fontId="26" fillId="0" borderId="9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 textRotation="255"/>
    </xf>
    <xf numFmtId="0" fontId="27" fillId="0" borderId="85" xfId="0" applyFont="1" applyBorder="1" applyAlignment="1">
      <alignment vertical="center" textRotation="255"/>
    </xf>
    <xf numFmtId="0" fontId="27" fillId="0" borderId="86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 wrapText="1"/>
    </xf>
    <xf numFmtId="0" fontId="27" fillId="0" borderId="85" xfId="0" applyFont="1" applyFill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/>
    </xf>
    <xf numFmtId="0" fontId="26" fillId="0" borderId="91" xfId="0" applyFont="1" applyBorder="1" applyAlignment="1">
      <alignment horizontal="center"/>
    </xf>
    <xf numFmtId="0" fontId="1" fillId="0" borderId="91" xfId="0" applyFont="1" applyFill="1" applyBorder="1" applyAlignment="1">
      <alignment horizontal="center" vertical="center" shrinkToFit="1"/>
    </xf>
    <xf numFmtId="0" fontId="26" fillId="0" borderId="91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shrinkToFit="1"/>
    </xf>
    <xf numFmtId="0" fontId="26" fillId="0" borderId="64" xfId="0" applyFont="1" applyBorder="1" applyAlignment="1">
      <alignment horizontal="center" vertical="center"/>
    </xf>
    <xf numFmtId="0" fontId="1" fillId="0" borderId="95" xfId="0" applyFont="1" applyFill="1" applyBorder="1" applyAlignment="1">
      <alignment horizontal="center" vertical="center" shrinkToFit="1"/>
    </xf>
    <xf numFmtId="0" fontId="26" fillId="0" borderId="57" xfId="0" applyFont="1" applyFill="1" applyBorder="1" applyAlignment="1">
      <alignment horizontal="left"/>
    </xf>
    <xf numFmtId="0" fontId="26" fillId="0" borderId="11" xfId="0" applyFont="1" applyBorder="1" applyAlignment="1">
      <alignment horizontal="center" vertical="center"/>
    </xf>
    <xf numFmtId="0" fontId="80" fillId="0" borderId="45" xfId="0" applyFont="1" applyBorder="1" applyAlignment="1">
      <alignment horizontal="left" vertical="center" shrinkToFit="1"/>
    </xf>
    <xf numFmtId="0" fontId="30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28" xfId="0" applyFont="1" applyBorder="1" applyAlignment="1">
      <alignment horizontal="left" vertical="center" shrinkToFit="1"/>
    </xf>
    <xf numFmtId="0" fontId="30" fillId="0" borderId="54" xfId="0" applyFont="1" applyBorder="1" applyAlignment="1">
      <alignment horizontal="left" vertical="center" shrinkToFit="1"/>
    </xf>
    <xf numFmtId="0" fontId="30" fillId="0" borderId="54" xfId="0" applyFont="1" applyFill="1" applyBorder="1" applyAlignment="1">
      <alignment vertical="center" textRotation="180" shrinkToFit="1"/>
    </xf>
    <xf numFmtId="0" fontId="30" fillId="0" borderId="16" xfId="0" applyFont="1" applyFill="1" applyBorder="1" applyAlignment="1">
      <alignment vertical="center" textRotation="180" shrinkToFit="1"/>
    </xf>
    <xf numFmtId="0" fontId="25" fillId="0" borderId="0" xfId="0" applyFont="1" applyAlignment="1">
      <alignment horizontal="left" vertical="center"/>
    </xf>
    <xf numFmtId="0" fontId="79" fillId="0" borderId="45" xfId="0" applyFont="1" applyBorder="1" applyAlignment="1">
      <alignment horizontal="left" vertical="center" shrinkToFit="1"/>
    </xf>
    <xf numFmtId="0" fontId="79" fillId="0" borderId="54" xfId="0" applyFont="1" applyBorder="1" applyAlignment="1">
      <alignment horizontal="left" vertical="center" shrinkToFit="1"/>
    </xf>
    <xf numFmtId="0" fontId="79" fillId="0" borderId="16" xfId="0" applyFont="1" applyBorder="1" applyAlignment="1">
      <alignment horizontal="left" vertical="center" shrinkToFit="1"/>
    </xf>
    <xf numFmtId="0" fontId="92" fillId="0" borderId="44" xfId="0" applyFont="1" applyFill="1" applyBorder="1" applyAlignment="1">
      <alignment horizontal="left" vertical="center" shrinkToFit="1"/>
    </xf>
    <xf numFmtId="0" fontId="4" fillId="0" borderId="0" xfId="0" applyFont="1" applyFill="1">
      <alignment vertical="center"/>
    </xf>
    <xf numFmtId="0" fontId="94" fillId="0" borderId="0" xfId="1" applyFont="1" applyFill="1" applyAlignment="1"/>
    <xf numFmtId="0" fontId="94" fillId="0" borderId="0" xfId="1" applyFont="1" applyFill="1"/>
    <xf numFmtId="0" fontId="27" fillId="3" borderId="107" xfId="0" applyFont="1" applyFill="1" applyBorder="1" applyAlignment="1">
      <alignment horizontal="center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3" borderId="106" xfId="0" applyFont="1" applyFill="1" applyBorder="1" applyAlignment="1">
      <alignment horizontal="center" vertical="center" shrinkToFit="1"/>
    </xf>
    <xf numFmtId="0" fontId="25" fillId="3" borderId="105" xfId="0" applyFont="1" applyFill="1" applyBorder="1" applyAlignment="1">
      <alignment horizontal="center" vertical="center" shrinkToFit="1"/>
    </xf>
    <xf numFmtId="0" fontId="27" fillId="0" borderId="99" xfId="0" applyFont="1" applyFill="1" applyBorder="1" applyAlignment="1">
      <alignment horizontal="center" vertical="center" wrapText="1"/>
    </xf>
    <xf numFmtId="0" fontId="27" fillId="0" borderId="99" xfId="0" applyFont="1" applyFill="1" applyBorder="1" applyAlignment="1">
      <alignment horizontal="center" vertical="center"/>
    </xf>
    <xf numFmtId="0" fontId="25" fillId="3" borderId="98" xfId="0" applyFont="1" applyFill="1" applyBorder="1" applyAlignment="1">
      <alignment horizontal="center" vertical="center" shrinkToFit="1"/>
    </xf>
    <xf numFmtId="0" fontId="27" fillId="3" borderId="41" xfId="0" applyFont="1" applyFill="1" applyBorder="1" applyAlignment="1">
      <alignment horizontal="center" vertical="center" wrapText="1" shrinkToFit="1"/>
    </xf>
    <xf numFmtId="0" fontId="25" fillId="0" borderId="16" xfId="0" applyFont="1" applyBorder="1" applyAlignment="1">
      <alignment horizontal="left" vertical="center" shrinkToFit="1"/>
    </xf>
    <xf numFmtId="0" fontId="25" fillId="0" borderId="104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vertical="center" textRotation="180" shrinkToFit="1"/>
    </xf>
    <xf numFmtId="0" fontId="33" fillId="0" borderId="45" xfId="0" applyFont="1" applyFill="1" applyBorder="1" applyAlignment="1">
      <alignment horizontal="left" vertical="center" shrinkToFit="1"/>
    </xf>
    <xf numFmtId="0" fontId="36" fillId="0" borderId="103" xfId="0" applyFont="1" applyBorder="1" applyAlignment="1">
      <alignment horizontal="left" vertical="center" shrinkToFit="1"/>
    </xf>
    <xf numFmtId="0" fontId="79" fillId="0" borderId="50" xfId="0" applyFont="1" applyFill="1" applyBorder="1" applyAlignment="1">
      <alignment horizontal="left" vertical="center" shrinkToFit="1"/>
    </xf>
    <xf numFmtId="0" fontId="33" fillId="0" borderId="97" xfId="0" applyFont="1" applyBorder="1" applyAlignment="1">
      <alignment horizontal="left" vertical="center" shrinkToFit="1"/>
    </xf>
    <xf numFmtId="0" fontId="26" fillId="0" borderId="82" xfId="0" applyFont="1" applyFill="1" applyBorder="1">
      <alignment vertical="center"/>
    </xf>
    <xf numFmtId="0" fontId="26" fillId="0" borderId="81" xfId="0" applyFont="1" applyFill="1" applyBorder="1">
      <alignment vertical="center"/>
    </xf>
    <xf numFmtId="0" fontId="25" fillId="0" borderId="102" xfId="0" applyFont="1" applyBorder="1" applyAlignment="1">
      <alignment horizontal="left" vertical="center" shrinkToFit="1"/>
    </xf>
    <xf numFmtId="0" fontId="25" fillId="0" borderId="101" xfId="0" applyFont="1" applyBorder="1" applyAlignment="1">
      <alignment horizontal="left" vertical="center" shrinkToFit="1"/>
    </xf>
    <xf numFmtId="0" fontId="25" fillId="0" borderId="82" xfId="0" applyFont="1" applyBorder="1" applyAlignment="1">
      <alignment horizontal="left" vertical="center" shrinkToFit="1"/>
    </xf>
    <xf numFmtId="0" fontId="25" fillId="0" borderId="100" xfId="0" applyFont="1" applyBorder="1" applyAlignment="1">
      <alignment horizontal="left" vertical="center" shrinkToFit="1"/>
    </xf>
    <xf numFmtId="0" fontId="25" fillId="0" borderId="80" xfId="0" applyFont="1" applyFill="1" applyBorder="1" applyAlignment="1">
      <alignment horizontal="left" vertical="center" shrinkToFit="1"/>
    </xf>
    <xf numFmtId="0" fontId="25" fillId="0" borderId="81" xfId="0" applyFont="1" applyBorder="1" applyAlignment="1">
      <alignment horizontal="left" vertical="center" shrinkToFit="1"/>
    </xf>
    <xf numFmtId="0" fontId="27" fillId="3" borderId="40" xfId="0" applyFont="1" applyFill="1" applyBorder="1" applyAlignment="1">
      <alignment horizontal="center" vertical="center" wrapText="1" shrinkToFit="1"/>
    </xf>
    <xf numFmtId="0" fontId="30" fillId="3" borderId="40" xfId="0" applyFont="1" applyFill="1" applyBorder="1" applyAlignment="1">
      <alignment horizontal="center" vertical="center" shrinkToFit="1"/>
    </xf>
    <xf numFmtId="0" fontId="34" fillId="0" borderId="50" xfId="0" applyFont="1" applyFill="1" applyBorder="1" applyAlignment="1">
      <alignment horizontal="left" vertical="center" shrinkToFit="1"/>
    </xf>
    <xf numFmtId="0" fontId="26" fillId="0" borderId="80" xfId="0" applyFont="1" applyFill="1" applyBorder="1">
      <alignment vertical="center"/>
    </xf>
    <xf numFmtId="0" fontId="26" fillId="4" borderId="57" xfId="0" applyFont="1" applyFill="1" applyBorder="1" applyAlignment="1">
      <alignment horizontal="right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3" borderId="48" xfId="0" applyFont="1" applyFill="1" applyBorder="1" applyAlignment="1">
      <alignment horizontal="center" vertical="center" shrinkToFit="1"/>
    </xf>
    <xf numFmtId="0" fontId="26" fillId="0" borderId="45" xfId="0" applyFont="1" applyFill="1" applyBorder="1" applyAlignment="1">
      <alignment horizontal="right"/>
    </xf>
    <xf numFmtId="0" fontId="26" fillId="4" borderId="45" xfId="0" applyFont="1" applyFill="1" applyBorder="1" applyAlignment="1">
      <alignment horizontal="right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7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shrinkToFit="1"/>
    </xf>
    <xf numFmtId="0" fontId="27" fillId="0" borderId="99" xfId="0" applyFont="1" applyFill="1" applyBorder="1" applyAlignment="1">
      <alignment horizontal="center" vertical="center" shrinkToFit="1"/>
    </xf>
    <xf numFmtId="0" fontId="80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25" fillId="0" borderId="75" xfId="0" applyFont="1" applyFill="1" applyBorder="1" applyAlignment="1">
      <alignment vertical="center" textRotation="180" shrinkToFit="1"/>
    </xf>
    <xf numFmtId="0" fontId="30" fillId="0" borderId="54" xfId="0" applyFont="1" applyBorder="1" applyAlignment="1">
      <alignment horizontal="left" vertical="center" shrinkToFit="1"/>
    </xf>
    <xf numFmtId="0" fontId="25" fillId="0" borderId="54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left" vertical="center" shrinkToFit="1"/>
    </xf>
    <xf numFmtId="0" fontId="96" fillId="0" borderId="0" xfId="0" applyFont="1" applyAlignment="1">
      <alignment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30" fillId="0" borderId="45" xfId="0" applyFont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80" fillId="0" borderId="44" xfId="0" applyFont="1" applyFill="1" applyBorder="1" applyAlignment="1">
      <alignment horizontal="left" vertical="center" textRotation="180" shrinkToFit="1"/>
    </xf>
    <xf numFmtId="0" fontId="80" fillId="0" borderId="0" xfId="0" applyFont="1" applyAlignment="1">
      <alignment horizontal="left" vertical="center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28" xfId="0" applyFont="1" applyFill="1" applyBorder="1" applyAlignment="1">
      <alignment horizontal="left" vertical="center" shrinkToFit="1"/>
    </xf>
    <xf numFmtId="0" fontId="25" fillId="0" borderId="5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wrapText="1" shrinkToFit="1"/>
    </xf>
    <xf numFmtId="0" fontId="26" fillId="0" borderId="108" xfId="0" applyFont="1" applyFill="1" applyBorder="1" applyAlignment="1">
      <alignment horizontal="center" vertical="center"/>
    </xf>
    <xf numFmtId="0" fontId="26" fillId="0" borderId="109" xfId="0" applyFont="1" applyFill="1" applyBorder="1" applyAlignment="1">
      <alignment horizontal="center" vertical="center"/>
    </xf>
    <xf numFmtId="0" fontId="26" fillId="0" borderId="110" xfId="0" applyFont="1" applyFill="1" applyBorder="1" applyAlignment="1">
      <alignment horizontal="center" vertical="center"/>
    </xf>
    <xf numFmtId="0" fontId="26" fillId="0" borderId="111" xfId="0" applyFont="1" applyFill="1" applyBorder="1" applyAlignment="1">
      <alignment horizontal="center" vertical="center"/>
    </xf>
    <xf numFmtId="0" fontId="26" fillId="0" borderId="94" xfId="0" applyFont="1" applyFill="1" applyBorder="1" applyAlignment="1">
      <alignment horizontal="center" vertical="center"/>
    </xf>
    <xf numFmtId="0" fontId="26" fillId="0" borderId="112" xfId="0" applyFont="1" applyFill="1" applyBorder="1" applyAlignment="1">
      <alignment horizontal="center" vertical="center"/>
    </xf>
    <xf numFmtId="0" fontId="26" fillId="0" borderId="93" xfId="0" applyFont="1" applyFill="1" applyBorder="1" applyAlignment="1">
      <alignment horizontal="center" vertical="center"/>
    </xf>
    <xf numFmtId="0" fontId="26" fillId="0" borderId="75" xfId="0" applyFont="1" applyBorder="1" applyAlignment="1">
      <alignment horizontal="left" vertical="center"/>
    </xf>
    <xf numFmtId="0" fontId="79" fillId="0" borderId="45" xfId="0" applyFont="1" applyFill="1" applyBorder="1" applyAlignment="1">
      <alignment horizontal="left" vertical="center" shrinkToFit="1"/>
    </xf>
    <xf numFmtId="0" fontId="79" fillId="0" borderId="44" xfId="0" applyFont="1" applyFill="1" applyBorder="1" applyAlignment="1">
      <alignment horizontal="left" vertical="center" wrapText="1" shrinkToFit="1"/>
    </xf>
    <xf numFmtId="0" fontId="79" fillId="0" borderId="0" xfId="0" applyFont="1" applyFill="1" applyBorder="1" applyAlignment="1">
      <alignment horizontal="left" vertical="center" shrinkToFit="1"/>
    </xf>
    <xf numFmtId="0" fontId="30" fillId="0" borderId="0" xfId="0" applyFont="1" applyBorder="1" applyAlignment="1">
      <alignment horizontal="left" shrinkToFit="1"/>
    </xf>
    <xf numFmtId="0" fontId="80" fillId="0" borderId="44" xfId="0" applyFont="1" applyFill="1" applyBorder="1" applyAlignment="1">
      <alignment vertical="center" textRotation="180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90" fillId="0" borderId="8" xfId="0" applyFont="1" applyFill="1" applyBorder="1" applyAlignment="1">
      <alignment horizontal="center" vertical="center" shrinkToFit="1"/>
    </xf>
    <xf numFmtId="0" fontId="90" fillId="0" borderId="0" xfId="0" applyFont="1" applyFill="1" applyBorder="1" applyAlignment="1">
      <alignment horizontal="center" vertical="center" shrinkToFit="1"/>
    </xf>
    <xf numFmtId="0" fontId="90" fillId="0" borderId="9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 shrinkToFit="1"/>
    </xf>
    <xf numFmtId="180" fontId="8" fillId="0" borderId="2" xfId="0" applyNumberFormat="1" applyFont="1" applyFill="1" applyBorder="1" applyAlignment="1">
      <alignment horizontal="center" vertical="center" wrapText="1"/>
    </xf>
    <xf numFmtId="180" fontId="8" fillId="0" borderId="3" xfId="0" applyNumberFormat="1" applyFont="1" applyFill="1" applyBorder="1" applyAlignment="1">
      <alignment horizontal="center" vertical="center" wrapText="1"/>
    </xf>
    <xf numFmtId="180" fontId="8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84" fillId="0" borderId="0" xfId="0" applyFont="1" applyFill="1" applyBorder="1" applyAlignment="1">
      <alignment horizontal="left" shrinkToFit="1"/>
    </xf>
    <xf numFmtId="0" fontId="93" fillId="0" borderId="2" xfId="0" applyFont="1" applyFill="1" applyBorder="1" applyAlignment="1">
      <alignment horizontal="center" vertical="center"/>
    </xf>
    <xf numFmtId="0" fontId="93" fillId="0" borderId="3" xfId="0" applyFont="1" applyFill="1" applyBorder="1" applyAlignment="1">
      <alignment horizontal="center" vertical="center"/>
    </xf>
    <xf numFmtId="0" fontId="93" fillId="0" borderId="4" xfId="0" applyFont="1" applyFill="1" applyBorder="1" applyAlignment="1">
      <alignment horizontal="center" vertical="center"/>
    </xf>
    <xf numFmtId="0" fontId="27" fillId="0" borderId="39" xfId="0" applyFont="1" applyBorder="1" applyAlignment="1">
      <alignment horizontal="center" vertical="center" textRotation="180" shrinkToFit="1"/>
    </xf>
    <xf numFmtId="0" fontId="25" fillId="0" borderId="40" xfId="0" applyFont="1" applyFill="1" applyBorder="1" applyAlignment="1">
      <alignment horizontal="center" vertical="center" wrapText="1" shrinkToFit="1"/>
    </xf>
    <xf numFmtId="0" fontId="25" fillId="0" borderId="44" xfId="0" applyFont="1" applyFill="1" applyBorder="1" applyAlignment="1">
      <alignment horizontal="center" vertical="center" wrapText="1" shrinkToFit="1"/>
    </xf>
    <xf numFmtId="0" fontId="25" fillId="0" borderId="48" xfId="0" applyFont="1" applyFill="1" applyBorder="1" applyAlignment="1">
      <alignment horizontal="center" vertical="center" wrapText="1" shrinkToFit="1"/>
    </xf>
    <xf numFmtId="0" fontId="26" fillId="0" borderId="91" xfId="0" applyFont="1" applyBorder="1" applyAlignment="1">
      <alignment horizontal="center" vertical="center" textRotation="255" shrinkToFit="1"/>
    </xf>
    <xf numFmtId="0" fontId="22" fillId="0" borderId="0" xfId="0" applyFont="1" applyBorder="1" applyAlignment="1">
      <alignment horizontal="center" shrinkToFit="1"/>
    </xf>
    <xf numFmtId="0" fontId="24" fillId="0" borderId="0" xfId="0" applyFont="1" applyBorder="1" applyAlignment="1">
      <alignment horizontal="left" shrinkToFit="1"/>
    </xf>
    <xf numFmtId="0" fontId="97" fillId="0" borderId="0" xfId="0" applyFont="1" applyAlignment="1">
      <alignment horizontal="center" vertical="center"/>
    </xf>
    <xf numFmtId="0" fontId="26" fillId="0" borderId="91" xfId="0" applyFont="1" applyFill="1" applyBorder="1" applyAlignment="1">
      <alignment horizontal="center" vertical="center" textRotation="255" shrinkToFit="1"/>
    </xf>
    <xf numFmtId="0" fontId="25" fillId="0" borderId="41" xfId="0" applyFont="1" applyFill="1" applyBorder="1" applyAlignment="1">
      <alignment horizontal="center" vertical="center" wrapText="1" shrinkToFit="1"/>
    </xf>
    <xf numFmtId="0" fontId="25" fillId="0" borderId="45" xfId="0" applyFont="1" applyFill="1" applyBorder="1" applyAlignment="1">
      <alignment horizontal="center" vertical="center" wrapText="1" shrinkToFit="1"/>
    </xf>
    <xf numFmtId="0" fontId="25" fillId="0" borderId="56" xfId="0" applyFont="1" applyFill="1" applyBorder="1" applyAlignment="1">
      <alignment horizontal="center" vertical="center" wrapText="1" shrinkToFit="1"/>
    </xf>
    <xf numFmtId="0" fontId="2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5" fillId="0" borderId="0" xfId="0" applyFont="1" applyAlignment="1">
      <alignment horizontal="center" vertical="center"/>
    </xf>
    <xf numFmtId="0" fontId="26" fillId="0" borderId="43" xfId="0" applyFont="1" applyBorder="1" applyAlignment="1">
      <alignment horizontal="center" vertical="center" textRotation="255" shrinkToFit="1"/>
    </xf>
    <xf numFmtId="0" fontId="25" fillId="0" borderId="0" xfId="0" applyFont="1" applyBorder="1" applyAlignment="1">
      <alignment horizontal="left" shrinkToFit="1"/>
    </xf>
    <xf numFmtId="0" fontId="26" fillId="0" borderId="43" xfId="0" applyFont="1" applyFill="1" applyBorder="1" applyAlignment="1">
      <alignment horizontal="center" vertical="center" textRotation="255" shrinkToFit="1"/>
    </xf>
    <xf numFmtId="0" fontId="27" fillId="0" borderId="76" xfId="0" applyFont="1" applyBorder="1" applyAlignment="1">
      <alignment horizontal="center" vertical="center" textRotation="180" shrinkToFit="1"/>
    </xf>
    <xf numFmtId="0" fontId="30" fillId="0" borderId="40" xfId="0" applyFont="1" applyFill="1" applyBorder="1" applyAlignment="1">
      <alignment horizontal="center" vertical="center" wrapText="1" shrinkToFit="1"/>
    </xf>
    <xf numFmtId="0" fontId="30" fillId="0" borderId="44" xfId="0" applyFont="1" applyFill="1" applyBorder="1" applyAlignment="1">
      <alignment horizontal="center" vertical="center" wrapText="1" shrinkToFit="1"/>
    </xf>
    <xf numFmtId="0" fontId="30" fillId="0" borderId="57" xfId="0" applyFont="1" applyFill="1" applyBorder="1" applyAlignment="1">
      <alignment horizontal="center" vertical="center" wrapText="1" shrinkToFit="1"/>
    </xf>
    <xf numFmtId="0" fontId="8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1" fillId="0" borderId="39" xfId="0" applyFont="1" applyBorder="1" applyAlignment="1">
      <alignment horizontal="center" vertical="center" textRotation="180" shrinkToFit="1"/>
    </xf>
    <xf numFmtId="0" fontId="30" fillId="0" borderId="48" xfId="0" applyFont="1" applyFill="1" applyBorder="1" applyAlignment="1">
      <alignment horizontal="center" vertical="center" wrapText="1" shrinkToFit="1"/>
    </xf>
    <xf numFmtId="0" fontId="40" fillId="0" borderId="91" xfId="0" applyFont="1" applyBorder="1" applyAlignment="1">
      <alignment horizontal="center" vertical="center" textRotation="255" shrinkToFit="1"/>
    </xf>
    <xf numFmtId="0" fontId="39" fillId="0" borderId="0" xfId="0" applyFont="1" applyBorder="1" applyAlignment="1">
      <alignment horizontal="left" shrinkToFit="1"/>
    </xf>
    <xf numFmtId="0" fontId="30" fillId="0" borderId="0" xfId="0" applyFont="1" applyBorder="1" applyAlignment="1">
      <alignment horizontal="left" shrinkToFit="1"/>
    </xf>
    <xf numFmtId="0" fontId="40" fillId="0" borderId="91" xfId="0" applyFont="1" applyFill="1" applyBorder="1" applyAlignment="1">
      <alignment horizontal="center" vertical="center" textRotation="255" shrinkToFit="1"/>
    </xf>
    <xf numFmtId="0" fontId="30" fillId="0" borderId="81" xfId="0" applyFont="1" applyFill="1" applyBorder="1" applyAlignment="1">
      <alignment horizontal="center" vertical="center" wrapText="1" shrinkToFit="1"/>
    </xf>
    <xf numFmtId="0" fontId="30" fillId="0" borderId="82" xfId="0" applyFont="1" applyFill="1" applyBorder="1" applyAlignment="1">
      <alignment horizontal="center" vertical="center" wrapText="1" shrinkToFit="1"/>
    </xf>
    <xf numFmtId="0" fontId="30" fillId="0" borderId="83" xfId="0" applyFont="1" applyFill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91" fillId="0" borderId="0" xfId="0" applyFont="1" applyAlignment="1">
      <alignment horizontal="center" vertical="center"/>
    </xf>
    <xf numFmtId="0" fontId="81" fillId="11" borderId="0" xfId="0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vertical="center"/>
    </xf>
    <xf numFmtId="0" fontId="40" fillId="0" borderId="43" xfId="0" applyFont="1" applyBorder="1" applyAlignment="1">
      <alignment horizontal="center" vertical="center" textRotation="255" shrinkToFi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14" fontId="43" fillId="7" borderId="2" xfId="0" applyNumberFormat="1" applyFont="1" applyFill="1" applyBorder="1" applyAlignment="1">
      <alignment horizontal="center" vertical="center"/>
    </xf>
    <xf numFmtId="14" fontId="43" fillId="7" borderId="3" xfId="0" applyNumberFormat="1" applyFont="1" applyFill="1" applyBorder="1" applyAlignment="1">
      <alignment horizontal="center" vertical="center"/>
    </xf>
    <xf numFmtId="14" fontId="43" fillId="7" borderId="4" xfId="0" applyNumberFormat="1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 shrinkToFit="1"/>
    </xf>
    <xf numFmtId="0" fontId="45" fillId="8" borderId="0" xfId="0" applyFont="1" applyFill="1" applyBorder="1" applyAlignment="1">
      <alignment horizontal="center" vertical="center" shrinkToFit="1"/>
    </xf>
    <xf numFmtId="0" fontId="46" fillId="9" borderId="8" xfId="0" applyFont="1" applyFill="1" applyBorder="1" applyAlignment="1">
      <alignment horizontal="center" vertical="center"/>
    </xf>
    <xf numFmtId="0" fontId="46" fillId="9" borderId="0" xfId="0" applyFont="1" applyFill="1" applyBorder="1" applyAlignment="1">
      <alignment horizontal="center" vertical="center"/>
    </xf>
    <xf numFmtId="0" fontId="46" fillId="9" borderId="9" xfId="0" applyFont="1" applyFill="1" applyBorder="1" applyAlignment="1">
      <alignment horizontal="center" vertical="center"/>
    </xf>
    <xf numFmtId="0" fontId="49" fillId="2" borderId="5" xfId="0" applyFont="1" applyFill="1" applyBorder="1" applyAlignment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45" fillId="8" borderId="9" xfId="0" applyFont="1" applyFill="1" applyBorder="1" applyAlignment="1">
      <alignment horizontal="center" vertical="center" shrinkToFit="1"/>
    </xf>
    <xf numFmtId="0" fontId="45" fillId="2" borderId="8" xfId="0" applyFont="1" applyFill="1" applyBorder="1" applyAlignment="1">
      <alignment horizontal="center" vertical="center" shrinkToFit="1"/>
    </xf>
    <xf numFmtId="0" fontId="45" fillId="2" borderId="0" xfId="0" applyFont="1" applyFill="1" applyBorder="1" applyAlignment="1">
      <alignment horizontal="center" vertical="center" shrinkToFit="1"/>
    </xf>
    <xf numFmtId="0" fontId="45" fillId="2" borderId="9" xfId="0" applyFont="1" applyFill="1" applyBorder="1" applyAlignment="1">
      <alignment horizontal="center" vertical="center" shrinkToFit="1"/>
    </xf>
    <xf numFmtId="0" fontId="45" fillId="2" borderId="10" xfId="0" applyFont="1" applyFill="1" applyBorder="1" applyAlignment="1">
      <alignment horizontal="center" vertical="center" shrinkToFit="1"/>
    </xf>
    <xf numFmtId="0" fontId="45" fillId="2" borderId="1" xfId="0" applyFont="1" applyFill="1" applyBorder="1" applyAlignment="1">
      <alignment horizontal="center" vertical="center" shrinkToFit="1"/>
    </xf>
    <xf numFmtId="0" fontId="45" fillId="2" borderId="11" xfId="0" applyFont="1" applyFill="1" applyBorder="1" applyAlignment="1">
      <alignment horizontal="center" vertical="center" shrinkToFit="1"/>
    </xf>
    <xf numFmtId="0" fontId="53" fillId="0" borderId="0" xfId="2" applyFont="1" applyBorder="1" applyAlignment="1">
      <alignment horizontal="center" vertical="center" wrapText="1" shrinkToFit="1"/>
    </xf>
    <xf numFmtId="0" fontId="53" fillId="0" borderId="0" xfId="2" applyFont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center" vertical="center" shrinkToFit="1"/>
    </xf>
    <xf numFmtId="0" fontId="10" fillId="35" borderId="8" xfId="0" applyFont="1" applyFill="1" applyBorder="1" applyAlignment="1">
      <alignment horizontal="center" vertical="center" shrinkToFit="1"/>
    </xf>
    <xf numFmtId="0" fontId="10" fillId="35" borderId="0" xfId="0" applyFont="1" applyFill="1" applyBorder="1" applyAlignment="1">
      <alignment horizontal="center" vertical="center" shrinkToFit="1"/>
    </xf>
    <xf numFmtId="0" fontId="10" fillId="35" borderId="9" xfId="0" applyFont="1" applyFill="1" applyBorder="1" applyAlignment="1">
      <alignment horizontal="center" vertical="center" shrinkToFit="1"/>
    </xf>
  </cellXfs>
  <cellStyles count="590">
    <cellStyle name="20% - 輔色1 2" xfId="3"/>
    <cellStyle name="20% - 輔色1 3" xfId="70"/>
    <cellStyle name="20% - 輔色2 2" xfId="4"/>
    <cellStyle name="20% - 輔色2 3" xfId="589"/>
    <cellStyle name="20% - 輔色3 2" xfId="5"/>
    <cellStyle name="20% - 輔色3 3" xfId="69"/>
    <cellStyle name="20% - 輔色4 2" xfId="6"/>
    <cellStyle name="20% - 輔色4 3" xfId="68"/>
    <cellStyle name="20% - 輔色5 2" xfId="7"/>
    <cellStyle name="20% - 輔色5 3" xfId="588"/>
    <cellStyle name="20% - 輔色6 2" xfId="8"/>
    <cellStyle name="20% - 輔色6 3" xfId="67"/>
    <cellStyle name="40% - 輔色1 2" xfId="9"/>
    <cellStyle name="40% - 輔色1 3" xfId="66"/>
    <cellStyle name="40% - 輔色2 2" xfId="10"/>
    <cellStyle name="40% - 輔色2 3" xfId="587"/>
    <cellStyle name="40% - 輔色3 2" xfId="11"/>
    <cellStyle name="40% - 輔色3 3" xfId="65"/>
    <cellStyle name="40% - 輔色4 2" xfId="12"/>
    <cellStyle name="40% - 輔色4 3" xfId="586"/>
    <cellStyle name="40% - 輔色5 2" xfId="13"/>
    <cellStyle name="40% - 輔色5 3" xfId="64"/>
    <cellStyle name="40% - 輔色6 2" xfId="14"/>
    <cellStyle name="40% - 輔色6 3" xfId="585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2"/>
    <cellStyle name="一般 2 2" xfId="50"/>
    <cellStyle name="一般 2 2 2" xfId="21"/>
    <cellStyle name="一般 2 2 3" xfId="22"/>
    <cellStyle name="一般 2 2 3 4 2" xfId="61"/>
    <cellStyle name="一般 2 2 4" xfId="72"/>
    <cellStyle name="一般 3" xfId="23"/>
    <cellStyle name="一般 3 2" xfId="24"/>
    <cellStyle name="一般 3 2 2" xfId="63"/>
    <cellStyle name="一般 3 2 2 2" xfId="74"/>
    <cellStyle name="一般 3 3" xfId="25"/>
    <cellStyle name="一般 3 4" xfId="51"/>
    <cellStyle name="一般 3 5" xfId="62"/>
    <cellStyle name="一般 3 5 2" xfId="75"/>
    <cellStyle name="一般 3 6" xfId="73"/>
    <cellStyle name="一般 4" xfId="71"/>
    <cellStyle name="一般 5" xfId="26"/>
    <cellStyle name="一般 5 2" xfId="52"/>
    <cellStyle name="一般_新增Microsoft Excel 工作表" xfId="1"/>
    <cellStyle name="千分位 2" xfId="76"/>
    <cellStyle name="千分位 2 2" xfId="77"/>
    <cellStyle name="千分位 2 3" xfId="78"/>
    <cellStyle name="千分位 3" xfId="79"/>
    <cellStyle name="千分位 3 2" xfId="80"/>
    <cellStyle name="千分位 4" xfId="81"/>
    <cellStyle name="千分位 5" xfId="82"/>
    <cellStyle name="千分位 6" xfId="83"/>
    <cellStyle name="中等 2" xfId="27"/>
    <cellStyle name="合計 2" xfId="28"/>
    <cellStyle name="好 2" xfId="29"/>
    <cellStyle name="計算方式 2" xfId="30"/>
    <cellStyle name="貨幣 2" xfId="53"/>
    <cellStyle name="貨幣 2 10" xfId="84"/>
    <cellStyle name="貨幣 2 10 2" xfId="85"/>
    <cellStyle name="貨幣 2 10 2 2" xfId="86"/>
    <cellStyle name="貨幣 2 10 3" xfId="87"/>
    <cellStyle name="貨幣 2 10 4" xfId="88"/>
    <cellStyle name="貨幣 2 11" xfId="89"/>
    <cellStyle name="貨幣 2 11 2" xfId="90"/>
    <cellStyle name="貨幣 2 11 2 2" xfId="91"/>
    <cellStyle name="貨幣 2 11 3" xfId="92"/>
    <cellStyle name="貨幣 2 11 4" xfId="93"/>
    <cellStyle name="貨幣 2 12" xfId="94"/>
    <cellStyle name="貨幣 2 12 2" xfId="95"/>
    <cellStyle name="貨幣 2 12 2 2" xfId="96"/>
    <cellStyle name="貨幣 2 12 3" xfId="97"/>
    <cellStyle name="貨幣 2 12 4" xfId="98"/>
    <cellStyle name="貨幣 2 13" xfId="99"/>
    <cellStyle name="貨幣 2 13 2" xfId="100"/>
    <cellStyle name="貨幣 2 13 2 2" xfId="101"/>
    <cellStyle name="貨幣 2 13 3" xfId="102"/>
    <cellStyle name="貨幣 2 13 4" xfId="103"/>
    <cellStyle name="貨幣 2 14" xfId="104"/>
    <cellStyle name="貨幣 2 14 2" xfId="105"/>
    <cellStyle name="貨幣 2 14 3" xfId="106"/>
    <cellStyle name="貨幣 2 15" xfId="107"/>
    <cellStyle name="貨幣 2 15 2" xfId="108"/>
    <cellStyle name="貨幣 2 16" xfId="109"/>
    <cellStyle name="貨幣 2 17" xfId="110"/>
    <cellStyle name="貨幣 2 18" xfId="111"/>
    <cellStyle name="貨幣 2 2" xfId="56"/>
    <cellStyle name="貨幣 2 2 10" xfId="112"/>
    <cellStyle name="貨幣 2 2 11" xfId="113"/>
    <cellStyle name="貨幣 2 2 2" xfId="60"/>
    <cellStyle name="貨幣 2 2 2 2" xfId="114"/>
    <cellStyle name="貨幣 2 2 2 2 2" xfId="115"/>
    <cellStyle name="貨幣 2 2 2 2 2 2" xfId="116"/>
    <cellStyle name="貨幣 2 2 2 2 2 2 2" xfId="117"/>
    <cellStyle name="貨幣 2 2 2 2 2 2 2 2" xfId="118"/>
    <cellStyle name="貨幣 2 2 2 2 2 2 3" xfId="119"/>
    <cellStyle name="貨幣 2 2 2 2 2 2 4" xfId="120"/>
    <cellStyle name="貨幣 2 2 2 2 2 3" xfId="121"/>
    <cellStyle name="貨幣 2 2 2 2 2 3 2" xfId="122"/>
    <cellStyle name="貨幣 2 2 2 2 2 3 2 2" xfId="123"/>
    <cellStyle name="貨幣 2 2 2 2 2 3 3" xfId="124"/>
    <cellStyle name="貨幣 2 2 2 2 2 3 4" xfId="125"/>
    <cellStyle name="貨幣 2 2 2 2 2 4" xfId="126"/>
    <cellStyle name="貨幣 2 2 2 2 2 4 2" xfId="127"/>
    <cellStyle name="貨幣 2 2 2 2 2 5" xfId="128"/>
    <cellStyle name="貨幣 2 2 2 2 2 6" xfId="129"/>
    <cellStyle name="貨幣 2 2 2 2 3" xfId="130"/>
    <cellStyle name="貨幣 2 2 2 2 3 2" xfId="131"/>
    <cellStyle name="貨幣 2 2 2 2 3 2 2" xfId="132"/>
    <cellStyle name="貨幣 2 2 2 2 3 2 2 2" xfId="133"/>
    <cellStyle name="貨幣 2 2 2 2 3 2 3" xfId="134"/>
    <cellStyle name="貨幣 2 2 2 2 3 2 4" xfId="135"/>
    <cellStyle name="貨幣 2 2 2 2 3 3" xfId="136"/>
    <cellStyle name="貨幣 2 2 2 2 3 3 2" xfId="137"/>
    <cellStyle name="貨幣 2 2 2 2 3 3 2 2" xfId="138"/>
    <cellStyle name="貨幣 2 2 2 2 3 3 3" xfId="139"/>
    <cellStyle name="貨幣 2 2 2 2 3 3 4" xfId="140"/>
    <cellStyle name="貨幣 2 2 2 2 3 4" xfId="141"/>
    <cellStyle name="貨幣 2 2 2 2 3 4 2" xfId="142"/>
    <cellStyle name="貨幣 2 2 2 2 3 5" xfId="143"/>
    <cellStyle name="貨幣 2 2 2 2 3 6" xfId="144"/>
    <cellStyle name="貨幣 2 2 2 2 4" xfId="145"/>
    <cellStyle name="貨幣 2 2 2 2 4 2" xfId="146"/>
    <cellStyle name="貨幣 2 2 2 2 4 2 2" xfId="147"/>
    <cellStyle name="貨幣 2 2 2 2 4 3" xfId="148"/>
    <cellStyle name="貨幣 2 2 2 2 4 4" xfId="149"/>
    <cellStyle name="貨幣 2 2 2 2 5" xfId="150"/>
    <cellStyle name="貨幣 2 2 2 2 5 2" xfId="151"/>
    <cellStyle name="貨幣 2 2 2 2 5 2 2" xfId="152"/>
    <cellStyle name="貨幣 2 2 2 2 5 3" xfId="153"/>
    <cellStyle name="貨幣 2 2 2 2 5 4" xfId="154"/>
    <cellStyle name="貨幣 2 2 2 2 6" xfId="155"/>
    <cellStyle name="貨幣 2 2 2 2 6 2" xfId="156"/>
    <cellStyle name="貨幣 2 2 2 2 7" xfId="157"/>
    <cellStyle name="貨幣 2 2 2 2 8" xfId="158"/>
    <cellStyle name="貨幣 2 2 2 3" xfId="159"/>
    <cellStyle name="貨幣 2 2 2 3 2" xfId="160"/>
    <cellStyle name="貨幣 2 2 2 3 2 2" xfId="161"/>
    <cellStyle name="貨幣 2 2 2 3 2 2 2" xfId="162"/>
    <cellStyle name="貨幣 2 2 2 3 2 3" xfId="163"/>
    <cellStyle name="貨幣 2 2 2 3 2 4" xfId="164"/>
    <cellStyle name="貨幣 2 2 2 3 3" xfId="165"/>
    <cellStyle name="貨幣 2 2 2 3 3 2" xfId="166"/>
    <cellStyle name="貨幣 2 2 2 3 3 2 2" xfId="167"/>
    <cellStyle name="貨幣 2 2 2 3 3 3" xfId="168"/>
    <cellStyle name="貨幣 2 2 2 3 3 4" xfId="169"/>
    <cellStyle name="貨幣 2 2 2 3 4" xfId="170"/>
    <cellStyle name="貨幣 2 2 2 3 4 2" xfId="171"/>
    <cellStyle name="貨幣 2 2 2 3 5" xfId="172"/>
    <cellStyle name="貨幣 2 2 2 3 6" xfId="173"/>
    <cellStyle name="貨幣 2 2 2 4" xfId="174"/>
    <cellStyle name="貨幣 2 2 2 4 2" xfId="175"/>
    <cellStyle name="貨幣 2 2 2 4 2 2" xfId="176"/>
    <cellStyle name="貨幣 2 2 2 4 3" xfId="177"/>
    <cellStyle name="貨幣 2 2 2 4 4" xfId="178"/>
    <cellStyle name="貨幣 2 2 2 5" xfId="179"/>
    <cellStyle name="貨幣 2 2 2 5 2" xfId="180"/>
    <cellStyle name="貨幣 2 2 2 5 2 2" xfId="181"/>
    <cellStyle name="貨幣 2 2 2 5 3" xfId="182"/>
    <cellStyle name="貨幣 2 2 2 5 4" xfId="183"/>
    <cellStyle name="貨幣 2 2 2 6" xfId="184"/>
    <cellStyle name="貨幣 2 2 2 6 2" xfId="185"/>
    <cellStyle name="貨幣 2 2 2 7" xfId="186"/>
    <cellStyle name="貨幣 2 2 2 8" xfId="187"/>
    <cellStyle name="貨幣 2 2 3" xfId="58"/>
    <cellStyle name="貨幣 2 2 3 2" xfId="188"/>
    <cellStyle name="貨幣 2 2 3 2 2" xfId="189"/>
    <cellStyle name="貨幣 2 2 3 2 2 2" xfId="190"/>
    <cellStyle name="貨幣 2 2 3 2 2 2 2" xfId="191"/>
    <cellStyle name="貨幣 2 2 3 2 2 3" xfId="192"/>
    <cellStyle name="貨幣 2 2 3 2 2 4" xfId="193"/>
    <cellStyle name="貨幣 2 2 3 2 3" xfId="194"/>
    <cellStyle name="貨幣 2 2 3 2 3 2" xfId="195"/>
    <cellStyle name="貨幣 2 2 3 2 3 2 2" xfId="196"/>
    <cellStyle name="貨幣 2 2 3 2 3 3" xfId="197"/>
    <cellStyle name="貨幣 2 2 3 2 3 4" xfId="198"/>
    <cellStyle name="貨幣 2 2 3 2 4" xfId="199"/>
    <cellStyle name="貨幣 2 2 3 2 4 2" xfId="200"/>
    <cellStyle name="貨幣 2 2 3 2 5" xfId="201"/>
    <cellStyle name="貨幣 2 2 3 2 6" xfId="202"/>
    <cellStyle name="貨幣 2 2 3 3" xfId="203"/>
    <cellStyle name="貨幣 2 2 3 3 2" xfId="204"/>
    <cellStyle name="貨幣 2 2 3 3 2 2" xfId="205"/>
    <cellStyle name="貨幣 2 2 3 3 3" xfId="206"/>
    <cellStyle name="貨幣 2 2 3 3 4" xfId="207"/>
    <cellStyle name="貨幣 2 2 3 4" xfId="208"/>
    <cellStyle name="貨幣 2 2 3 4 2" xfId="209"/>
    <cellStyle name="貨幣 2 2 3 4 2 2" xfId="210"/>
    <cellStyle name="貨幣 2 2 3 4 3" xfId="211"/>
    <cellStyle name="貨幣 2 2 3 4 4" xfId="212"/>
    <cellStyle name="貨幣 2 2 3 5" xfId="213"/>
    <cellStyle name="貨幣 2 2 3 5 2" xfId="214"/>
    <cellStyle name="貨幣 2 2 3 6" xfId="215"/>
    <cellStyle name="貨幣 2 2 3 7" xfId="216"/>
    <cellStyle name="貨幣 2 2 4" xfId="217"/>
    <cellStyle name="貨幣 2 2 4 2" xfId="218"/>
    <cellStyle name="貨幣 2 2 4 2 2" xfId="219"/>
    <cellStyle name="貨幣 2 2 4 2 2 2" xfId="220"/>
    <cellStyle name="貨幣 2 2 4 2 2 2 2" xfId="221"/>
    <cellStyle name="貨幣 2 2 4 2 2 3" xfId="222"/>
    <cellStyle name="貨幣 2 2 4 2 2 4" xfId="223"/>
    <cellStyle name="貨幣 2 2 4 2 3" xfId="224"/>
    <cellStyle name="貨幣 2 2 4 2 3 2" xfId="225"/>
    <cellStyle name="貨幣 2 2 4 2 3 2 2" xfId="226"/>
    <cellStyle name="貨幣 2 2 4 2 3 3" xfId="227"/>
    <cellStyle name="貨幣 2 2 4 2 3 4" xfId="228"/>
    <cellStyle name="貨幣 2 2 4 2 4" xfId="229"/>
    <cellStyle name="貨幣 2 2 4 2 4 2" xfId="230"/>
    <cellStyle name="貨幣 2 2 4 2 5" xfId="231"/>
    <cellStyle name="貨幣 2 2 4 2 6" xfId="232"/>
    <cellStyle name="貨幣 2 2 4 3" xfId="233"/>
    <cellStyle name="貨幣 2 2 4 3 2" xfId="234"/>
    <cellStyle name="貨幣 2 2 4 3 2 2" xfId="235"/>
    <cellStyle name="貨幣 2 2 4 3 2 2 2" xfId="236"/>
    <cellStyle name="貨幣 2 2 4 3 2 3" xfId="237"/>
    <cellStyle name="貨幣 2 2 4 3 2 4" xfId="238"/>
    <cellStyle name="貨幣 2 2 4 3 3" xfId="239"/>
    <cellStyle name="貨幣 2 2 4 3 3 2" xfId="240"/>
    <cellStyle name="貨幣 2 2 4 3 3 2 2" xfId="241"/>
    <cellStyle name="貨幣 2 2 4 3 3 3" xfId="242"/>
    <cellStyle name="貨幣 2 2 4 3 3 4" xfId="243"/>
    <cellStyle name="貨幣 2 2 4 3 4" xfId="244"/>
    <cellStyle name="貨幣 2 2 4 3 4 2" xfId="245"/>
    <cellStyle name="貨幣 2 2 4 3 5" xfId="246"/>
    <cellStyle name="貨幣 2 2 4 3 6" xfId="247"/>
    <cellStyle name="貨幣 2 2 4 4" xfId="248"/>
    <cellStyle name="貨幣 2 2 4 4 2" xfId="249"/>
    <cellStyle name="貨幣 2 2 4 4 2 2" xfId="250"/>
    <cellStyle name="貨幣 2 2 4 4 3" xfId="251"/>
    <cellStyle name="貨幣 2 2 4 4 4" xfId="252"/>
    <cellStyle name="貨幣 2 2 4 5" xfId="253"/>
    <cellStyle name="貨幣 2 2 4 5 2" xfId="254"/>
    <cellStyle name="貨幣 2 2 4 5 2 2" xfId="255"/>
    <cellStyle name="貨幣 2 2 4 5 3" xfId="256"/>
    <cellStyle name="貨幣 2 2 4 5 4" xfId="257"/>
    <cellStyle name="貨幣 2 2 4 6" xfId="258"/>
    <cellStyle name="貨幣 2 2 4 6 2" xfId="259"/>
    <cellStyle name="貨幣 2 2 4 7" xfId="260"/>
    <cellStyle name="貨幣 2 2 4 8" xfId="261"/>
    <cellStyle name="貨幣 2 2 5" xfId="262"/>
    <cellStyle name="貨幣 2 2 5 2" xfId="263"/>
    <cellStyle name="貨幣 2 2 5 2 2" xfId="264"/>
    <cellStyle name="貨幣 2 2 5 2 2 2" xfId="265"/>
    <cellStyle name="貨幣 2 2 5 2 3" xfId="266"/>
    <cellStyle name="貨幣 2 2 5 2 4" xfId="267"/>
    <cellStyle name="貨幣 2 2 5 3" xfId="268"/>
    <cellStyle name="貨幣 2 2 5 3 2" xfId="269"/>
    <cellStyle name="貨幣 2 2 5 3 2 2" xfId="270"/>
    <cellStyle name="貨幣 2 2 5 3 3" xfId="271"/>
    <cellStyle name="貨幣 2 2 5 3 4" xfId="272"/>
    <cellStyle name="貨幣 2 2 5 4" xfId="273"/>
    <cellStyle name="貨幣 2 2 5 4 2" xfId="274"/>
    <cellStyle name="貨幣 2 2 5 5" xfId="275"/>
    <cellStyle name="貨幣 2 2 5 6" xfId="276"/>
    <cellStyle name="貨幣 2 2 6" xfId="277"/>
    <cellStyle name="貨幣 2 2 6 2" xfId="278"/>
    <cellStyle name="貨幣 2 2 6 2 2" xfId="279"/>
    <cellStyle name="貨幣 2 2 6 2 2 2" xfId="280"/>
    <cellStyle name="貨幣 2 2 6 2 3" xfId="281"/>
    <cellStyle name="貨幣 2 2 6 2 4" xfId="282"/>
    <cellStyle name="貨幣 2 2 6 3" xfId="283"/>
    <cellStyle name="貨幣 2 2 6 3 2" xfId="284"/>
    <cellStyle name="貨幣 2 2 6 3 2 2" xfId="285"/>
    <cellStyle name="貨幣 2 2 6 3 3" xfId="286"/>
    <cellStyle name="貨幣 2 2 6 3 4" xfId="287"/>
    <cellStyle name="貨幣 2 2 6 4" xfId="288"/>
    <cellStyle name="貨幣 2 2 6 4 2" xfId="289"/>
    <cellStyle name="貨幣 2 2 6 5" xfId="290"/>
    <cellStyle name="貨幣 2 2 6 6" xfId="291"/>
    <cellStyle name="貨幣 2 2 7" xfId="292"/>
    <cellStyle name="貨幣 2 2 7 2" xfId="293"/>
    <cellStyle name="貨幣 2 2 7 2 2" xfId="294"/>
    <cellStyle name="貨幣 2 2 7 3" xfId="295"/>
    <cellStyle name="貨幣 2 2 7 4" xfId="296"/>
    <cellStyle name="貨幣 2 2 8" xfId="297"/>
    <cellStyle name="貨幣 2 2 8 2" xfId="298"/>
    <cellStyle name="貨幣 2 2 8 2 2" xfId="299"/>
    <cellStyle name="貨幣 2 2 8 3" xfId="300"/>
    <cellStyle name="貨幣 2 2 8 4" xfId="301"/>
    <cellStyle name="貨幣 2 2 9" xfId="302"/>
    <cellStyle name="貨幣 2 2 9 2" xfId="303"/>
    <cellStyle name="貨幣 2 3" xfId="59"/>
    <cellStyle name="貨幣 2 3 2" xfId="304"/>
    <cellStyle name="貨幣 2 3 2 2" xfId="305"/>
    <cellStyle name="貨幣 2 3 2 2 2" xfId="306"/>
    <cellStyle name="貨幣 2 3 2 2 2 2" xfId="307"/>
    <cellStyle name="貨幣 2 3 2 2 2 2 2" xfId="308"/>
    <cellStyle name="貨幣 2 3 2 2 2 3" xfId="309"/>
    <cellStyle name="貨幣 2 3 2 2 2 4" xfId="310"/>
    <cellStyle name="貨幣 2 3 2 2 3" xfId="311"/>
    <cellStyle name="貨幣 2 3 2 2 3 2" xfId="312"/>
    <cellStyle name="貨幣 2 3 2 2 3 2 2" xfId="313"/>
    <cellStyle name="貨幣 2 3 2 2 3 3" xfId="314"/>
    <cellStyle name="貨幣 2 3 2 2 3 4" xfId="315"/>
    <cellStyle name="貨幣 2 3 2 2 4" xfId="316"/>
    <cellStyle name="貨幣 2 3 2 2 4 2" xfId="317"/>
    <cellStyle name="貨幣 2 3 2 2 5" xfId="318"/>
    <cellStyle name="貨幣 2 3 2 2 6" xfId="319"/>
    <cellStyle name="貨幣 2 3 2 3" xfId="320"/>
    <cellStyle name="貨幣 2 3 2 3 2" xfId="321"/>
    <cellStyle name="貨幣 2 3 2 3 2 2" xfId="322"/>
    <cellStyle name="貨幣 2 3 2 3 2 2 2" xfId="323"/>
    <cellStyle name="貨幣 2 3 2 3 2 3" xfId="324"/>
    <cellStyle name="貨幣 2 3 2 3 2 4" xfId="325"/>
    <cellStyle name="貨幣 2 3 2 3 3" xfId="326"/>
    <cellStyle name="貨幣 2 3 2 3 3 2" xfId="327"/>
    <cellStyle name="貨幣 2 3 2 3 3 2 2" xfId="328"/>
    <cellStyle name="貨幣 2 3 2 3 3 3" xfId="329"/>
    <cellStyle name="貨幣 2 3 2 3 3 4" xfId="330"/>
    <cellStyle name="貨幣 2 3 2 3 4" xfId="331"/>
    <cellStyle name="貨幣 2 3 2 3 4 2" xfId="332"/>
    <cellStyle name="貨幣 2 3 2 3 5" xfId="333"/>
    <cellStyle name="貨幣 2 3 2 3 6" xfId="334"/>
    <cellStyle name="貨幣 2 3 2 4" xfId="335"/>
    <cellStyle name="貨幣 2 3 2 4 2" xfId="336"/>
    <cellStyle name="貨幣 2 3 2 4 2 2" xfId="337"/>
    <cellStyle name="貨幣 2 3 2 4 3" xfId="338"/>
    <cellStyle name="貨幣 2 3 2 4 4" xfId="339"/>
    <cellStyle name="貨幣 2 3 2 5" xfId="340"/>
    <cellStyle name="貨幣 2 3 2 5 2" xfId="341"/>
    <cellStyle name="貨幣 2 3 2 5 2 2" xfId="342"/>
    <cellStyle name="貨幣 2 3 2 5 3" xfId="343"/>
    <cellStyle name="貨幣 2 3 2 5 4" xfId="344"/>
    <cellStyle name="貨幣 2 3 2 6" xfId="345"/>
    <cellStyle name="貨幣 2 3 2 6 2" xfId="346"/>
    <cellStyle name="貨幣 2 3 2 7" xfId="347"/>
    <cellStyle name="貨幣 2 3 2 8" xfId="348"/>
    <cellStyle name="貨幣 2 3 3" xfId="349"/>
    <cellStyle name="貨幣 2 3 3 2" xfId="350"/>
    <cellStyle name="貨幣 2 3 3 2 2" xfId="351"/>
    <cellStyle name="貨幣 2 3 3 2 2 2" xfId="352"/>
    <cellStyle name="貨幣 2 3 3 2 3" xfId="353"/>
    <cellStyle name="貨幣 2 3 3 2 4" xfId="354"/>
    <cellStyle name="貨幣 2 3 3 3" xfId="355"/>
    <cellStyle name="貨幣 2 3 3 3 2" xfId="356"/>
    <cellStyle name="貨幣 2 3 3 3 2 2" xfId="357"/>
    <cellStyle name="貨幣 2 3 3 3 3" xfId="358"/>
    <cellStyle name="貨幣 2 3 3 3 4" xfId="359"/>
    <cellStyle name="貨幣 2 3 3 4" xfId="360"/>
    <cellStyle name="貨幣 2 3 3 4 2" xfId="361"/>
    <cellStyle name="貨幣 2 3 3 5" xfId="362"/>
    <cellStyle name="貨幣 2 3 3 6" xfId="363"/>
    <cellStyle name="貨幣 2 3 4" xfId="364"/>
    <cellStyle name="貨幣 2 3 4 2" xfId="365"/>
    <cellStyle name="貨幣 2 3 4 2 2" xfId="366"/>
    <cellStyle name="貨幣 2 3 4 3" xfId="367"/>
    <cellStyle name="貨幣 2 3 4 4" xfId="368"/>
    <cellStyle name="貨幣 2 3 5" xfId="369"/>
    <cellStyle name="貨幣 2 3 5 2" xfId="370"/>
    <cellStyle name="貨幣 2 3 5 2 2" xfId="371"/>
    <cellStyle name="貨幣 2 3 5 3" xfId="372"/>
    <cellStyle name="貨幣 2 3 5 4" xfId="373"/>
    <cellStyle name="貨幣 2 3 6" xfId="374"/>
    <cellStyle name="貨幣 2 3 6 2" xfId="375"/>
    <cellStyle name="貨幣 2 3 7" xfId="376"/>
    <cellStyle name="貨幣 2 3 8" xfId="377"/>
    <cellStyle name="貨幣 2 4" xfId="57"/>
    <cellStyle name="貨幣 2 4 2" xfId="378"/>
    <cellStyle name="貨幣 2 4 2 2" xfId="379"/>
    <cellStyle name="貨幣 2 4 2 2 2" xfId="380"/>
    <cellStyle name="貨幣 2 4 2 2 2 2" xfId="381"/>
    <cellStyle name="貨幣 2 4 2 2 2 2 2" xfId="382"/>
    <cellStyle name="貨幣 2 4 2 2 2 3" xfId="383"/>
    <cellStyle name="貨幣 2 4 2 2 2 4" xfId="384"/>
    <cellStyle name="貨幣 2 4 2 2 3" xfId="385"/>
    <cellStyle name="貨幣 2 4 2 2 3 2" xfId="386"/>
    <cellStyle name="貨幣 2 4 2 2 3 2 2" xfId="387"/>
    <cellStyle name="貨幣 2 4 2 2 3 3" xfId="388"/>
    <cellStyle name="貨幣 2 4 2 2 3 4" xfId="389"/>
    <cellStyle name="貨幣 2 4 2 2 4" xfId="390"/>
    <cellStyle name="貨幣 2 4 2 2 4 2" xfId="391"/>
    <cellStyle name="貨幣 2 4 2 2 5" xfId="392"/>
    <cellStyle name="貨幣 2 4 2 2 6" xfId="393"/>
    <cellStyle name="貨幣 2 4 2 3" xfId="394"/>
    <cellStyle name="貨幣 2 4 2 3 2" xfId="395"/>
    <cellStyle name="貨幣 2 4 2 3 2 2" xfId="396"/>
    <cellStyle name="貨幣 2 4 2 3 2 2 2" xfId="397"/>
    <cellStyle name="貨幣 2 4 2 3 2 3" xfId="398"/>
    <cellStyle name="貨幣 2 4 2 3 2 4" xfId="399"/>
    <cellStyle name="貨幣 2 4 2 3 3" xfId="400"/>
    <cellStyle name="貨幣 2 4 2 3 3 2" xfId="401"/>
    <cellStyle name="貨幣 2 4 2 3 3 2 2" xfId="402"/>
    <cellStyle name="貨幣 2 4 2 3 3 3" xfId="403"/>
    <cellStyle name="貨幣 2 4 2 3 3 4" xfId="404"/>
    <cellStyle name="貨幣 2 4 2 3 4" xfId="405"/>
    <cellStyle name="貨幣 2 4 2 3 4 2" xfId="406"/>
    <cellStyle name="貨幣 2 4 2 3 5" xfId="407"/>
    <cellStyle name="貨幣 2 4 2 3 6" xfId="408"/>
    <cellStyle name="貨幣 2 4 2 4" xfId="409"/>
    <cellStyle name="貨幣 2 4 2 4 2" xfId="410"/>
    <cellStyle name="貨幣 2 4 2 4 2 2" xfId="411"/>
    <cellStyle name="貨幣 2 4 2 4 3" xfId="412"/>
    <cellStyle name="貨幣 2 4 2 4 4" xfId="413"/>
    <cellStyle name="貨幣 2 4 2 5" xfId="414"/>
    <cellStyle name="貨幣 2 4 2 5 2" xfId="415"/>
    <cellStyle name="貨幣 2 4 2 5 2 2" xfId="416"/>
    <cellStyle name="貨幣 2 4 2 5 3" xfId="417"/>
    <cellStyle name="貨幣 2 4 2 5 4" xfId="418"/>
    <cellStyle name="貨幣 2 4 2 6" xfId="419"/>
    <cellStyle name="貨幣 2 4 2 6 2" xfId="420"/>
    <cellStyle name="貨幣 2 4 2 7" xfId="421"/>
    <cellStyle name="貨幣 2 4 2 8" xfId="422"/>
    <cellStyle name="貨幣 2 4 3" xfId="423"/>
    <cellStyle name="貨幣 2 4 3 2" xfId="424"/>
    <cellStyle name="貨幣 2 4 3 2 2" xfId="425"/>
    <cellStyle name="貨幣 2 4 3 2 2 2" xfId="426"/>
    <cellStyle name="貨幣 2 4 3 2 3" xfId="427"/>
    <cellStyle name="貨幣 2 4 3 2 4" xfId="428"/>
    <cellStyle name="貨幣 2 4 3 3" xfId="429"/>
    <cellStyle name="貨幣 2 4 3 3 2" xfId="430"/>
    <cellStyle name="貨幣 2 4 3 3 2 2" xfId="431"/>
    <cellStyle name="貨幣 2 4 3 3 3" xfId="432"/>
    <cellStyle name="貨幣 2 4 3 3 4" xfId="433"/>
    <cellStyle name="貨幣 2 4 3 4" xfId="434"/>
    <cellStyle name="貨幣 2 4 3 4 2" xfId="435"/>
    <cellStyle name="貨幣 2 4 3 5" xfId="436"/>
    <cellStyle name="貨幣 2 4 3 6" xfId="437"/>
    <cellStyle name="貨幣 2 4 4" xfId="438"/>
    <cellStyle name="貨幣 2 4 4 2" xfId="439"/>
    <cellStyle name="貨幣 2 4 4 2 2" xfId="440"/>
    <cellStyle name="貨幣 2 4 4 3" xfId="441"/>
    <cellStyle name="貨幣 2 4 4 4" xfId="442"/>
    <cellStyle name="貨幣 2 4 5" xfId="443"/>
    <cellStyle name="貨幣 2 4 5 2" xfId="444"/>
    <cellStyle name="貨幣 2 4 5 2 2" xfId="445"/>
    <cellStyle name="貨幣 2 4 5 3" xfId="446"/>
    <cellStyle name="貨幣 2 4 5 4" xfId="447"/>
    <cellStyle name="貨幣 2 4 6" xfId="448"/>
    <cellStyle name="貨幣 2 4 6 2" xfId="449"/>
    <cellStyle name="貨幣 2 4 7" xfId="450"/>
    <cellStyle name="貨幣 2 4 8" xfId="451"/>
    <cellStyle name="貨幣 2 5" xfId="55"/>
    <cellStyle name="貨幣 2 5 2" xfId="452"/>
    <cellStyle name="貨幣 2 5 2 2" xfId="453"/>
    <cellStyle name="貨幣 2 5 2 2 2" xfId="454"/>
    <cellStyle name="貨幣 2 5 2 2 2 2" xfId="455"/>
    <cellStyle name="貨幣 2 5 2 2 3" xfId="456"/>
    <cellStyle name="貨幣 2 5 2 2 4" xfId="457"/>
    <cellStyle name="貨幣 2 5 2 3" xfId="458"/>
    <cellStyle name="貨幣 2 5 2 3 2" xfId="459"/>
    <cellStyle name="貨幣 2 5 2 3 2 2" xfId="460"/>
    <cellStyle name="貨幣 2 5 2 3 3" xfId="461"/>
    <cellStyle name="貨幣 2 5 2 3 4" xfId="462"/>
    <cellStyle name="貨幣 2 5 2 4" xfId="463"/>
    <cellStyle name="貨幣 2 5 2 4 2" xfId="464"/>
    <cellStyle name="貨幣 2 5 2 5" xfId="465"/>
    <cellStyle name="貨幣 2 5 2 6" xfId="466"/>
    <cellStyle name="貨幣 2 5 3" xfId="467"/>
    <cellStyle name="貨幣 2 5 3 2" xfId="468"/>
    <cellStyle name="貨幣 2 5 3 2 2" xfId="469"/>
    <cellStyle name="貨幣 2 5 3 2 2 2" xfId="470"/>
    <cellStyle name="貨幣 2 5 3 2 3" xfId="471"/>
    <cellStyle name="貨幣 2 5 3 2 4" xfId="472"/>
    <cellStyle name="貨幣 2 5 3 3" xfId="473"/>
    <cellStyle name="貨幣 2 5 3 3 2" xfId="474"/>
    <cellStyle name="貨幣 2 5 3 3 2 2" xfId="475"/>
    <cellStyle name="貨幣 2 5 3 3 3" xfId="476"/>
    <cellStyle name="貨幣 2 5 3 3 4" xfId="477"/>
    <cellStyle name="貨幣 2 5 3 4" xfId="478"/>
    <cellStyle name="貨幣 2 5 3 4 2" xfId="479"/>
    <cellStyle name="貨幣 2 5 3 5" xfId="480"/>
    <cellStyle name="貨幣 2 5 3 6" xfId="481"/>
    <cellStyle name="貨幣 2 5 4" xfId="482"/>
    <cellStyle name="貨幣 2 5 4 2" xfId="483"/>
    <cellStyle name="貨幣 2 5 4 2 2" xfId="484"/>
    <cellStyle name="貨幣 2 5 4 3" xfId="485"/>
    <cellStyle name="貨幣 2 5 4 4" xfId="486"/>
    <cellStyle name="貨幣 2 5 5" xfId="487"/>
    <cellStyle name="貨幣 2 5 5 2" xfId="488"/>
    <cellStyle name="貨幣 2 5 5 2 2" xfId="489"/>
    <cellStyle name="貨幣 2 5 5 3" xfId="490"/>
    <cellStyle name="貨幣 2 5 5 4" xfId="491"/>
    <cellStyle name="貨幣 2 5 6" xfId="492"/>
    <cellStyle name="貨幣 2 5 6 2" xfId="493"/>
    <cellStyle name="貨幣 2 5 7" xfId="494"/>
    <cellStyle name="貨幣 2 5 8" xfId="495"/>
    <cellStyle name="貨幣 2 6" xfId="54"/>
    <cellStyle name="貨幣 2 6 2" xfId="496"/>
    <cellStyle name="貨幣 2 6 2 2" xfId="497"/>
    <cellStyle name="貨幣 2 6 2 2 2" xfId="498"/>
    <cellStyle name="貨幣 2 6 2 2 2 2" xfId="499"/>
    <cellStyle name="貨幣 2 6 2 2 3" xfId="500"/>
    <cellStyle name="貨幣 2 6 2 2 4" xfId="501"/>
    <cellStyle name="貨幣 2 6 2 3" xfId="502"/>
    <cellStyle name="貨幣 2 6 2 3 2" xfId="503"/>
    <cellStyle name="貨幣 2 6 2 3 2 2" xfId="504"/>
    <cellStyle name="貨幣 2 6 2 3 3" xfId="505"/>
    <cellStyle name="貨幣 2 6 2 3 4" xfId="506"/>
    <cellStyle name="貨幣 2 6 2 4" xfId="507"/>
    <cellStyle name="貨幣 2 6 2 4 2" xfId="508"/>
    <cellStyle name="貨幣 2 6 2 5" xfId="509"/>
    <cellStyle name="貨幣 2 6 2 6" xfId="510"/>
    <cellStyle name="貨幣 2 6 3" xfId="511"/>
    <cellStyle name="貨幣 2 6 3 2" xfId="512"/>
    <cellStyle name="貨幣 2 6 3 2 2" xfId="513"/>
    <cellStyle name="貨幣 2 6 3 2 2 2" xfId="514"/>
    <cellStyle name="貨幣 2 6 3 2 3" xfId="515"/>
    <cellStyle name="貨幣 2 6 3 2 4" xfId="516"/>
    <cellStyle name="貨幣 2 6 3 3" xfId="517"/>
    <cellStyle name="貨幣 2 6 3 3 2" xfId="518"/>
    <cellStyle name="貨幣 2 6 3 3 2 2" xfId="519"/>
    <cellStyle name="貨幣 2 6 3 3 3" xfId="520"/>
    <cellStyle name="貨幣 2 6 3 3 4" xfId="521"/>
    <cellStyle name="貨幣 2 6 3 4" xfId="522"/>
    <cellStyle name="貨幣 2 6 3 4 2" xfId="523"/>
    <cellStyle name="貨幣 2 6 3 5" xfId="524"/>
    <cellStyle name="貨幣 2 6 3 6" xfId="525"/>
    <cellStyle name="貨幣 2 6 4" xfId="526"/>
    <cellStyle name="貨幣 2 6 4 2" xfId="527"/>
    <cellStyle name="貨幣 2 6 4 2 2" xfId="528"/>
    <cellStyle name="貨幣 2 6 4 3" xfId="529"/>
    <cellStyle name="貨幣 2 6 4 4" xfId="530"/>
    <cellStyle name="貨幣 2 6 5" xfId="531"/>
    <cellStyle name="貨幣 2 6 5 2" xfId="532"/>
    <cellStyle name="貨幣 2 6 5 2 2" xfId="533"/>
    <cellStyle name="貨幣 2 6 5 3" xfId="534"/>
    <cellStyle name="貨幣 2 6 5 4" xfId="535"/>
    <cellStyle name="貨幣 2 6 6" xfId="536"/>
    <cellStyle name="貨幣 2 6 6 2" xfId="537"/>
    <cellStyle name="貨幣 2 6 7" xfId="538"/>
    <cellStyle name="貨幣 2 6 8" xfId="539"/>
    <cellStyle name="貨幣 2 7" xfId="540"/>
    <cellStyle name="貨幣 2 7 2" xfId="541"/>
    <cellStyle name="貨幣 2 7 2 2" xfId="542"/>
    <cellStyle name="貨幣 2 7 2 2 2" xfId="543"/>
    <cellStyle name="貨幣 2 7 2 3" xfId="544"/>
    <cellStyle name="貨幣 2 7 2 4" xfId="545"/>
    <cellStyle name="貨幣 2 7 3" xfId="546"/>
    <cellStyle name="貨幣 2 7 3 2" xfId="547"/>
    <cellStyle name="貨幣 2 7 3 2 2" xfId="548"/>
    <cellStyle name="貨幣 2 7 3 3" xfId="549"/>
    <cellStyle name="貨幣 2 7 3 4" xfId="550"/>
    <cellStyle name="貨幣 2 7 4" xfId="551"/>
    <cellStyle name="貨幣 2 7 4 2" xfId="552"/>
    <cellStyle name="貨幣 2 7 5" xfId="553"/>
    <cellStyle name="貨幣 2 7 6" xfId="554"/>
    <cellStyle name="貨幣 2 8" xfId="555"/>
    <cellStyle name="貨幣 2 8 2" xfId="556"/>
    <cellStyle name="貨幣 2 8 2 2" xfId="557"/>
    <cellStyle name="貨幣 2 8 2 2 2" xfId="558"/>
    <cellStyle name="貨幣 2 8 2 3" xfId="559"/>
    <cellStyle name="貨幣 2 8 2 4" xfId="560"/>
    <cellStyle name="貨幣 2 8 3" xfId="561"/>
    <cellStyle name="貨幣 2 8 3 2" xfId="562"/>
    <cellStyle name="貨幣 2 8 3 2 2" xfId="563"/>
    <cellStyle name="貨幣 2 8 3 3" xfId="564"/>
    <cellStyle name="貨幣 2 8 3 4" xfId="565"/>
    <cellStyle name="貨幣 2 8 4" xfId="566"/>
    <cellStyle name="貨幣 2 8 4 2" xfId="567"/>
    <cellStyle name="貨幣 2 8 5" xfId="568"/>
    <cellStyle name="貨幣 2 8 6" xfId="569"/>
    <cellStyle name="貨幣 2 9" xfId="570"/>
    <cellStyle name="貨幣 2 9 2" xfId="571"/>
    <cellStyle name="貨幣 2 9 2 2" xfId="572"/>
    <cellStyle name="貨幣 2 9 2 2 2" xfId="573"/>
    <cellStyle name="貨幣 2 9 2 3" xfId="574"/>
    <cellStyle name="貨幣 2 9 2 4" xfId="575"/>
    <cellStyle name="貨幣 2 9 3" xfId="576"/>
    <cellStyle name="貨幣 2 9 3 2" xfId="577"/>
    <cellStyle name="貨幣 2 9 3 2 2" xfId="578"/>
    <cellStyle name="貨幣 2 9 3 3" xfId="579"/>
    <cellStyle name="貨幣 2 9 3 4" xfId="580"/>
    <cellStyle name="貨幣 2 9 4" xfId="581"/>
    <cellStyle name="貨幣 2 9 4 2" xfId="582"/>
    <cellStyle name="貨幣 2 9 5" xfId="583"/>
    <cellStyle name="貨幣 2 9 6" xfId="584"/>
    <cellStyle name="連結的儲存格 2" xfId="31"/>
    <cellStyle name="備註 2" xfId="32"/>
    <cellStyle name="說明文字 2" xfId="33"/>
    <cellStyle name="輔色1 2" xfId="34"/>
    <cellStyle name="輔色2 2" xfId="35"/>
    <cellStyle name="輔色3 2" xfId="36"/>
    <cellStyle name="輔色4 2" xfId="37"/>
    <cellStyle name="輔色5 2" xfId="38"/>
    <cellStyle name="輔色6 2" xfId="39"/>
    <cellStyle name="標題 1 2" xfId="41"/>
    <cellStyle name="標題 2 2" xfId="42"/>
    <cellStyle name="標題 3 2" xfId="43"/>
    <cellStyle name="標題 4 2" xfId="44"/>
    <cellStyle name="標題 5" xfId="40"/>
    <cellStyle name="輸入 2" xfId="45"/>
    <cellStyle name="輸出 2" xfId="46"/>
    <cellStyle name="檢查儲存格 2" xfId="47"/>
    <cellStyle name="壞 2" xfId="48"/>
    <cellStyle name="警告文字 2" xfId="49"/>
  </cellStyles>
  <dxfs count="40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1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2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2" name="圖片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3" name="圖片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4" name="圖片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3528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390525</xdr:colOff>
      <xdr:row>4</xdr:row>
      <xdr:rowOff>0</xdr:rowOff>
    </xdr:to>
    <xdr:pic>
      <xdr:nvPicPr>
        <xdr:cNvPr id="5" name="Picture 118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61912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1247775</xdr:colOff>
      <xdr:row>0</xdr:row>
      <xdr:rowOff>743101</xdr:rowOff>
    </xdr:from>
    <xdr:to>
      <xdr:col>19</xdr:col>
      <xdr:colOff>1638300</xdr:colOff>
      <xdr:row>1</xdr:row>
      <xdr:rowOff>695172</xdr:rowOff>
    </xdr:to>
    <xdr:pic>
      <xdr:nvPicPr>
        <xdr:cNvPr id="8" name="Picture 2050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242875" y="743101"/>
          <a:ext cx="2333625" cy="790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9" name="圖片 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0" name="圖片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1" name="圖片 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400050</xdr:colOff>
      <xdr:row>4</xdr:row>
      <xdr:rowOff>0</xdr:rowOff>
    </xdr:to>
    <xdr:pic>
      <xdr:nvPicPr>
        <xdr:cNvPr id="12" name="Picture 118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206692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15</xdr:col>
      <xdr:colOff>1066800</xdr:colOff>
      <xdr:row>2</xdr:row>
      <xdr:rowOff>76200</xdr:rowOff>
    </xdr:from>
    <xdr:ext cx="8801100" cy="843308"/>
    <xdr:sp macro="" textlink="">
      <xdr:nvSpPr>
        <xdr:cNvPr id="18" name="文字方塊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8727400" y="163830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4500">
            <a:effectLst/>
          </a:endParaRPr>
        </a:p>
      </xdr:txBody>
    </xdr:sp>
    <xdr:clientData/>
  </xdr:oneCellAnchor>
  <xdr:twoCellAnchor editAs="oneCell">
    <xdr:from>
      <xdr:col>17</xdr:col>
      <xdr:colOff>114300</xdr:colOff>
      <xdr:row>0</xdr:row>
      <xdr:rowOff>743586</xdr:rowOff>
    </xdr:from>
    <xdr:to>
      <xdr:col>18</xdr:col>
      <xdr:colOff>342900</xdr:colOff>
      <xdr:row>1</xdr:row>
      <xdr:rowOff>592632</xdr:rowOff>
    </xdr:to>
    <xdr:pic>
      <xdr:nvPicPr>
        <xdr:cNvPr id="15" name="圖片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6300" y="743586"/>
          <a:ext cx="2171700" cy="687246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0</xdr:row>
      <xdr:rowOff>593090</xdr:rowOff>
    </xdr:from>
    <xdr:to>
      <xdr:col>8</xdr:col>
      <xdr:colOff>508000</xdr:colOff>
      <xdr:row>2</xdr:row>
      <xdr:rowOff>698500</xdr:rowOff>
    </xdr:to>
    <xdr:grpSp>
      <xdr:nvGrpSpPr>
        <xdr:cNvPr id="17" name="群組 33900">
          <a:extLst>
            <a:ext uri="{FF2B5EF4-FFF2-40B4-BE49-F238E27FC236}">
              <a16:creationId xmlns="" xmlns:a16="http://schemas.microsoft.com/office/drawing/2014/main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4605000" y="593090"/>
          <a:ext cx="2762250" cy="1883410"/>
          <a:chOff x="500262" y="22791347"/>
          <a:chExt cx="5434913" cy="3316739"/>
        </a:xfrm>
      </xdr:grpSpPr>
      <xdr:pic>
        <xdr:nvPicPr>
          <xdr:cNvPr id="19" name="圖片 33897">
            <a:extLst>
              <a:ext uri="{FF2B5EF4-FFF2-40B4-BE49-F238E27FC236}">
                <a16:creationId xmlns="" xmlns:a16="http://schemas.microsoft.com/office/drawing/2014/main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文字方塊 19">
            <a:extLst>
              <a:ext uri="{FF2B5EF4-FFF2-40B4-BE49-F238E27FC236}">
                <a16:creationId xmlns="" xmlns:a16="http://schemas.microsoft.com/office/drawing/2014/main" id="{13256F58-CDA9-48CB-8702-BF6B17E21815}"/>
              </a:ext>
            </a:extLst>
          </xdr:cNvPr>
          <xdr:cNvSpPr txBox="1"/>
        </xdr:nvSpPr>
        <xdr:spPr>
          <a:xfrm>
            <a:off x="2017938" y="24401880"/>
            <a:ext cx="3917237" cy="17062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927100</xdr:colOff>
      <xdr:row>1</xdr:row>
      <xdr:rowOff>212090</xdr:rowOff>
    </xdr:from>
    <xdr:ext cx="10248900" cy="926729"/>
    <xdr:sp macro="" textlink="">
      <xdr:nvSpPr>
        <xdr:cNvPr id="21" name="文字方塊 20">
          <a:extLst>
            <a:ext uri="{FF2B5EF4-FFF2-40B4-BE49-F238E27FC236}">
              <a16:creationId xmlns="" xmlns:a16="http://schemas.microsoft.com/office/drawing/2014/main" id="{69771AEC-47C7-42F7-8543-CE1D075C2250}"/>
            </a:ext>
          </a:extLst>
        </xdr:cNvPr>
        <xdr:cNvSpPr txBox="1"/>
      </xdr:nvSpPr>
      <xdr:spPr>
        <a:xfrm>
          <a:off x="17786350" y="10375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40671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8924925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22383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2" name="圖片 4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1514475</xdr:colOff>
      <xdr:row>0</xdr:row>
      <xdr:rowOff>609600</xdr:rowOff>
    </xdr:from>
    <xdr:to>
      <xdr:col>19</xdr:col>
      <xdr:colOff>1057275</xdr:colOff>
      <xdr:row>1</xdr:row>
      <xdr:rowOff>590550</xdr:rowOff>
    </xdr:to>
    <xdr:pic>
      <xdr:nvPicPr>
        <xdr:cNvPr id="14" name="Picture 2050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232100" y="609600"/>
          <a:ext cx="26860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457200</xdr:colOff>
      <xdr:row>0</xdr:row>
      <xdr:rowOff>742950</xdr:rowOff>
    </xdr:from>
    <xdr:to>
      <xdr:col>17</xdr:col>
      <xdr:colOff>1238250</xdr:colOff>
      <xdr:row>1</xdr:row>
      <xdr:rowOff>571500</xdr:rowOff>
    </xdr:to>
    <xdr:pic>
      <xdr:nvPicPr>
        <xdr:cNvPr id="15" name="圖片 16" descr="林菁薇.jpg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603200" y="7429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5628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682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3911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1257300</xdr:colOff>
      <xdr:row>0</xdr:row>
      <xdr:rowOff>47625</xdr:rowOff>
    </xdr:from>
    <xdr:to>
      <xdr:col>12</xdr:col>
      <xdr:colOff>1038225</xdr:colOff>
      <xdr:row>2</xdr:row>
      <xdr:rowOff>1562100</xdr:rowOff>
    </xdr:to>
    <xdr:pic>
      <xdr:nvPicPr>
        <xdr:cNvPr id="14" name="圖片 1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3782675" y="47625"/>
          <a:ext cx="8858250" cy="51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0</xdr:colOff>
      <xdr:row>1</xdr:row>
      <xdr:rowOff>1200150</xdr:rowOff>
    </xdr:from>
    <xdr:to>
      <xdr:col>17</xdr:col>
      <xdr:colOff>952500</xdr:colOff>
      <xdr:row>2</xdr:row>
      <xdr:rowOff>533400</xdr:rowOff>
    </xdr:to>
    <xdr:pic>
      <xdr:nvPicPr>
        <xdr:cNvPr id="15" name="Picture 2050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803600" y="3162300"/>
          <a:ext cx="26765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85725</xdr:colOff>
      <xdr:row>0</xdr:row>
      <xdr:rowOff>1409700</xdr:rowOff>
    </xdr:from>
    <xdr:to>
      <xdr:col>17</xdr:col>
      <xdr:colOff>714375</xdr:colOff>
      <xdr:row>1</xdr:row>
      <xdr:rowOff>323850</xdr:rowOff>
    </xdr:to>
    <xdr:pic>
      <xdr:nvPicPr>
        <xdr:cNvPr id="16" name="圖片 23" descr="林菁薇.jpg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889325" y="1409700"/>
          <a:ext cx="23526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11449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=""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55149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1524000</xdr:colOff>
      <xdr:row>0</xdr:row>
      <xdr:rowOff>0</xdr:rowOff>
    </xdr:from>
    <xdr:to>
      <xdr:col>11</xdr:col>
      <xdr:colOff>828675</xdr:colOff>
      <xdr:row>2</xdr:row>
      <xdr:rowOff>1609725</xdr:rowOff>
    </xdr:to>
    <xdr:pic>
      <xdr:nvPicPr>
        <xdr:cNvPr id="14" name="圖片 1">
          <a:extLst>
            <a:ext uri="{FF2B5EF4-FFF2-40B4-BE49-F238E27FC236}">
              <a16:creationId xmlns=""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27203400" y="0"/>
          <a:ext cx="88201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1171575</xdr:colOff>
      <xdr:row>1</xdr:row>
      <xdr:rowOff>952500</xdr:rowOff>
    </xdr:from>
    <xdr:to>
      <xdr:col>16</xdr:col>
      <xdr:colOff>523875</xdr:colOff>
      <xdr:row>2</xdr:row>
      <xdr:rowOff>171450</xdr:rowOff>
    </xdr:to>
    <xdr:pic>
      <xdr:nvPicPr>
        <xdr:cNvPr id="15" name="Picture 2050">
          <a:extLst>
            <a:ext uri="{FF2B5EF4-FFF2-40B4-BE49-F238E27FC236}">
              <a16:creationId xmlns="" xmlns:a16="http://schemas.microsoft.com/office/drawing/2014/main" id="{00000000-0008-0000-08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206150" y="2790825"/>
          <a:ext cx="26765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1257300</xdr:colOff>
      <xdr:row>0</xdr:row>
      <xdr:rowOff>1009650</xdr:rowOff>
    </xdr:from>
    <xdr:to>
      <xdr:col>16</xdr:col>
      <xdr:colOff>285750</xdr:colOff>
      <xdr:row>1</xdr:row>
      <xdr:rowOff>76200</xdr:rowOff>
    </xdr:to>
    <xdr:pic>
      <xdr:nvPicPr>
        <xdr:cNvPr id="16" name="圖片 18" descr="林菁薇.jpg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91875" y="10096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11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2006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1438275</xdr:colOff>
      <xdr:row>0</xdr:row>
      <xdr:rowOff>38100</xdr:rowOff>
    </xdr:from>
    <xdr:to>
      <xdr:col>12</xdr:col>
      <xdr:colOff>352425</xdr:colOff>
      <xdr:row>2</xdr:row>
      <xdr:rowOff>1009650</xdr:rowOff>
    </xdr:to>
    <xdr:pic>
      <xdr:nvPicPr>
        <xdr:cNvPr id="14" name="圖片 1">
          <a:extLst>
            <a:ext uri="{FF2B5EF4-FFF2-40B4-BE49-F238E27FC236}">
              <a16:creationId xmlns=""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4039850" y="38100"/>
          <a:ext cx="7915275" cy="471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495300</xdr:colOff>
      <xdr:row>1</xdr:row>
      <xdr:rowOff>1104900</xdr:rowOff>
    </xdr:from>
    <xdr:to>
      <xdr:col>16</xdr:col>
      <xdr:colOff>1390650</xdr:colOff>
      <xdr:row>2</xdr:row>
      <xdr:rowOff>438150</xdr:rowOff>
    </xdr:to>
    <xdr:pic>
      <xdr:nvPicPr>
        <xdr:cNvPr id="15" name="Picture 2050">
          <a:extLst>
            <a:ext uri="{FF2B5EF4-FFF2-40B4-BE49-F238E27FC236}">
              <a16:creationId xmlns="" xmlns:a16="http://schemas.microsoft.com/office/drawing/2014/main" id="{00000000-0008-0000-09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498675" y="3133725"/>
          <a:ext cx="26955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581025</xdr:colOff>
      <xdr:row>0</xdr:row>
      <xdr:rowOff>1371600</xdr:rowOff>
    </xdr:from>
    <xdr:to>
      <xdr:col>16</xdr:col>
      <xdr:colOff>1143000</xdr:colOff>
      <xdr:row>1</xdr:row>
      <xdr:rowOff>228600</xdr:rowOff>
    </xdr:to>
    <xdr:pic>
      <xdr:nvPicPr>
        <xdr:cNvPr id="16" name="圖片 17" descr="林菁薇.jpg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584400" y="1371600"/>
          <a:ext cx="2362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4"/>
  <sheetViews>
    <sheetView tabSelected="1" view="pageBreakPreview" zoomScale="30" zoomScaleNormal="20" zoomScaleSheetLayoutView="30" workbookViewId="0">
      <selection activeCell="I29" sqref="I29:L29"/>
    </sheetView>
  </sheetViews>
  <sheetFormatPr defaultRowHeight="16.5"/>
  <cols>
    <col min="1" max="3" width="25.625" style="459" customWidth="1"/>
    <col min="4" max="4" width="33" style="459" customWidth="1"/>
    <col min="5" max="7" width="25.625" style="459" customWidth="1"/>
    <col min="8" max="8" width="33.25" style="459" customWidth="1"/>
    <col min="9" max="11" width="25.625" style="459" customWidth="1"/>
    <col min="12" max="12" width="30.75" style="459" customWidth="1"/>
    <col min="13" max="15" width="25.625" style="459" customWidth="1"/>
    <col min="16" max="16" width="31.125" style="459" customWidth="1"/>
    <col min="17" max="19" width="25.625" style="459" customWidth="1"/>
    <col min="20" max="20" width="33" style="459" customWidth="1"/>
    <col min="21" max="16384" width="9" style="459"/>
  </cols>
  <sheetData>
    <row r="1" spans="1:24" ht="65.25" customHeight="1">
      <c r="A1" s="673" t="s">
        <v>488</v>
      </c>
      <c r="B1" s="673"/>
      <c r="C1" s="673"/>
      <c r="D1" s="673"/>
      <c r="E1" s="673"/>
      <c r="F1" s="673"/>
      <c r="G1" s="673"/>
      <c r="H1" s="673"/>
      <c r="O1" s="674" t="s">
        <v>242</v>
      </c>
      <c r="P1" s="674"/>
      <c r="Q1" s="674"/>
      <c r="R1" s="460"/>
      <c r="U1" s="464"/>
      <c r="V1" s="464"/>
    </row>
    <row r="2" spans="1:24" ht="75.75" customHeight="1">
      <c r="A2" s="673"/>
      <c r="B2" s="673"/>
      <c r="C2" s="673"/>
      <c r="D2" s="673"/>
      <c r="E2" s="673"/>
      <c r="F2" s="673"/>
      <c r="G2" s="673"/>
      <c r="H2" s="673"/>
      <c r="O2" s="674" t="s">
        <v>243</v>
      </c>
      <c r="P2" s="674"/>
      <c r="Q2" s="674"/>
      <c r="R2" s="461"/>
      <c r="U2" s="464"/>
      <c r="V2" s="464"/>
    </row>
    <row r="3" spans="1:24" ht="60.6" customHeight="1" thickBot="1">
      <c r="A3" s="673"/>
      <c r="B3" s="673"/>
      <c r="C3" s="673"/>
      <c r="D3" s="673"/>
      <c r="E3" s="673"/>
      <c r="F3" s="673"/>
      <c r="G3" s="673"/>
      <c r="H3" s="673"/>
      <c r="O3" s="462"/>
      <c r="P3" s="462"/>
      <c r="Q3" s="463"/>
      <c r="R3" s="463"/>
      <c r="U3" s="464"/>
      <c r="V3" s="464"/>
    </row>
    <row r="4" spans="1:24" s="561" customFormat="1" ht="73.900000000000006" customHeight="1" thickBot="1">
      <c r="A4" s="675" t="s">
        <v>197</v>
      </c>
      <c r="B4" s="676"/>
      <c r="C4" s="676"/>
      <c r="D4" s="676"/>
      <c r="E4" s="675" t="s">
        <v>198</v>
      </c>
      <c r="F4" s="676"/>
      <c r="G4" s="676"/>
      <c r="H4" s="676"/>
      <c r="I4" s="675" t="s">
        <v>199</v>
      </c>
      <c r="J4" s="676"/>
      <c r="K4" s="676"/>
      <c r="L4" s="676"/>
      <c r="M4" s="675" t="s">
        <v>200</v>
      </c>
      <c r="N4" s="676"/>
      <c r="O4" s="676"/>
      <c r="P4" s="676"/>
      <c r="Q4" s="675" t="s">
        <v>201</v>
      </c>
      <c r="R4" s="676"/>
      <c r="S4" s="676"/>
      <c r="T4" s="677"/>
      <c r="U4" s="560"/>
      <c r="V4" s="560"/>
    </row>
    <row r="5" spans="1:24" s="466" customFormat="1" ht="55.5" customHeight="1" thickBot="1">
      <c r="A5" s="667">
        <v>45383</v>
      </c>
      <c r="B5" s="668"/>
      <c r="C5" s="668"/>
      <c r="D5" s="669"/>
      <c r="E5" s="667">
        <v>45384</v>
      </c>
      <c r="F5" s="668"/>
      <c r="G5" s="668"/>
      <c r="H5" s="669"/>
      <c r="I5" s="667">
        <v>45385</v>
      </c>
      <c r="J5" s="668"/>
      <c r="K5" s="668"/>
      <c r="L5" s="669"/>
      <c r="M5" s="667">
        <v>45386</v>
      </c>
      <c r="N5" s="668"/>
      <c r="O5" s="668"/>
      <c r="P5" s="669"/>
      <c r="Q5" s="667">
        <v>45387</v>
      </c>
      <c r="R5" s="668"/>
      <c r="S5" s="668"/>
      <c r="T5" s="669"/>
      <c r="U5" s="464"/>
      <c r="V5" s="464"/>
    </row>
    <row r="6" spans="1:24" s="465" customFormat="1" ht="54.95" customHeight="1">
      <c r="A6" s="658" t="s">
        <v>497</v>
      </c>
      <c r="B6" s="659"/>
      <c r="C6" s="659"/>
      <c r="D6" s="660"/>
      <c r="E6" s="670" t="s">
        <v>432</v>
      </c>
      <c r="F6" s="671" t="s">
        <v>192</v>
      </c>
      <c r="G6" s="671" t="s">
        <v>192</v>
      </c>
      <c r="H6" s="672" t="s">
        <v>192</v>
      </c>
      <c r="I6" s="658" t="s">
        <v>248</v>
      </c>
      <c r="J6" s="659"/>
      <c r="K6" s="659"/>
      <c r="L6" s="660"/>
      <c r="M6" s="658"/>
      <c r="N6" s="659"/>
      <c r="O6" s="659"/>
      <c r="P6" s="660"/>
      <c r="Q6" s="658"/>
      <c r="R6" s="659"/>
      <c r="S6" s="659"/>
      <c r="T6" s="660"/>
      <c r="U6" s="464"/>
      <c r="V6" s="464"/>
    </row>
    <row r="7" spans="1:24" s="465" customFormat="1" ht="54.95" customHeight="1">
      <c r="A7" s="658" t="s">
        <v>429</v>
      </c>
      <c r="B7" s="659"/>
      <c r="C7" s="659"/>
      <c r="D7" s="660"/>
      <c r="E7" s="661" t="s">
        <v>433</v>
      </c>
      <c r="F7" s="662"/>
      <c r="G7" s="662"/>
      <c r="H7" s="663"/>
      <c r="I7" s="658" t="s">
        <v>427</v>
      </c>
      <c r="J7" s="659"/>
      <c r="K7" s="659"/>
      <c r="L7" s="660"/>
      <c r="M7" s="658"/>
      <c r="N7" s="659"/>
      <c r="O7" s="659"/>
      <c r="P7" s="660"/>
      <c r="Q7" s="658"/>
      <c r="R7" s="659"/>
      <c r="S7" s="659"/>
      <c r="T7" s="660"/>
      <c r="U7" s="464"/>
      <c r="V7" s="464"/>
    </row>
    <row r="8" spans="1:24" s="465" customFormat="1" ht="54.95" customHeight="1">
      <c r="A8" s="658" t="s">
        <v>430</v>
      </c>
      <c r="B8" s="659"/>
      <c r="C8" s="659"/>
      <c r="D8" s="660"/>
      <c r="E8" s="661" t="s">
        <v>434</v>
      </c>
      <c r="F8" s="662"/>
      <c r="G8" s="662"/>
      <c r="H8" s="663"/>
      <c r="I8" s="658" t="s">
        <v>335</v>
      </c>
      <c r="J8" s="659"/>
      <c r="K8" s="659"/>
      <c r="L8" s="660"/>
      <c r="M8" s="658" t="s">
        <v>191</v>
      </c>
      <c r="N8" s="659"/>
      <c r="O8" s="659"/>
      <c r="P8" s="660"/>
      <c r="Q8" s="658" t="s">
        <v>191</v>
      </c>
      <c r="R8" s="659"/>
      <c r="S8" s="659"/>
      <c r="T8" s="660"/>
      <c r="U8" s="464"/>
      <c r="V8" s="464"/>
    </row>
    <row r="9" spans="1:24" s="465" customFormat="1" ht="54.95" customHeight="1">
      <c r="A9" s="658" t="s">
        <v>431</v>
      </c>
      <c r="B9" s="659"/>
      <c r="C9" s="659"/>
      <c r="D9" s="660"/>
      <c r="E9" s="661" t="s">
        <v>435</v>
      </c>
      <c r="F9" s="662"/>
      <c r="G9" s="662"/>
      <c r="H9" s="663"/>
      <c r="I9" s="658" t="s">
        <v>428</v>
      </c>
      <c r="J9" s="659"/>
      <c r="K9" s="659"/>
      <c r="L9" s="660"/>
      <c r="M9" s="658"/>
      <c r="N9" s="659"/>
      <c r="O9" s="659"/>
      <c r="P9" s="660"/>
      <c r="Q9" s="658"/>
      <c r="R9" s="659"/>
      <c r="S9" s="659"/>
      <c r="T9" s="660"/>
    </row>
    <row r="10" spans="1:24" s="465" customFormat="1" ht="54.95" customHeight="1">
      <c r="A10" s="658" t="s">
        <v>383</v>
      </c>
      <c r="B10" s="659"/>
      <c r="C10" s="659"/>
      <c r="D10" s="660"/>
      <c r="E10" s="661" t="s">
        <v>384</v>
      </c>
      <c r="F10" s="662"/>
      <c r="G10" s="662"/>
      <c r="H10" s="663"/>
      <c r="I10" s="658" t="s">
        <v>385</v>
      </c>
      <c r="J10" s="659"/>
      <c r="K10" s="659"/>
      <c r="L10" s="660"/>
      <c r="M10" s="658"/>
      <c r="N10" s="659"/>
      <c r="O10" s="659"/>
      <c r="P10" s="660"/>
      <c r="Q10" s="658"/>
      <c r="R10" s="659"/>
      <c r="S10" s="659"/>
      <c r="T10" s="660"/>
    </row>
    <row r="11" spans="1:24" s="465" customFormat="1" ht="54.95" customHeight="1" thickBot="1">
      <c r="A11" s="658" t="s">
        <v>247</v>
      </c>
      <c r="B11" s="659"/>
      <c r="C11" s="659"/>
      <c r="D11" s="660"/>
      <c r="E11" s="661" t="s">
        <v>495</v>
      </c>
      <c r="F11" s="662"/>
      <c r="G11" s="662"/>
      <c r="H11" s="663"/>
      <c r="I11" s="658" t="s">
        <v>249</v>
      </c>
      <c r="J11" s="659"/>
      <c r="K11" s="659"/>
      <c r="L11" s="660"/>
      <c r="M11" s="658"/>
      <c r="N11" s="659"/>
      <c r="O11" s="659"/>
      <c r="P11" s="660"/>
      <c r="Q11" s="658"/>
      <c r="R11" s="659"/>
      <c r="S11" s="659"/>
      <c r="T11" s="660"/>
    </row>
    <row r="12" spans="1:24" ht="1.5" customHeight="1" thickBot="1">
      <c r="A12" s="490" t="s">
        <v>180</v>
      </c>
      <c r="B12" s="491"/>
      <c r="C12" s="491" t="s">
        <v>0</v>
      </c>
      <c r="D12" s="492" t="e">
        <f>#REF!</f>
        <v>#REF!</v>
      </c>
      <c r="E12" s="424"/>
      <c r="F12" s="425"/>
      <c r="G12" s="425"/>
      <c r="H12" s="426"/>
      <c r="I12" s="424"/>
      <c r="J12" s="425"/>
      <c r="K12" s="425"/>
      <c r="L12" s="426"/>
      <c r="M12" s="424"/>
      <c r="N12" s="425"/>
      <c r="O12" s="425"/>
      <c r="P12" s="426"/>
      <c r="Q12" s="493" t="s">
        <v>189</v>
      </c>
      <c r="R12" s="494"/>
      <c r="S12" s="494"/>
      <c r="T12" s="495"/>
      <c r="U12" s="465"/>
      <c r="V12" s="465"/>
      <c r="W12" s="465"/>
      <c r="X12" s="465"/>
    </row>
    <row r="13" spans="1:24" ht="29.25" customHeight="1">
      <c r="A13" s="416" t="s">
        <v>181</v>
      </c>
      <c r="B13" s="417">
        <f>第一週明細!W12</f>
        <v>688.8</v>
      </c>
      <c r="C13" s="417" t="s">
        <v>0</v>
      </c>
      <c r="D13" s="418">
        <f>第一週明細!W8</f>
        <v>22</v>
      </c>
      <c r="E13" s="430" t="s">
        <v>181</v>
      </c>
      <c r="F13" s="496">
        <f>第一週明細!W20</f>
        <v>693.6</v>
      </c>
      <c r="G13" s="496" t="s">
        <v>0</v>
      </c>
      <c r="H13" s="437">
        <f>第一週明細!W16</f>
        <v>22</v>
      </c>
      <c r="I13" s="430" t="s">
        <v>181</v>
      </c>
      <c r="J13" s="496">
        <f>第一週明細!W28</f>
        <v>713.7</v>
      </c>
      <c r="K13" s="496" t="s">
        <v>0</v>
      </c>
      <c r="L13" s="437">
        <f>第一週明細!W24</f>
        <v>24.5</v>
      </c>
      <c r="M13" s="430" t="s">
        <v>181</v>
      </c>
      <c r="N13" s="496">
        <f>第一週明細!W36</f>
        <v>0</v>
      </c>
      <c r="O13" s="496" t="s">
        <v>0</v>
      </c>
      <c r="P13" s="437">
        <f>第一週明細!W32</f>
        <v>0</v>
      </c>
      <c r="Q13" s="430" t="s">
        <v>190</v>
      </c>
      <c r="R13" s="496">
        <f>第一週明細!W44</f>
        <v>0</v>
      </c>
      <c r="S13" s="496" t="s">
        <v>0</v>
      </c>
      <c r="T13" s="437">
        <f>第一週明細!W40</f>
        <v>0</v>
      </c>
      <c r="U13" s="464"/>
      <c r="V13" s="464"/>
    </row>
    <row r="14" spans="1:24" ht="28.5" customHeight="1" thickBot="1">
      <c r="A14" s="497" t="s">
        <v>182</v>
      </c>
      <c r="B14" s="423">
        <f>第一週明細!W6</f>
        <v>96</v>
      </c>
      <c r="C14" s="422" t="s">
        <v>2</v>
      </c>
      <c r="D14" s="423">
        <f>第一週明細!W10</f>
        <v>26.7</v>
      </c>
      <c r="E14" s="434" t="s">
        <v>182</v>
      </c>
      <c r="F14" s="435">
        <f>第一週明細!W14</f>
        <v>97</v>
      </c>
      <c r="G14" s="435" t="s">
        <v>2</v>
      </c>
      <c r="H14" s="436">
        <f>第一週明細!W18</f>
        <v>26.9</v>
      </c>
      <c r="I14" s="434" t="s">
        <v>182</v>
      </c>
      <c r="J14" s="435">
        <f>第一週明細!W22</f>
        <v>96.5</v>
      </c>
      <c r="K14" s="435" t="s">
        <v>2</v>
      </c>
      <c r="L14" s="435">
        <f>第一週明細!W26</f>
        <v>26.799999999999997</v>
      </c>
      <c r="M14" s="435" t="s">
        <v>182</v>
      </c>
      <c r="N14" s="435">
        <f>第一週明細!W30</f>
        <v>0</v>
      </c>
      <c r="O14" s="435" t="s">
        <v>2</v>
      </c>
      <c r="P14" s="436">
        <f>第一週明細!W34</f>
        <v>0</v>
      </c>
      <c r="Q14" s="434" t="s">
        <v>188</v>
      </c>
      <c r="R14" s="435">
        <f>第一週明細!W38</f>
        <v>0</v>
      </c>
      <c r="S14" s="435" t="s">
        <v>2</v>
      </c>
      <c r="T14" s="436">
        <f>第一週明細!W42</f>
        <v>0</v>
      </c>
      <c r="U14" s="464"/>
      <c r="V14" s="464"/>
    </row>
    <row r="15" spans="1:24" s="466" customFormat="1" ht="50.25" customHeight="1" thickBot="1">
      <c r="A15" s="667">
        <v>45390</v>
      </c>
      <c r="B15" s="668"/>
      <c r="C15" s="668"/>
      <c r="D15" s="669"/>
      <c r="E15" s="667">
        <v>45391</v>
      </c>
      <c r="F15" s="668"/>
      <c r="G15" s="668"/>
      <c r="H15" s="669"/>
      <c r="I15" s="667">
        <v>45392</v>
      </c>
      <c r="J15" s="668"/>
      <c r="K15" s="668"/>
      <c r="L15" s="669"/>
      <c r="M15" s="667">
        <v>45393</v>
      </c>
      <c r="N15" s="668"/>
      <c r="O15" s="668"/>
      <c r="P15" s="669"/>
      <c r="Q15" s="667">
        <v>45394</v>
      </c>
      <c r="R15" s="668"/>
      <c r="S15" s="668"/>
      <c r="T15" s="669"/>
      <c r="U15" s="464"/>
      <c r="V15" s="464"/>
    </row>
    <row r="16" spans="1:24" s="465" customFormat="1" ht="54.95" customHeight="1">
      <c r="A16" s="658" t="s">
        <v>501</v>
      </c>
      <c r="B16" s="659"/>
      <c r="C16" s="659"/>
      <c r="D16" s="660"/>
      <c r="E16" s="658" t="s">
        <v>202</v>
      </c>
      <c r="F16" s="659"/>
      <c r="G16" s="659"/>
      <c r="H16" s="660"/>
      <c r="I16" s="658" t="s">
        <v>166</v>
      </c>
      <c r="J16" s="659"/>
      <c r="K16" s="659"/>
      <c r="L16" s="660"/>
      <c r="M16" s="658" t="s">
        <v>167</v>
      </c>
      <c r="N16" s="659"/>
      <c r="O16" s="659"/>
      <c r="P16" s="660"/>
      <c r="Q16" s="658" t="s">
        <v>504</v>
      </c>
      <c r="R16" s="659"/>
      <c r="S16" s="659"/>
      <c r="T16" s="660"/>
      <c r="U16" s="464"/>
      <c r="V16" s="464"/>
    </row>
    <row r="17" spans="1:22" s="465" customFormat="1" ht="54.95" customHeight="1">
      <c r="A17" s="658" t="s">
        <v>436</v>
      </c>
      <c r="B17" s="659"/>
      <c r="C17" s="659"/>
      <c r="D17" s="660"/>
      <c r="E17" s="658" t="s">
        <v>251</v>
      </c>
      <c r="F17" s="659"/>
      <c r="G17" s="659"/>
      <c r="H17" s="660"/>
      <c r="I17" s="658" t="s">
        <v>510</v>
      </c>
      <c r="J17" s="659"/>
      <c r="K17" s="659"/>
      <c r="L17" s="660"/>
      <c r="M17" s="658" t="s">
        <v>440</v>
      </c>
      <c r="N17" s="659"/>
      <c r="O17" s="659"/>
      <c r="P17" s="660"/>
      <c r="Q17" s="661" t="s">
        <v>443</v>
      </c>
      <c r="R17" s="662"/>
      <c r="S17" s="662"/>
      <c r="T17" s="663"/>
      <c r="U17" s="464"/>
      <c r="V17" s="464"/>
    </row>
    <row r="18" spans="1:22" s="465" customFormat="1" ht="54.95" customHeight="1">
      <c r="A18" s="658" t="s">
        <v>437</v>
      </c>
      <c r="B18" s="659"/>
      <c r="C18" s="659"/>
      <c r="D18" s="660"/>
      <c r="E18" s="658" t="s">
        <v>252</v>
      </c>
      <c r="F18" s="659"/>
      <c r="G18" s="659"/>
      <c r="H18" s="660"/>
      <c r="I18" s="751" t="s">
        <v>512</v>
      </c>
      <c r="J18" s="752"/>
      <c r="K18" s="752"/>
      <c r="L18" s="753"/>
      <c r="M18" s="658" t="s">
        <v>441</v>
      </c>
      <c r="N18" s="659"/>
      <c r="O18" s="659"/>
      <c r="P18" s="660"/>
      <c r="Q18" s="658" t="s">
        <v>444</v>
      </c>
      <c r="R18" s="659"/>
      <c r="S18" s="659"/>
      <c r="T18" s="660"/>
      <c r="U18" s="464"/>
      <c r="V18" s="464"/>
    </row>
    <row r="19" spans="1:22" s="465" customFormat="1" ht="54.95" customHeight="1">
      <c r="A19" s="658" t="s">
        <v>438</v>
      </c>
      <c r="B19" s="659"/>
      <c r="C19" s="659"/>
      <c r="D19" s="660"/>
      <c r="E19" s="658" t="s">
        <v>223</v>
      </c>
      <c r="F19" s="659"/>
      <c r="G19" s="659"/>
      <c r="H19" s="660"/>
      <c r="I19" s="661" t="s">
        <v>369</v>
      </c>
      <c r="J19" s="662"/>
      <c r="K19" s="662"/>
      <c r="L19" s="663"/>
      <c r="M19" s="661" t="s">
        <v>442</v>
      </c>
      <c r="N19" s="662"/>
      <c r="O19" s="662"/>
      <c r="P19" s="663"/>
      <c r="Q19" s="661" t="s">
        <v>445</v>
      </c>
      <c r="R19" s="662"/>
      <c r="S19" s="662"/>
      <c r="T19" s="663"/>
      <c r="U19" s="464"/>
      <c r="V19" s="464"/>
    </row>
    <row r="20" spans="1:22" s="465" customFormat="1" ht="54.95" customHeight="1">
      <c r="A20" s="658" t="s">
        <v>383</v>
      </c>
      <c r="B20" s="659"/>
      <c r="C20" s="659"/>
      <c r="D20" s="660"/>
      <c r="E20" s="658" t="s">
        <v>384</v>
      </c>
      <c r="F20" s="659"/>
      <c r="G20" s="659"/>
      <c r="H20" s="660"/>
      <c r="I20" s="661" t="s">
        <v>386</v>
      </c>
      <c r="J20" s="662"/>
      <c r="K20" s="662"/>
      <c r="L20" s="663"/>
      <c r="M20" s="658" t="s">
        <v>384</v>
      </c>
      <c r="N20" s="659"/>
      <c r="O20" s="659"/>
      <c r="P20" s="660"/>
      <c r="Q20" s="661" t="s">
        <v>383</v>
      </c>
      <c r="R20" s="662"/>
      <c r="S20" s="662"/>
      <c r="T20" s="663"/>
      <c r="U20" s="464"/>
      <c r="V20" s="464"/>
    </row>
    <row r="21" spans="1:22" s="465" customFormat="1" ht="54.95" customHeight="1" thickBot="1">
      <c r="A21" s="658" t="s">
        <v>250</v>
      </c>
      <c r="B21" s="659"/>
      <c r="C21" s="659"/>
      <c r="D21" s="660"/>
      <c r="E21" s="658" t="s">
        <v>473</v>
      </c>
      <c r="F21" s="659"/>
      <c r="G21" s="659"/>
      <c r="H21" s="660"/>
      <c r="I21" s="664" t="s">
        <v>336</v>
      </c>
      <c r="J21" s="665"/>
      <c r="K21" s="665"/>
      <c r="L21" s="666"/>
      <c r="M21" s="658" t="s">
        <v>494</v>
      </c>
      <c r="N21" s="659"/>
      <c r="O21" s="659"/>
      <c r="P21" s="660"/>
      <c r="Q21" s="661" t="s">
        <v>418</v>
      </c>
      <c r="R21" s="662"/>
      <c r="S21" s="662"/>
      <c r="T21" s="663"/>
      <c r="U21" s="464"/>
      <c r="V21" s="464"/>
    </row>
    <row r="22" spans="1:22" ht="2.25" customHeight="1" thickBot="1">
      <c r="A22" s="424"/>
      <c r="B22" s="425"/>
      <c r="C22" s="425"/>
      <c r="D22" s="426"/>
      <c r="E22" s="424"/>
      <c r="F22" s="425"/>
      <c r="G22" s="425"/>
      <c r="H22" s="426"/>
      <c r="I22" s="424"/>
      <c r="J22" s="425"/>
      <c r="K22" s="425"/>
      <c r="L22" s="426"/>
      <c r="M22" s="424"/>
      <c r="N22" s="425"/>
      <c r="O22" s="425"/>
      <c r="P22" s="426"/>
      <c r="Q22" s="424"/>
      <c r="R22" s="425"/>
      <c r="S22" s="425"/>
      <c r="T22" s="426"/>
      <c r="U22" s="464"/>
      <c r="V22" s="464"/>
    </row>
    <row r="23" spans="1:22" ht="25.5" customHeight="1">
      <c r="A23" s="430" t="s">
        <v>183</v>
      </c>
      <c r="B23" s="496">
        <f>第二週明細!W12</f>
        <v>691.2</v>
      </c>
      <c r="C23" s="496" t="s">
        <v>0</v>
      </c>
      <c r="D23" s="437">
        <f>第二週明細!W8</f>
        <v>22</v>
      </c>
      <c r="E23" s="430" t="s">
        <v>181</v>
      </c>
      <c r="F23" s="496">
        <f>第二週明細!W20</f>
        <v>686.4</v>
      </c>
      <c r="G23" s="496" t="s">
        <v>0</v>
      </c>
      <c r="H23" s="437">
        <f>第二週明細!W16</f>
        <v>22</v>
      </c>
      <c r="I23" s="430" t="s">
        <v>181</v>
      </c>
      <c r="J23" s="496">
        <f>第二週明細!W28</f>
        <v>702.6</v>
      </c>
      <c r="K23" s="496" t="s">
        <v>0</v>
      </c>
      <c r="L23" s="437">
        <f>第二週明細!W24</f>
        <v>23</v>
      </c>
      <c r="M23" s="430" t="s">
        <v>181</v>
      </c>
      <c r="N23" s="496">
        <v>735</v>
      </c>
      <c r="O23" s="496" t="s">
        <v>0</v>
      </c>
      <c r="P23" s="437" t="s">
        <v>184</v>
      </c>
      <c r="Q23" s="430" t="s">
        <v>181</v>
      </c>
      <c r="R23" s="496">
        <f>第二週明細!W44</f>
        <v>691.2</v>
      </c>
      <c r="S23" s="496" t="s">
        <v>0</v>
      </c>
      <c r="T23" s="437">
        <f>第二週明細!W40</f>
        <v>22</v>
      </c>
      <c r="U23" s="464"/>
      <c r="V23" s="464"/>
    </row>
    <row r="24" spans="1:22" ht="28.5" customHeight="1" thickBot="1">
      <c r="A24" s="498" t="s">
        <v>182</v>
      </c>
      <c r="B24" s="436">
        <f>第二週明細!W6</f>
        <v>96.5</v>
      </c>
      <c r="C24" s="435" t="s">
        <v>2</v>
      </c>
      <c r="D24" s="436">
        <f>第二週明細!W10</f>
        <v>26.799999999999997</v>
      </c>
      <c r="E24" s="434" t="s">
        <v>182</v>
      </c>
      <c r="F24" s="435">
        <f>第二週明細!W14</f>
        <v>95.5</v>
      </c>
      <c r="G24" s="435" t="s">
        <v>2</v>
      </c>
      <c r="H24" s="436">
        <f>第二週明細!W18</f>
        <v>26.599999999999998</v>
      </c>
      <c r="I24" s="434" t="s">
        <v>182</v>
      </c>
      <c r="J24" s="435">
        <f>第二週明細!W22</f>
        <v>97</v>
      </c>
      <c r="K24" s="435" t="s">
        <v>2</v>
      </c>
      <c r="L24" s="436">
        <f>第二週明細!W26</f>
        <v>26.9</v>
      </c>
      <c r="M24" s="434" t="s">
        <v>182</v>
      </c>
      <c r="N24" s="435">
        <v>103</v>
      </c>
      <c r="O24" s="435" t="s">
        <v>2</v>
      </c>
      <c r="P24" s="436" t="s">
        <v>185</v>
      </c>
      <c r="Q24" s="434" t="s">
        <v>182</v>
      </c>
      <c r="R24" s="435">
        <f>第二週明細!W38</f>
        <v>96.5</v>
      </c>
      <c r="S24" s="435" t="s">
        <v>2</v>
      </c>
      <c r="T24" s="436">
        <f>第二週明細!W42</f>
        <v>26.799999999999997</v>
      </c>
      <c r="U24" s="464"/>
      <c r="V24" s="464"/>
    </row>
    <row r="25" spans="1:22" s="466" customFormat="1" ht="53.25" customHeight="1" thickBot="1">
      <c r="A25" s="667">
        <v>45397</v>
      </c>
      <c r="B25" s="668"/>
      <c r="C25" s="668"/>
      <c r="D25" s="669"/>
      <c r="E25" s="667">
        <v>45398</v>
      </c>
      <c r="F25" s="668"/>
      <c r="G25" s="668"/>
      <c r="H25" s="669"/>
      <c r="I25" s="667">
        <v>45399</v>
      </c>
      <c r="J25" s="668"/>
      <c r="K25" s="668"/>
      <c r="L25" s="669"/>
      <c r="M25" s="667">
        <v>45400</v>
      </c>
      <c r="N25" s="668"/>
      <c r="O25" s="668"/>
      <c r="P25" s="669"/>
      <c r="Q25" s="667">
        <v>45401</v>
      </c>
      <c r="R25" s="668"/>
      <c r="S25" s="668"/>
      <c r="T25" s="669"/>
      <c r="U25" s="464"/>
      <c r="V25" s="464"/>
    </row>
    <row r="26" spans="1:22" s="465" customFormat="1" ht="54.95" customHeight="1">
      <c r="A26" s="658" t="s">
        <v>500</v>
      </c>
      <c r="B26" s="659"/>
      <c r="C26" s="659"/>
      <c r="D26" s="660"/>
      <c r="E26" s="658" t="s">
        <v>203</v>
      </c>
      <c r="F26" s="659"/>
      <c r="G26" s="659"/>
      <c r="H26" s="660"/>
      <c r="I26" s="658" t="s">
        <v>166</v>
      </c>
      <c r="J26" s="659"/>
      <c r="K26" s="659"/>
      <c r="L26" s="660"/>
      <c r="M26" s="658" t="s">
        <v>167</v>
      </c>
      <c r="N26" s="659"/>
      <c r="O26" s="659"/>
      <c r="P26" s="660"/>
      <c r="Q26" s="670" t="s">
        <v>246</v>
      </c>
      <c r="R26" s="671"/>
      <c r="S26" s="671"/>
      <c r="T26" s="672"/>
      <c r="U26" s="464"/>
      <c r="V26" s="464"/>
    </row>
    <row r="27" spans="1:22" s="465" customFormat="1" ht="54.95" customHeight="1">
      <c r="A27" s="658" t="s">
        <v>446</v>
      </c>
      <c r="B27" s="659"/>
      <c r="C27" s="659"/>
      <c r="D27" s="660"/>
      <c r="E27" s="658" t="s">
        <v>448</v>
      </c>
      <c r="F27" s="659"/>
      <c r="G27" s="659"/>
      <c r="H27" s="660"/>
      <c r="I27" s="658" t="s">
        <v>502</v>
      </c>
      <c r="J27" s="659"/>
      <c r="K27" s="659"/>
      <c r="L27" s="660"/>
      <c r="M27" s="658" t="s">
        <v>453</v>
      </c>
      <c r="N27" s="659"/>
      <c r="O27" s="659"/>
      <c r="P27" s="660"/>
      <c r="Q27" s="658" t="s">
        <v>456</v>
      </c>
      <c r="R27" s="659"/>
      <c r="S27" s="659"/>
      <c r="T27" s="660"/>
      <c r="U27" s="464"/>
      <c r="V27" s="464"/>
    </row>
    <row r="28" spans="1:22" s="465" customFormat="1" ht="54.95" customHeight="1">
      <c r="A28" s="658" t="s">
        <v>509</v>
      </c>
      <c r="B28" s="659"/>
      <c r="C28" s="659"/>
      <c r="D28" s="660"/>
      <c r="E28" s="658" t="s">
        <v>449</v>
      </c>
      <c r="F28" s="659"/>
      <c r="G28" s="659"/>
      <c r="H28" s="660"/>
      <c r="I28" s="661" t="s">
        <v>451</v>
      </c>
      <c r="J28" s="662"/>
      <c r="K28" s="662"/>
      <c r="L28" s="663"/>
      <c r="M28" s="658" t="s">
        <v>454</v>
      </c>
      <c r="N28" s="659"/>
      <c r="O28" s="659"/>
      <c r="P28" s="660"/>
      <c r="Q28" s="661" t="s">
        <v>457</v>
      </c>
      <c r="R28" s="662"/>
      <c r="S28" s="662"/>
      <c r="T28" s="663"/>
      <c r="U28" s="464"/>
      <c r="V28" s="464"/>
    </row>
    <row r="29" spans="1:22" s="465" customFormat="1" ht="54.95" customHeight="1">
      <c r="A29" s="658" t="s">
        <v>447</v>
      </c>
      <c r="B29" s="659"/>
      <c r="C29" s="659"/>
      <c r="D29" s="660"/>
      <c r="E29" s="658" t="s">
        <v>450</v>
      </c>
      <c r="F29" s="659"/>
      <c r="G29" s="659"/>
      <c r="H29" s="660"/>
      <c r="I29" s="658" t="s">
        <v>452</v>
      </c>
      <c r="J29" s="659"/>
      <c r="K29" s="659"/>
      <c r="L29" s="660"/>
      <c r="M29" s="661" t="s">
        <v>455</v>
      </c>
      <c r="N29" s="662"/>
      <c r="O29" s="662"/>
      <c r="P29" s="663"/>
      <c r="Q29" s="658" t="s">
        <v>458</v>
      </c>
      <c r="R29" s="659"/>
      <c r="S29" s="659"/>
      <c r="T29" s="660"/>
      <c r="U29" s="464"/>
      <c r="V29" s="464"/>
    </row>
    <row r="30" spans="1:22" s="465" customFormat="1" ht="54.95" customHeight="1">
      <c r="A30" s="658" t="s">
        <v>383</v>
      </c>
      <c r="B30" s="659"/>
      <c r="C30" s="659"/>
      <c r="D30" s="660"/>
      <c r="E30" s="658" t="s">
        <v>384</v>
      </c>
      <c r="F30" s="659"/>
      <c r="G30" s="659"/>
      <c r="H30" s="660"/>
      <c r="I30" s="658" t="s">
        <v>383</v>
      </c>
      <c r="J30" s="659"/>
      <c r="K30" s="659"/>
      <c r="L30" s="660"/>
      <c r="M30" s="658" t="s">
        <v>384</v>
      </c>
      <c r="N30" s="659"/>
      <c r="O30" s="659"/>
      <c r="P30" s="660"/>
      <c r="Q30" s="658" t="s">
        <v>383</v>
      </c>
      <c r="R30" s="659"/>
      <c r="S30" s="659"/>
      <c r="T30" s="660"/>
      <c r="U30" s="464"/>
      <c r="V30" s="464"/>
    </row>
    <row r="31" spans="1:22" s="465" customFormat="1" ht="54.95" customHeight="1" thickBot="1">
      <c r="A31" s="658" t="s">
        <v>419</v>
      </c>
      <c r="B31" s="659"/>
      <c r="C31" s="659"/>
      <c r="D31" s="660"/>
      <c r="E31" s="658" t="s">
        <v>420</v>
      </c>
      <c r="F31" s="659"/>
      <c r="G31" s="659"/>
      <c r="H31" s="660"/>
      <c r="I31" s="664" t="s">
        <v>368</v>
      </c>
      <c r="J31" s="665"/>
      <c r="K31" s="665"/>
      <c r="L31" s="666"/>
      <c r="M31" s="658" t="s">
        <v>418</v>
      </c>
      <c r="N31" s="659"/>
      <c r="O31" s="659"/>
      <c r="P31" s="660"/>
      <c r="Q31" s="664" t="s">
        <v>421</v>
      </c>
      <c r="R31" s="665"/>
      <c r="S31" s="665"/>
      <c r="T31" s="666"/>
      <c r="U31" s="464"/>
      <c r="V31" s="464"/>
    </row>
    <row r="32" spans="1:22" ht="1.5" customHeight="1">
      <c r="A32" s="427"/>
      <c r="B32" s="428"/>
      <c r="C32" s="428"/>
      <c r="D32" s="429"/>
      <c r="E32" s="427"/>
      <c r="F32" s="428"/>
      <c r="G32" s="428"/>
      <c r="H32" s="429"/>
      <c r="I32" s="427"/>
      <c r="J32" s="428"/>
      <c r="K32" s="428"/>
      <c r="L32" s="429"/>
      <c r="M32" s="427"/>
      <c r="N32" s="428"/>
      <c r="O32" s="428"/>
      <c r="P32" s="429"/>
      <c r="Q32" s="427"/>
      <c r="R32" s="428"/>
      <c r="S32" s="428"/>
      <c r="T32" s="429"/>
      <c r="U32" s="464"/>
      <c r="V32" s="464"/>
    </row>
    <row r="33" spans="1:22" ht="24" customHeight="1" thickBot="1">
      <c r="A33" s="433" t="s">
        <v>183</v>
      </c>
      <c r="B33" s="431">
        <f>第三週明細!W12</f>
        <v>691.2</v>
      </c>
      <c r="C33" s="431" t="s">
        <v>0</v>
      </c>
      <c r="D33" s="432">
        <f>第三週明細!W8</f>
        <v>22</v>
      </c>
      <c r="E33" s="433" t="s">
        <v>181</v>
      </c>
      <c r="F33" s="431">
        <f>第三週明細!W20</f>
        <v>691.3</v>
      </c>
      <c r="G33" s="431" t="s">
        <v>0</v>
      </c>
      <c r="H33" s="432">
        <f>第三週明細!W16</f>
        <v>22.5</v>
      </c>
      <c r="I33" s="433" t="s">
        <v>181</v>
      </c>
      <c r="J33" s="431">
        <f>第三週明細!W28</f>
        <v>724.8</v>
      </c>
      <c r="K33" s="431" t="s">
        <v>0</v>
      </c>
      <c r="L33" s="432">
        <f>第三週明細!W24</f>
        <v>24</v>
      </c>
      <c r="M33" s="438" t="s">
        <v>181</v>
      </c>
      <c r="N33" s="439">
        <f>第三週明細!W36</f>
        <v>694.7</v>
      </c>
      <c r="O33" s="431" t="s">
        <v>186</v>
      </c>
      <c r="P33" s="431">
        <f>第三週明細!W32</f>
        <v>22.3</v>
      </c>
      <c r="Q33" s="438" t="s">
        <v>181</v>
      </c>
      <c r="R33" s="439">
        <f>第三週明細!W44</f>
        <v>695.8</v>
      </c>
      <c r="S33" s="439" t="s">
        <v>0</v>
      </c>
      <c r="T33" s="440">
        <f>第三週明細!W40</f>
        <v>23</v>
      </c>
      <c r="U33" s="464"/>
      <c r="V33" s="464"/>
    </row>
    <row r="34" spans="1:22" ht="24.75" customHeight="1" thickBot="1">
      <c r="A34" s="431" t="s">
        <v>182</v>
      </c>
      <c r="B34" s="431">
        <f>第三週明細!W6</f>
        <v>96.5</v>
      </c>
      <c r="C34" s="435" t="s">
        <v>2</v>
      </c>
      <c r="D34" s="436">
        <f>第三週明細!W10</f>
        <v>26.799999999999997</v>
      </c>
      <c r="E34" s="431" t="s">
        <v>182</v>
      </c>
      <c r="F34" s="431">
        <f>第三週明細!W14</f>
        <v>95.5</v>
      </c>
      <c r="G34" s="439" t="s">
        <v>2</v>
      </c>
      <c r="H34" s="440">
        <f>第三週明細!W18</f>
        <v>26.7</v>
      </c>
      <c r="I34" s="438" t="s">
        <v>1</v>
      </c>
      <c r="J34" s="439">
        <f>第三週明細!W22</f>
        <v>100.5</v>
      </c>
      <c r="K34" s="439" t="s">
        <v>2</v>
      </c>
      <c r="L34" s="440">
        <f>第三週明細!W26</f>
        <v>26.700000000000003</v>
      </c>
      <c r="M34" s="441" t="s">
        <v>1</v>
      </c>
      <c r="N34" s="442">
        <f>第三週明細!W30</f>
        <v>96.7</v>
      </c>
      <c r="O34" s="442" t="s">
        <v>2</v>
      </c>
      <c r="P34" s="443">
        <f>第三週明細!W34</f>
        <v>26.8</v>
      </c>
      <c r="Q34" s="441" t="s">
        <v>1</v>
      </c>
      <c r="R34" s="442">
        <f>第三週明細!W38</f>
        <v>95.5</v>
      </c>
      <c r="S34" s="442" t="s">
        <v>2</v>
      </c>
      <c r="T34" s="443">
        <f>第三週明細!W42</f>
        <v>26.7</v>
      </c>
      <c r="U34" s="464"/>
      <c r="V34" s="464"/>
    </row>
    <row r="35" spans="1:22" s="466" customFormat="1" ht="53.25" customHeight="1" thickBot="1">
      <c r="A35" s="667">
        <v>45404</v>
      </c>
      <c r="B35" s="668"/>
      <c r="C35" s="668"/>
      <c r="D35" s="669"/>
      <c r="E35" s="667">
        <v>45405</v>
      </c>
      <c r="F35" s="668"/>
      <c r="G35" s="668"/>
      <c r="H35" s="669"/>
      <c r="I35" s="667">
        <v>45406</v>
      </c>
      <c r="J35" s="668"/>
      <c r="K35" s="668"/>
      <c r="L35" s="669"/>
      <c r="M35" s="667">
        <v>45407</v>
      </c>
      <c r="N35" s="668"/>
      <c r="O35" s="668"/>
      <c r="P35" s="669"/>
      <c r="Q35" s="667">
        <v>45408</v>
      </c>
      <c r="R35" s="668"/>
      <c r="S35" s="668"/>
      <c r="T35" s="669"/>
      <c r="U35" s="464"/>
      <c r="V35" s="464"/>
    </row>
    <row r="36" spans="1:22" s="465" customFormat="1" ht="54.95" customHeight="1">
      <c r="A36" s="658" t="s">
        <v>499</v>
      </c>
      <c r="B36" s="659"/>
      <c r="C36" s="659"/>
      <c r="D36" s="660"/>
      <c r="E36" s="658" t="s">
        <v>204</v>
      </c>
      <c r="F36" s="659"/>
      <c r="G36" s="659"/>
      <c r="H36" s="660"/>
      <c r="I36" s="658" t="s">
        <v>166</v>
      </c>
      <c r="J36" s="659"/>
      <c r="K36" s="659"/>
      <c r="L36" s="660"/>
      <c r="M36" s="658" t="s">
        <v>167</v>
      </c>
      <c r="N36" s="659"/>
      <c r="O36" s="659"/>
      <c r="P36" s="660"/>
      <c r="Q36" s="658" t="s">
        <v>388</v>
      </c>
      <c r="R36" s="659"/>
      <c r="S36" s="659"/>
      <c r="T36" s="660"/>
      <c r="U36" s="464"/>
      <c r="V36" s="464"/>
    </row>
    <row r="37" spans="1:22" s="465" customFormat="1" ht="54.95" customHeight="1">
      <c r="A37" s="658" t="s">
        <v>459</v>
      </c>
      <c r="B37" s="659"/>
      <c r="C37" s="659"/>
      <c r="D37" s="660"/>
      <c r="E37" s="658" t="s">
        <v>476</v>
      </c>
      <c r="F37" s="659"/>
      <c r="G37" s="659"/>
      <c r="H37" s="660"/>
      <c r="I37" s="658" t="s">
        <v>464</v>
      </c>
      <c r="J37" s="659"/>
      <c r="K37" s="659"/>
      <c r="L37" s="660"/>
      <c r="M37" s="658" t="s">
        <v>467</v>
      </c>
      <c r="N37" s="659"/>
      <c r="O37" s="659"/>
      <c r="P37" s="660"/>
      <c r="Q37" s="661" t="s">
        <v>470</v>
      </c>
      <c r="R37" s="662"/>
      <c r="S37" s="662"/>
      <c r="T37" s="663"/>
      <c r="U37" s="464"/>
      <c r="V37" s="464"/>
    </row>
    <row r="38" spans="1:22" s="465" customFormat="1" ht="54.95" customHeight="1">
      <c r="A38" s="658" t="s">
        <v>460</v>
      </c>
      <c r="B38" s="659"/>
      <c r="C38" s="659"/>
      <c r="D38" s="660"/>
      <c r="E38" s="658" t="s">
        <v>462</v>
      </c>
      <c r="F38" s="659"/>
      <c r="G38" s="659"/>
      <c r="H38" s="660"/>
      <c r="I38" s="661" t="s">
        <v>465</v>
      </c>
      <c r="J38" s="662"/>
      <c r="K38" s="662"/>
      <c r="L38" s="663"/>
      <c r="M38" s="661" t="s">
        <v>468</v>
      </c>
      <c r="N38" s="662"/>
      <c r="O38" s="662"/>
      <c r="P38" s="663"/>
      <c r="Q38" s="661" t="s">
        <v>471</v>
      </c>
      <c r="R38" s="662"/>
      <c r="S38" s="662"/>
      <c r="T38" s="663"/>
      <c r="U38" s="464"/>
      <c r="V38" s="464"/>
    </row>
    <row r="39" spans="1:22" s="465" customFormat="1" ht="54.95" customHeight="1">
      <c r="A39" s="658" t="s">
        <v>461</v>
      </c>
      <c r="B39" s="659"/>
      <c r="C39" s="659"/>
      <c r="D39" s="660"/>
      <c r="E39" s="658" t="s">
        <v>463</v>
      </c>
      <c r="F39" s="659"/>
      <c r="G39" s="659"/>
      <c r="H39" s="660"/>
      <c r="I39" s="661" t="s">
        <v>466</v>
      </c>
      <c r="J39" s="662"/>
      <c r="K39" s="662"/>
      <c r="L39" s="663"/>
      <c r="M39" s="661" t="s">
        <v>469</v>
      </c>
      <c r="N39" s="662"/>
      <c r="O39" s="662"/>
      <c r="P39" s="663"/>
      <c r="Q39" s="658" t="s">
        <v>472</v>
      </c>
      <c r="R39" s="659"/>
      <c r="S39" s="659"/>
      <c r="T39" s="660"/>
      <c r="U39" s="464"/>
      <c r="V39" s="464"/>
    </row>
    <row r="40" spans="1:22" s="465" customFormat="1" ht="54.95" customHeight="1">
      <c r="A40" s="658" t="s">
        <v>383</v>
      </c>
      <c r="B40" s="659"/>
      <c r="C40" s="659"/>
      <c r="D40" s="660"/>
      <c r="E40" s="658" t="s">
        <v>384</v>
      </c>
      <c r="F40" s="659"/>
      <c r="G40" s="659"/>
      <c r="H40" s="660"/>
      <c r="I40" s="658" t="s">
        <v>383</v>
      </c>
      <c r="J40" s="659"/>
      <c r="K40" s="659"/>
      <c r="L40" s="660"/>
      <c r="M40" s="658" t="s">
        <v>410</v>
      </c>
      <c r="N40" s="659"/>
      <c r="O40" s="659"/>
      <c r="P40" s="660"/>
      <c r="Q40" s="658" t="s">
        <v>383</v>
      </c>
      <c r="R40" s="659"/>
      <c r="S40" s="659"/>
      <c r="T40" s="660"/>
      <c r="U40" s="464"/>
      <c r="V40" s="464"/>
    </row>
    <row r="41" spans="1:22" s="465" customFormat="1" ht="54.95" customHeight="1" thickBot="1">
      <c r="A41" s="658" t="s">
        <v>422</v>
      </c>
      <c r="B41" s="659"/>
      <c r="C41" s="659"/>
      <c r="D41" s="660"/>
      <c r="E41" s="658" t="s">
        <v>475</v>
      </c>
      <c r="F41" s="659"/>
      <c r="G41" s="659"/>
      <c r="H41" s="660"/>
      <c r="I41" s="658" t="s">
        <v>423</v>
      </c>
      <c r="J41" s="659"/>
      <c r="K41" s="659"/>
      <c r="L41" s="660"/>
      <c r="M41" s="658" t="s">
        <v>424</v>
      </c>
      <c r="N41" s="659"/>
      <c r="O41" s="659"/>
      <c r="P41" s="660"/>
      <c r="Q41" s="664" t="s">
        <v>425</v>
      </c>
      <c r="R41" s="665"/>
      <c r="S41" s="665"/>
      <c r="T41" s="666"/>
      <c r="U41" s="464"/>
      <c r="V41" s="464"/>
    </row>
    <row r="42" spans="1:22" ht="2.25" customHeight="1" thickBot="1">
      <c r="A42" s="427"/>
      <c r="B42" s="428"/>
      <c r="C42" s="428"/>
      <c r="D42" s="429"/>
      <c r="E42" s="427"/>
      <c r="F42" s="428"/>
      <c r="G42" s="428"/>
      <c r="H42" s="429"/>
      <c r="I42" s="427"/>
      <c r="J42" s="428"/>
      <c r="K42" s="428"/>
      <c r="L42" s="429"/>
      <c r="M42" s="427"/>
      <c r="N42" s="428"/>
      <c r="O42" s="428"/>
      <c r="P42" s="429"/>
      <c r="Q42" s="424"/>
      <c r="R42" s="425"/>
      <c r="S42" s="425"/>
      <c r="T42" s="426"/>
      <c r="U42" s="464"/>
      <c r="V42" s="464"/>
    </row>
    <row r="43" spans="1:22" ht="27" customHeight="1">
      <c r="A43" s="433" t="s">
        <v>5</v>
      </c>
      <c r="B43" s="431">
        <f>'第四週明細 '!W12</f>
        <v>704.4</v>
      </c>
      <c r="C43" s="431" t="s">
        <v>0</v>
      </c>
      <c r="D43" s="432">
        <f>'第四週明細 '!W8</f>
        <v>22</v>
      </c>
      <c r="E43" s="433" t="s">
        <v>5</v>
      </c>
      <c r="F43" s="444">
        <f>'第四週明細 '!W20</f>
        <v>689.1</v>
      </c>
      <c r="G43" s="431" t="s">
        <v>0</v>
      </c>
      <c r="H43" s="445">
        <f>'第四週明細 '!W16</f>
        <v>21.5</v>
      </c>
      <c r="I43" s="433" t="s">
        <v>5</v>
      </c>
      <c r="J43" s="444">
        <f>'第四週明細 '!W28</f>
        <v>707.1</v>
      </c>
      <c r="K43" s="431" t="s">
        <v>0</v>
      </c>
      <c r="L43" s="445">
        <f>'第四週明細 '!W24</f>
        <v>23.5</v>
      </c>
      <c r="M43" s="433" t="s">
        <v>5</v>
      </c>
      <c r="N43" s="444">
        <f>'第四週明細 '!W36</f>
        <v>702.6</v>
      </c>
      <c r="O43" s="431" t="s">
        <v>0</v>
      </c>
      <c r="P43" s="445">
        <f>'第四週明細 '!W32</f>
        <v>22.6</v>
      </c>
      <c r="Q43" s="416" t="s">
        <v>5</v>
      </c>
      <c r="R43" s="419">
        <f>'第四週明細 '!W44</f>
        <v>701.8</v>
      </c>
      <c r="S43" s="417" t="s">
        <v>0</v>
      </c>
      <c r="T43" s="420">
        <f>'第四週明細 '!W40</f>
        <v>23</v>
      </c>
      <c r="U43" s="464"/>
      <c r="V43" s="464"/>
    </row>
    <row r="44" spans="1:22" ht="26.25" customHeight="1" thickBot="1">
      <c r="A44" s="435" t="s">
        <v>1</v>
      </c>
      <c r="B44" s="436">
        <f>'第四週明細 '!W6</f>
        <v>100</v>
      </c>
      <c r="C44" s="435" t="s">
        <v>2</v>
      </c>
      <c r="D44" s="436">
        <f>'第四週明細 '!W10</f>
        <v>26.6</v>
      </c>
      <c r="E44" s="435" t="s">
        <v>6</v>
      </c>
      <c r="F44" s="436">
        <f>'第四週明細 '!W14</f>
        <v>97</v>
      </c>
      <c r="G44" s="435" t="s">
        <v>2</v>
      </c>
      <c r="H44" s="446">
        <f>'第四週明細 '!W18</f>
        <v>26.9</v>
      </c>
      <c r="I44" s="435" t="s">
        <v>6</v>
      </c>
      <c r="J44" s="436">
        <f>'第四週明細 '!W22</f>
        <v>97</v>
      </c>
      <c r="K44" s="435" t="s">
        <v>2</v>
      </c>
      <c r="L44" s="446">
        <f>'第四週明細 '!W26</f>
        <v>26.9</v>
      </c>
      <c r="M44" s="434" t="s">
        <v>6</v>
      </c>
      <c r="N44" s="447">
        <f>'第四週明細 '!W30</f>
        <v>97.9</v>
      </c>
      <c r="O44" s="435" t="s">
        <v>2</v>
      </c>
      <c r="P44" s="446">
        <f>'第四週明細 '!W34</f>
        <v>26.900000000000002</v>
      </c>
      <c r="Q44" s="421" t="s">
        <v>6</v>
      </c>
      <c r="R44" s="422">
        <f>'第四週明細 '!W38</f>
        <v>97</v>
      </c>
      <c r="S44" s="422" t="s">
        <v>2</v>
      </c>
      <c r="T44" s="423">
        <f>'第四週明細 '!W42</f>
        <v>26.7</v>
      </c>
      <c r="U44" s="464"/>
      <c r="V44" s="464"/>
    </row>
    <row r="45" spans="1:22" s="466" customFormat="1" ht="53.25" customHeight="1" thickBot="1">
      <c r="A45" s="667">
        <v>45411</v>
      </c>
      <c r="B45" s="668"/>
      <c r="C45" s="668"/>
      <c r="D45" s="669"/>
      <c r="E45" s="667">
        <v>45412</v>
      </c>
      <c r="F45" s="668"/>
      <c r="G45" s="668"/>
      <c r="H45" s="669"/>
      <c r="I45" s="667"/>
      <c r="J45" s="668"/>
      <c r="K45" s="668"/>
      <c r="L45" s="669"/>
      <c r="M45" s="667"/>
      <c r="N45" s="668"/>
      <c r="O45" s="668"/>
      <c r="P45" s="669"/>
      <c r="Q45" s="667"/>
      <c r="R45" s="668"/>
      <c r="S45" s="668"/>
      <c r="T45" s="669"/>
      <c r="U45" s="464"/>
      <c r="V45" s="464"/>
    </row>
    <row r="46" spans="1:22" s="465" customFormat="1" ht="54.95" customHeight="1">
      <c r="A46" s="658" t="s">
        <v>498</v>
      </c>
      <c r="B46" s="659"/>
      <c r="C46" s="659"/>
      <c r="D46" s="660"/>
      <c r="E46" s="658" t="s">
        <v>245</v>
      </c>
      <c r="F46" s="659"/>
      <c r="G46" s="659"/>
      <c r="H46" s="660"/>
      <c r="I46" s="658"/>
      <c r="J46" s="659"/>
      <c r="K46" s="659"/>
      <c r="L46" s="660"/>
      <c r="M46" s="658"/>
      <c r="N46" s="659"/>
      <c r="O46" s="659"/>
      <c r="P46" s="660"/>
      <c r="Q46" s="670"/>
      <c r="R46" s="671"/>
      <c r="S46" s="671"/>
      <c r="T46" s="672"/>
      <c r="U46" s="464"/>
      <c r="V46" s="464"/>
    </row>
    <row r="47" spans="1:22" s="465" customFormat="1" ht="54.95" customHeight="1">
      <c r="A47" s="658" t="s">
        <v>253</v>
      </c>
      <c r="B47" s="659"/>
      <c r="C47" s="659"/>
      <c r="D47" s="660"/>
      <c r="E47" s="658" t="s">
        <v>480</v>
      </c>
      <c r="F47" s="659"/>
      <c r="G47" s="659"/>
      <c r="H47" s="660"/>
      <c r="I47" s="658"/>
      <c r="J47" s="659"/>
      <c r="K47" s="659"/>
      <c r="L47" s="660"/>
      <c r="M47" s="658"/>
      <c r="N47" s="659"/>
      <c r="O47" s="659"/>
      <c r="P47" s="660"/>
      <c r="Q47" s="661"/>
      <c r="R47" s="662"/>
      <c r="S47" s="662"/>
      <c r="T47" s="663"/>
      <c r="U47" s="464"/>
      <c r="V47" s="464"/>
    </row>
    <row r="48" spans="1:22" s="465" customFormat="1" ht="54.95" customHeight="1">
      <c r="A48" s="658" t="s">
        <v>254</v>
      </c>
      <c r="B48" s="659"/>
      <c r="C48" s="659"/>
      <c r="D48" s="660"/>
      <c r="E48" s="658" t="s">
        <v>330</v>
      </c>
      <c r="F48" s="659"/>
      <c r="G48" s="659"/>
      <c r="H48" s="660"/>
      <c r="I48" s="658"/>
      <c r="J48" s="659"/>
      <c r="K48" s="659"/>
      <c r="L48" s="660"/>
      <c r="M48" s="661"/>
      <c r="N48" s="662"/>
      <c r="O48" s="662"/>
      <c r="P48" s="663"/>
      <c r="Q48" s="661"/>
      <c r="R48" s="662"/>
      <c r="S48" s="662"/>
      <c r="T48" s="663"/>
      <c r="U48" s="464"/>
      <c r="V48" s="464"/>
    </row>
    <row r="49" spans="1:22" s="465" customFormat="1" ht="54.95" customHeight="1">
      <c r="A49" s="658" t="s">
        <v>439</v>
      </c>
      <c r="B49" s="659"/>
      <c r="C49" s="659"/>
      <c r="D49" s="660"/>
      <c r="E49" s="658" t="s">
        <v>358</v>
      </c>
      <c r="F49" s="659"/>
      <c r="G49" s="659"/>
      <c r="H49" s="660"/>
      <c r="M49" s="658"/>
      <c r="N49" s="659"/>
      <c r="O49" s="659"/>
      <c r="P49" s="660"/>
      <c r="Q49" s="658"/>
      <c r="R49" s="659"/>
      <c r="S49" s="659"/>
      <c r="T49" s="660"/>
      <c r="U49" s="464"/>
      <c r="V49" s="464"/>
    </row>
    <row r="50" spans="1:22" s="465" customFormat="1" ht="54.95" customHeight="1">
      <c r="A50" s="658" t="s">
        <v>383</v>
      </c>
      <c r="B50" s="659"/>
      <c r="C50" s="659"/>
      <c r="D50" s="660"/>
      <c r="E50" s="658" t="s">
        <v>384</v>
      </c>
      <c r="F50" s="659"/>
      <c r="G50" s="659"/>
      <c r="H50" s="660"/>
      <c r="I50" s="658"/>
      <c r="J50" s="659"/>
      <c r="K50" s="659"/>
      <c r="L50" s="660"/>
      <c r="M50" s="658"/>
      <c r="N50" s="659"/>
      <c r="O50" s="659"/>
      <c r="P50" s="660"/>
      <c r="Q50" s="658"/>
      <c r="R50" s="659"/>
      <c r="S50" s="659"/>
      <c r="T50" s="660"/>
      <c r="U50" s="464"/>
      <c r="V50" s="464"/>
    </row>
    <row r="51" spans="1:22" s="465" customFormat="1" ht="54.95" customHeight="1" thickBot="1">
      <c r="A51" s="658" t="s">
        <v>426</v>
      </c>
      <c r="B51" s="659"/>
      <c r="C51" s="659"/>
      <c r="D51" s="660"/>
      <c r="E51" s="661" t="s">
        <v>482</v>
      </c>
      <c r="F51" s="662"/>
      <c r="G51" s="662"/>
      <c r="H51" s="663"/>
      <c r="I51" s="658"/>
      <c r="J51" s="659"/>
      <c r="K51" s="659"/>
      <c r="L51" s="660"/>
      <c r="M51" s="658"/>
      <c r="N51" s="659"/>
      <c r="O51" s="659"/>
      <c r="P51" s="660"/>
      <c r="Q51" s="664"/>
      <c r="R51" s="665"/>
      <c r="S51" s="665"/>
      <c r="T51" s="666"/>
      <c r="U51" s="464"/>
      <c r="V51" s="464"/>
    </row>
    <row r="52" spans="1:22" ht="2.25" customHeight="1" thickBot="1">
      <c r="A52" s="427"/>
      <c r="B52" s="428"/>
      <c r="C52" s="428"/>
      <c r="D52" s="429"/>
      <c r="E52" s="427"/>
      <c r="F52" s="428"/>
      <c r="G52" s="428"/>
      <c r="H52" s="429"/>
      <c r="I52" s="427"/>
      <c r="J52" s="428"/>
      <c r="K52" s="428"/>
      <c r="L52" s="429"/>
      <c r="M52" s="427"/>
      <c r="N52" s="428"/>
      <c r="O52" s="428"/>
      <c r="P52" s="429"/>
      <c r="Q52" s="424"/>
      <c r="R52" s="425"/>
      <c r="S52" s="425"/>
      <c r="T52" s="426"/>
      <c r="U52" s="464"/>
      <c r="V52" s="464"/>
    </row>
    <row r="53" spans="1:22" ht="27" customHeight="1">
      <c r="A53" s="433" t="s">
        <v>5</v>
      </c>
      <c r="B53" s="431">
        <v>686.3</v>
      </c>
      <c r="C53" s="431" t="s">
        <v>0</v>
      </c>
      <c r="D53" s="432">
        <v>21.5</v>
      </c>
      <c r="E53" s="433" t="s">
        <v>5</v>
      </c>
      <c r="F53" s="444">
        <v>693.6</v>
      </c>
      <c r="G53" s="431" t="s">
        <v>0</v>
      </c>
      <c r="H53" s="445">
        <v>22</v>
      </c>
      <c r="I53" s="433" t="s">
        <v>5</v>
      </c>
      <c r="J53" s="444">
        <f>'第四週明細 '!W38</f>
        <v>97</v>
      </c>
      <c r="K53" s="431" t="s">
        <v>0</v>
      </c>
      <c r="L53" s="445">
        <f>'第四週明細 '!W34</f>
        <v>26.900000000000002</v>
      </c>
      <c r="M53" s="433" t="s">
        <v>5</v>
      </c>
      <c r="N53" s="444">
        <f>'第四週明細 '!W46</f>
        <v>0</v>
      </c>
      <c r="O53" s="431" t="s">
        <v>0</v>
      </c>
      <c r="P53" s="445">
        <f>'第四週明細 '!W42</f>
        <v>26.7</v>
      </c>
      <c r="Q53" s="416" t="s">
        <v>5</v>
      </c>
      <c r="R53" s="419">
        <f>'第四週明細 '!W54</f>
        <v>0</v>
      </c>
      <c r="S53" s="417" t="s">
        <v>0</v>
      </c>
      <c r="T53" s="420">
        <f>'第四週明細 '!W50</f>
        <v>0</v>
      </c>
      <c r="U53" s="464"/>
      <c r="V53" s="464"/>
    </row>
    <row r="54" spans="1:22" ht="26.25" customHeight="1" thickBot="1">
      <c r="A54" s="435" t="s">
        <v>1</v>
      </c>
      <c r="B54" s="436">
        <v>97</v>
      </c>
      <c r="C54" s="435" t="s">
        <v>2</v>
      </c>
      <c r="D54" s="436">
        <v>26.2</v>
      </c>
      <c r="E54" s="435" t="s">
        <v>6</v>
      </c>
      <c r="F54" s="436">
        <v>97</v>
      </c>
      <c r="G54" s="435" t="s">
        <v>2</v>
      </c>
      <c r="H54" s="446">
        <v>26.9</v>
      </c>
      <c r="I54" s="435" t="s">
        <v>6</v>
      </c>
      <c r="J54" s="436">
        <f>'第四週明細 '!W32</f>
        <v>22.6</v>
      </c>
      <c r="K54" s="435" t="s">
        <v>2</v>
      </c>
      <c r="L54" s="446">
        <f>'第四週明細 '!W36</f>
        <v>702.6</v>
      </c>
      <c r="M54" s="434" t="s">
        <v>6</v>
      </c>
      <c r="N54" s="447">
        <f>'第四週明細 '!W40</f>
        <v>23</v>
      </c>
      <c r="O54" s="435" t="s">
        <v>2</v>
      </c>
      <c r="P54" s="446">
        <f>'第四週明細 '!W44</f>
        <v>701.8</v>
      </c>
      <c r="Q54" s="421" t="s">
        <v>6</v>
      </c>
      <c r="R54" s="422">
        <f>'第四週明細 '!W48</f>
        <v>0</v>
      </c>
      <c r="S54" s="422" t="s">
        <v>2</v>
      </c>
      <c r="T54" s="423">
        <f>'第四週明細 '!W52</f>
        <v>0</v>
      </c>
      <c r="U54" s="464"/>
      <c r="V54" s="464"/>
    </row>
    <row r="55" spans="1:22" ht="24.75" customHeight="1">
      <c r="U55" s="464"/>
      <c r="V55" s="464"/>
    </row>
    <row r="56" spans="1:22" ht="45.75" hidden="1" customHeight="1">
      <c r="A56" s="470"/>
      <c r="B56" s="471"/>
      <c r="C56" s="471"/>
      <c r="D56" s="472"/>
      <c r="U56" s="464"/>
      <c r="V56" s="464"/>
    </row>
    <row r="57" spans="1:22" ht="45.75" hidden="1" customHeight="1">
      <c r="A57" s="473"/>
      <c r="B57" s="474"/>
      <c r="C57" s="474"/>
      <c r="D57" s="475"/>
      <c r="U57" s="464"/>
      <c r="V57" s="464"/>
    </row>
    <row r="58" spans="1:22" ht="45.75" hidden="1" customHeight="1">
      <c r="A58" s="473"/>
      <c r="B58" s="474"/>
      <c r="C58" s="474"/>
      <c r="D58" s="475"/>
      <c r="U58" s="464"/>
      <c r="V58" s="464"/>
    </row>
    <row r="59" spans="1:22" ht="45.75" hidden="1" customHeight="1">
      <c r="A59" s="473"/>
      <c r="B59" s="474"/>
      <c r="C59" s="474"/>
      <c r="D59" s="475"/>
      <c r="U59" s="464"/>
      <c r="V59" s="464"/>
    </row>
    <row r="60" spans="1:22" ht="46.5" hidden="1" customHeight="1" thickBot="1">
      <c r="A60" s="476"/>
      <c r="B60" s="477"/>
      <c r="C60" s="477"/>
      <c r="D60" s="478"/>
      <c r="U60" s="464"/>
      <c r="V60" s="464"/>
    </row>
    <row r="61" spans="1:22" ht="25.5" hidden="1" customHeight="1">
      <c r="A61" s="479"/>
      <c r="B61" s="480"/>
      <c r="C61" s="481"/>
      <c r="D61" s="482"/>
      <c r="U61" s="464"/>
      <c r="V61" s="464"/>
    </row>
    <row r="62" spans="1:22" ht="26.25" hidden="1" customHeight="1" thickBot="1">
      <c r="A62" s="483"/>
      <c r="B62" s="484"/>
      <c r="C62" s="485"/>
      <c r="D62" s="486"/>
      <c r="U62" s="464"/>
      <c r="V62" s="464"/>
    </row>
    <row r="63" spans="1:22" ht="16.5" hidden="1" customHeight="1">
      <c r="U63" s="464"/>
      <c r="V63" s="464"/>
    </row>
    <row r="64" spans="1:22">
      <c r="U64" s="464"/>
      <c r="V64" s="464"/>
    </row>
    <row r="65" spans="3:22">
      <c r="U65" s="464"/>
      <c r="V65" s="464"/>
    </row>
    <row r="66" spans="3:22">
      <c r="I66" s="559"/>
      <c r="J66" s="559"/>
      <c r="U66" s="464"/>
      <c r="V66" s="464"/>
    </row>
    <row r="67" spans="3:22" ht="17.100000000000001" customHeight="1">
      <c r="C67" s="487"/>
      <c r="D67" s="487"/>
      <c r="E67" s="487"/>
      <c r="F67" s="487"/>
      <c r="G67" s="487"/>
      <c r="H67" s="487"/>
      <c r="I67" s="487"/>
      <c r="J67" s="487"/>
      <c r="K67" s="487"/>
      <c r="L67" s="487"/>
      <c r="M67" s="487"/>
      <c r="U67" s="464"/>
      <c r="V67" s="464"/>
    </row>
    <row r="68" spans="3:22" ht="17.100000000000001" customHeight="1">
      <c r="C68" s="487"/>
      <c r="D68" s="487"/>
      <c r="E68" s="487"/>
      <c r="F68" s="487"/>
      <c r="G68" s="487"/>
      <c r="H68" s="487"/>
      <c r="I68" s="487"/>
      <c r="J68" s="487"/>
      <c r="K68" s="487"/>
      <c r="L68" s="487"/>
      <c r="M68" s="487"/>
      <c r="U68" s="464"/>
      <c r="V68" s="464"/>
    </row>
    <row r="69" spans="3:22" ht="17.100000000000001" customHeight="1">
      <c r="C69" s="487"/>
      <c r="D69" s="487"/>
      <c r="E69" s="487"/>
      <c r="F69" s="487"/>
      <c r="G69" s="487"/>
      <c r="H69" s="487"/>
      <c r="I69" s="487"/>
      <c r="J69" s="487"/>
      <c r="K69" s="487"/>
      <c r="L69" s="487"/>
      <c r="M69" s="487"/>
      <c r="U69" s="464"/>
      <c r="V69" s="464"/>
    </row>
    <row r="70" spans="3:22" ht="17.100000000000001" customHeight="1">
      <c r="C70" s="487"/>
      <c r="D70" s="487"/>
      <c r="E70" s="487"/>
      <c r="F70" s="487"/>
      <c r="G70" s="487"/>
      <c r="H70" s="487"/>
      <c r="I70" s="487"/>
      <c r="J70" s="487"/>
      <c r="K70" s="487"/>
      <c r="L70" s="487"/>
      <c r="M70" s="487"/>
      <c r="U70" s="464"/>
      <c r="V70" s="464"/>
    </row>
    <row r="71" spans="3:22" ht="17.100000000000001" customHeight="1">
      <c r="C71" s="487"/>
      <c r="D71" s="487"/>
      <c r="E71" s="487"/>
      <c r="F71" s="487"/>
      <c r="G71" s="487"/>
      <c r="H71" s="487"/>
      <c r="I71" s="487"/>
      <c r="J71" s="487"/>
      <c r="K71" s="487"/>
      <c r="L71" s="487"/>
      <c r="M71" s="487"/>
      <c r="U71" s="464"/>
      <c r="V71" s="464"/>
    </row>
    <row r="72" spans="3:22" ht="17.100000000000001" customHeight="1">
      <c r="C72" s="487"/>
      <c r="D72" s="487"/>
      <c r="E72" s="487"/>
      <c r="F72" s="487"/>
      <c r="G72" s="487"/>
      <c r="H72" s="487"/>
      <c r="I72" s="487"/>
      <c r="J72" s="487"/>
      <c r="K72" s="487"/>
      <c r="L72" s="487"/>
      <c r="M72" s="487"/>
      <c r="U72" s="464"/>
      <c r="V72" s="464"/>
    </row>
    <row r="73" spans="3:22">
      <c r="U73" s="464"/>
      <c r="V73" s="464"/>
    </row>
    <row r="74" spans="3:22">
      <c r="U74" s="464"/>
      <c r="V74" s="464"/>
    </row>
    <row r="75" spans="3:22">
      <c r="U75" s="464"/>
      <c r="V75" s="464"/>
    </row>
    <row r="76" spans="3:22">
      <c r="U76" s="464"/>
      <c r="V76" s="464"/>
    </row>
    <row r="77" spans="3:22">
      <c r="U77" s="464"/>
      <c r="V77" s="464"/>
    </row>
    <row r="78" spans="3:22">
      <c r="U78" s="464"/>
      <c r="V78" s="464"/>
    </row>
    <row r="79" spans="3:22">
      <c r="N79" s="464"/>
      <c r="O79" s="464"/>
      <c r="P79" s="464"/>
      <c r="Q79" s="464"/>
      <c r="R79" s="464"/>
      <c r="S79" s="464"/>
    </row>
    <row r="80" spans="3:22">
      <c r="N80" s="464"/>
      <c r="O80" s="464"/>
      <c r="P80" s="464"/>
      <c r="Q80" s="464"/>
      <c r="R80" s="464"/>
      <c r="S80" s="464"/>
    </row>
    <row r="81" spans="14:22">
      <c r="N81" s="464"/>
      <c r="O81" s="464"/>
      <c r="P81" s="464"/>
      <c r="Q81" s="464"/>
      <c r="R81" s="464"/>
      <c r="S81" s="464"/>
    </row>
    <row r="82" spans="14:22">
      <c r="N82" s="464"/>
      <c r="O82" s="464"/>
      <c r="P82" s="464"/>
      <c r="Q82" s="464"/>
      <c r="R82" s="464"/>
      <c r="S82" s="464"/>
    </row>
    <row r="83" spans="14:22">
      <c r="N83" s="464"/>
      <c r="O83" s="464"/>
      <c r="P83" s="464"/>
      <c r="Q83" s="464"/>
      <c r="R83" s="464"/>
      <c r="S83" s="464"/>
    </row>
    <row r="84" spans="14:22">
      <c r="N84" s="464"/>
      <c r="O84" s="464"/>
      <c r="P84" s="464"/>
      <c r="Q84" s="464"/>
      <c r="R84" s="464"/>
      <c r="S84" s="464"/>
    </row>
    <row r="85" spans="14:22">
      <c r="N85" s="464"/>
      <c r="O85" s="464"/>
      <c r="P85" s="464"/>
      <c r="Q85" s="464"/>
      <c r="R85" s="464"/>
      <c r="S85" s="464"/>
    </row>
    <row r="86" spans="14:22">
      <c r="N86" s="464"/>
      <c r="O86" s="464"/>
      <c r="P86" s="464"/>
      <c r="Q86" s="464"/>
      <c r="R86" s="464"/>
      <c r="S86" s="464"/>
    </row>
    <row r="87" spans="14:22">
      <c r="N87" s="464"/>
      <c r="O87" s="464"/>
      <c r="P87" s="464"/>
      <c r="Q87" s="464"/>
      <c r="R87" s="464"/>
      <c r="S87" s="464"/>
    </row>
    <row r="88" spans="14:22">
      <c r="N88" s="464"/>
      <c r="O88" s="464"/>
      <c r="P88" s="464"/>
      <c r="Q88" s="464"/>
      <c r="R88" s="464"/>
      <c r="S88" s="464"/>
    </row>
    <row r="89" spans="14:22">
      <c r="N89" s="464"/>
      <c r="O89" s="464"/>
      <c r="P89" s="464"/>
      <c r="Q89" s="464"/>
      <c r="R89" s="464"/>
      <c r="S89" s="464"/>
    </row>
    <row r="90" spans="14:22">
      <c r="N90" s="464"/>
      <c r="O90" s="464"/>
      <c r="P90" s="464"/>
      <c r="Q90" s="464"/>
      <c r="R90" s="464"/>
      <c r="S90" s="464"/>
    </row>
    <row r="91" spans="14:22">
      <c r="N91" s="464"/>
      <c r="O91" s="464"/>
      <c r="P91" s="464"/>
      <c r="Q91" s="464"/>
      <c r="R91" s="464"/>
      <c r="S91" s="464"/>
    </row>
    <row r="92" spans="14:22">
      <c r="U92" s="464"/>
      <c r="V92" s="464"/>
    </row>
    <row r="93" spans="14:22">
      <c r="U93" s="464"/>
      <c r="V93" s="464"/>
    </row>
    <row r="94" spans="14:22">
      <c r="U94" s="464"/>
      <c r="V94" s="464"/>
    </row>
    <row r="95" spans="14:22">
      <c r="U95" s="464"/>
      <c r="V95" s="464"/>
    </row>
    <row r="96" spans="14:22">
      <c r="U96" s="464"/>
      <c r="V96" s="464"/>
    </row>
    <row r="97" spans="21:22">
      <c r="U97" s="464"/>
      <c r="V97" s="464"/>
    </row>
    <row r="98" spans="21:22">
      <c r="U98" s="464"/>
      <c r="V98" s="464"/>
    </row>
    <row r="99" spans="21:22">
      <c r="U99" s="464"/>
      <c r="V99" s="464"/>
    </row>
    <row r="100" spans="21:22">
      <c r="U100" s="464"/>
      <c r="V100" s="464"/>
    </row>
    <row r="101" spans="21:22">
      <c r="U101" s="464"/>
      <c r="V101" s="464"/>
    </row>
    <row r="102" spans="21:22">
      <c r="U102" s="464"/>
      <c r="V102" s="464"/>
    </row>
    <row r="103" spans="21:22">
      <c r="U103" s="464"/>
      <c r="V103" s="464"/>
    </row>
    <row r="104" spans="21:22">
      <c r="U104" s="464"/>
      <c r="V104" s="464"/>
    </row>
    <row r="105" spans="21:22">
      <c r="U105" s="464"/>
      <c r="V105" s="464"/>
    </row>
    <row r="106" spans="21:22">
      <c r="U106" s="464"/>
      <c r="V106" s="464"/>
    </row>
    <row r="107" spans="21:22">
      <c r="U107" s="464"/>
      <c r="V107" s="464"/>
    </row>
    <row r="108" spans="21:22">
      <c r="U108" s="464"/>
      <c r="V108" s="464"/>
    </row>
    <row r="109" spans="21:22">
      <c r="U109" s="464"/>
      <c r="V109" s="464"/>
    </row>
    <row r="110" spans="21:22">
      <c r="U110" s="464"/>
      <c r="V110" s="464"/>
    </row>
    <row r="111" spans="21:22">
      <c r="U111" s="464"/>
      <c r="V111" s="464"/>
    </row>
    <row r="112" spans="21:22">
      <c r="U112" s="464"/>
      <c r="V112" s="464"/>
    </row>
    <row r="113" spans="21:22">
      <c r="U113" s="464"/>
      <c r="V113" s="464"/>
    </row>
    <row r="114" spans="21:22">
      <c r="U114" s="464"/>
      <c r="V114" s="464"/>
    </row>
    <row r="115" spans="21:22">
      <c r="U115" s="464"/>
      <c r="V115" s="464"/>
    </row>
    <row r="116" spans="21:22">
      <c r="U116" s="464"/>
      <c r="V116" s="464"/>
    </row>
    <row r="117" spans="21:22">
      <c r="U117" s="464"/>
      <c r="V117" s="464"/>
    </row>
    <row r="118" spans="21:22">
      <c r="U118" s="464"/>
      <c r="V118" s="464"/>
    </row>
    <row r="119" spans="21:22">
      <c r="U119" s="464"/>
      <c r="V119" s="464"/>
    </row>
    <row r="120" spans="21:22">
      <c r="U120" s="464"/>
      <c r="V120" s="464"/>
    </row>
    <row r="121" spans="21:22">
      <c r="U121" s="464"/>
      <c r="V121" s="464"/>
    </row>
    <row r="122" spans="21:22">
      <c r="U122" s="464"/>
      <c r="V122" s="464"/>
    </row>
    <row r="123" spans="21:22">
      <c r="U123" s="464"/>
      <c r="V123" s="464"/>
    </row>
    <row r="124" spans="21:22">
      <c r="U124" s="464"/>
      <c r="V124" s="464"/>
    </row>
    <row r="125" spans="21:22">
      <c r="U125" s="464"/>
      <c r="V125" s="464"/>
    </row>
    <row r="126" spans="21:22">
      <c r="U126" s="464"/>
      <c r="V126" s="464"/>
    </row>
    <row r="127" spans="21:22">
      <c r="U127" s="464"/>
      <c r="V127" s="464"/>
    </row>
    <row r="128" spans="21:22">
      <c r="U128" s="464"/>
      <c r="V128" s="464"/>
    </row>
    <row r="129" spans="21:22">
      <c r="U129" s="464"/>
      <c r="V129" s="464"/>
    </row>
    <row r="130" spans="21:22">
      <c r="U130" s="464"/>
      <c r="V130" s="464"/>
    </row>
    <row r="131" spans="21:22">
      <c r="U131" s="464"/>
      <c r="V131" s="464"/>
    </row>
    <row r="132" spans="21:22">
      <c r="U132" s="464"/>
      <c r="V132" s="464"/>
    </row>
    <row r="133" spans="21:22">
      <c r="U133" s="464"/>
      <c r="V133" s="464"/>
    </row>
    <row r="134" spans="21:22">
      <c r="U134" s="464"/>
      <c r="V134" s="464"/>
    </row>
    <row r="135" spans="21:22">
      <c r="U135" s="464"/>
      <c r="V135" s="464"/>
    </row>
    <row r="136" spans="21:22">
      <c r="U136" s="464"/>
      <c r="V136" s="464"/>
    </row>
    <row r="137" spans="21:22">
      <c r="U137" s="464"/>
      <c r="V137" s="464"/>
    </row>
    <row r="138" spans="21:22">
      <c r="U138" s="464"/>
      <c r="V138" s="464"/>
    </row>
    <row r="139" spans="21:22">
      <c r="U139" s="464"/>
      <c r="V139" s="464"/>
    </row>
    <row r="140" spans="21:22">
      <c r="U140" s="464"/>
      <c r="V140" s="464"/>
    </row>
    <row r="141" spans="21:22">
      <c r="U141" s="464"/>
      <c r="V141" s="464"/>
    </row>
    <row r="142" spans="21:22">
      <c r="U142" s="464"/>
      <c r="V142" s="464"/>
    </row>
    <row r="143" spans="21:22">
      <c r="U143" s="464"/>
      <c r="V143" s="464"/>
    </row>
    <row r="144" spans="21:22">
      <c r="U144" s="464"/>
      <c r="V144" s="464"/>
    </row>
    <row r="145" spans="21:22">
      <c r="U145" s="464"/>
      <c r="V145" s="464"/>
    </row>
    <row r="146" spans="21:22">
      <c r="U146" s="464"/>
      <c r="V146" s="464"/>
    </row>
    <row r="147" spans="21:22">
      <c r="U147" s="464"/>
      <c r="V147" s="464"/>
    </row>
    <row r="148" spans="21:22">
      <c r="U148" s="464"/>
      <c r="V148" s="464"/>
    </row>
    <row r="149" spans="21:22">
      <c r="U149" s="464"/>
      <c r="V149" s="464"/>
    </row>
    <row r="150" spans="21:22">
      <c r="U150" s="464"/>
      <c r="V150" s="464"/>
    </row>
    <row r="151" spans="21:22">
      <c r="U151" s="464"/>
      <c r="V151" s="464"/>
    </row>
    <row r="152" spans="21:22">
      <c r="U152" s="464"/>
      <c r="V152" s="464"/>
    </row>
    <row r="153" spans="21:22">
      <c r="U153" s="464"/>
      <c r="V153" s="464"/>
    </row>
    <row r="154" spans="21:22">
      <c r="U154" s="464"/>
      <c r="V154" s="464"/>
    </row>
    <row r="155" spans="21:22">
      <c r="U155" s="464"/>
      <c r="V155" s="464"/>
    </row>
    <row r="156" spans="21:22">
      <c r="U156" s="464"/>
      <c r="V156" s="464"/>
    </row>
    <row r="157" spans="21:22">
      <c r="U157" s="464"/>
      <c r="V157" s="464"/>
    </row>
    <row r="158" spans="21:22">
      <c r="U158" s="464"/>
      <c r="V158" s="464"/>
    </row>
    <row r="159" spans="21:22">
      <c r="U159" s="464"/>
      <c r="V159" s="464"/>
    </row>
    <row r="160" spans="21:22">
      <c r="U160" s="464"/>
      <c r="V160" s="464"/>
    </row>
    <row r="161" spans="21:22">
      <c r="U161" s="464"/>
      <c r="V161" s="464"/>
    </row>
    <row r="162" spans="21:22">
      <c r="U162" s="464"/>
      <c r="V162" s="464"/>
    </row>
    <row r="163" spans="21:22">
      <c r="U163" s="464"/>
      <c r="V163" s="464"/>
    </row>
    <row r="164" spans="21:22">
      <c r="U164" s="464"/>
      <c r="V164" s="464"/>
    </row>
    <row r="165" spans="21:22">
      <c r="U165" s="464"/>
      <c r="V165" s="464"/>
    </row>
    <row r="166" spans="21:22">
      <c r="U166" s="464"/>
      <c r="V166" s="464"/>
    </row>
    <row r="167" spans="21:22">
      <c r="U167" s="464"/>
      <c r="V167" s="464"/>
    </row>
    <row r="168" spans="21:22">
      <c r="U168" s="464"/>
      <c r="V168" s="464"/>
    </row>
    <row r="169" spans="21:22">
      <c r="U169" s="464"/>
      <c r="V169" s="464"/>
    </row>
    <row r="170" spans="21:22">
      <c r="U170" s="464"/>
      <c r="V170" s="464"/>
    </row>
    <row r="171" spans="21:22">
      <c r="U171" s="464"/>
      <c r="V171" s="464"/>
    </row>
    <row r="172" spans="21:22">
      <c r="U172" s="464"/>
      <c r="V172" s="464"/>
    </row>
    <row r="173" spans="21:22">
      <c r="U173" s="464"/>
      <c r="V173" s="464"/>
    </row>
    <row r="174" spans="21:22">
      <c r="U174" s="464"/>
      <c r="V174" s="464"/>
    </row>
    <row r="175" spans="21:22">
      <c r="U175" s="464"/>
      <c r="V175" s="464"/>
    </row>
    <row r="176" spans="21:22">
      <c r="U176" s="464"/>
      <c r="V176" s="464"/>
    </row>
    <row r="177" spans="21:22">
      <c r="U177" s="464"/>
      <c r="V177" s="464"/>
    </row>
    <row r="178" spans="21:22">
      <c r="U178" s="464"/>
      <c r="V178" s="464"/>
    </row>
    <row r="179" spans="21:22">
      <c r="U179" s="464"/>
      <c r="V179" s="464"/>
    </row>
    <row r="180" spans="21:22">
      <c r="U180" s="464"/>
      <c r="V180" s="464"/>
    </row>
    <row r="181" spans="21:22">
      <c r="U181" s="464"/>
      <c r="V181" s="464"/>
    </row>
    <row r="182" spans="21:22">
      <c r="U182" s="464"/>
      <c r="V182" s="464"/>
    </row>
    <row r="183" spans="21:22">
      <c r="U183" s="464"/>
      <c r="V183" s="464"/>
    </row>
    <row r="184" spans="21:22">
      <c r="U184" s="464"/>
      <c r="V184" s="464"/>
    </row>
    <row r="185" spans="21:22">
      <c r="U185" s="464"/>
      <c r="V185" s="464"/>
    </row>
    <row r="186" spans="21:22">
      <c r="U186" s="464"/>
      <c r="V186" s="464"/>
    </row>
    <row r="187" spans="21:22">
      <c r="U187" s="464"/>
      <c r="V187" s="464"/>
    </row>
    <row r="188" spans="21:22">
      <c r="U188" s="464"/>
      <c r="V188" s="464"/>
    </row>
    <row r="189" spans="21:22">
      <c r="U189" s="464"/>
      <c r="V189" s="464"/>
    </row>
    <row r="190" spans="21:22">
      <c r="U190" s="464"/>
      <c r="V190" s="464"/>
    </row>
    <row r="191" spans="21:22">
      <c r="U191" s="464"/>
      <c r="V191" s="464"/>
    </row>
    <row r="192" spans="21:22">
      <c r="U192" s="464"/>
      <c r="V192" s="464"/>
    </row>
    <row r="193" spans="21:22">
      <c r="U193" s="464"/>
      <c r="V193" s="464"/>
    </row>
    <row r="194" spans="21:22">
      <c r="U194" s="464"/>
      <c r="V194" s="464"/>
    </row>
    <row r="195" spans="21:22">
      <c r="U195" s="464"/>
      <c r="V195" s="464"/>
    </row>
    <row r="196" spans="21:22">
      <c r="U196" s="464"/>
      <c r="V196" s="464"/>
    </row>
    <row r="197" spans="21:22">
      <c r="U197" s="464"/>
      <c r="V197" s="464"/>
    </row>
    <row r="198" spans="21:22">
      <c r="U198" s="464"/>
      <c r="V198" s="464"/>
    </row>
    <row r="199" spans="21:22">
      <c r="U199" s="464"/>
      <c r="V199" s="464"/>
    </row>
    <row r="200" spans="21:22">
      <c r="U200" s="464"/>
      <c r="V200" s="464"/>
    </row>
    <row r="201" spans="21:22">
      <c r="U201" s="464"/>
      <c r="V201" s="464"/>
    </row>
    <row r="202" spans="21:22">
      <c r="U202" s="464"/>
      <c r="V202" s="464"/>
    </row>
    <row r="203" spans="21:22">
      <c r="U203" s="464"/>
      <c r="V203" s="464"/>
    </row>
    <row r="204" spans="21:22">
      <c r="U204" s="464"/>
      <c r="V204" s="464"/>
    </row>
    <row r="205" spans="21:22">
      <c r="U205" s="464"/>
      <c r="V205" s="464"/>
    </row>
    <row r="206" spans="21:22">
      <c r="U206" s="464"/>
      <c r="V206" s="464"/>
    </row>
    <row r="207" spans="21:22">
      <c r="U207" s="464"/>
      <c r="V207" s="464"/>
    </row>
    <row r="208" spans="21:22">
      <c r="U208" s="464"/>
      <c r="V208" s="464"/>
    </row>
    <row r="209" spans="21:22">
      <c r="U209" s="464"/>
      <c r="V209" s="464"/>
    </row>
    <row r="210" spans="21:22">
      <c r="U210" s="464"/>
      <c r="V210" s="464"/>
    </row>
    <row r="211" spans="21:22">
      <c r="U211" s="464"/>
      <c r="V211" s="464"/>
    </row>
    <row r="212" spans="21:22">
      <c r="U212" s="464"/>
      <c r="V212" s="464"/>
    </row>
    <row r="213" spans="21:22">
      <c r="U213" s="464"/>
      <c r="V213" s="464"/>
    </row>
    <row r="214" spans="21:22">
      <c r="U214" s="464"/>
      <c r="V214" s="464"/>
    </row>
    <row r="215" spans="21:22">
      <c r="U215" s="464"/>
      <c r="V215" s="464"/>
    </row>
    <row r="216" spans="21:22">
      <c r="U216" s="464"/>
      <c r="V216" s="464"/>
    </row>
    <row r="217" spans="21:22">
      <c r="U217" s="464"/>
      <c r="V217" s="464"/>
    </row>
    <row r="218" spans="21:22">
      <c r="U218" s="464"/>
      <c r="V218" s="464"/>
    </row>
    <row r="219" spans="21:22">
      <c r="U219" s="464"/>
      <c r="V219" s="464"/>
    </row>
    <row r="220" spans="21:22">
      <c r="U220" s="464"/>
      <c r="V220" s="464"/>
    </row>
    <row r="221" spans="21:22">
      <c r="U221" s="464"/>
      <c r="V221" s="464"/>
    </row>
    <row r="222" spans="21:22">
      <c r="U222" s="464"/>
      <c r="V222" s="464"/>
    </row>
    <row r="223" spans="21:22">
      <c r="U223" s="464"/>
      <c r="V223" s="464"/>
    </row>
    <row r="224" spans="21:22">
      <c r="U224" s="464"/>
      <c r="V224" s="464"/>
    </row>
  </sheetData>
  <mergeCells count="182">
    <mergeCell ref="A4:D4"/>
    <mergeCell ref="E4:H4"/>
    <mergeCell ref="I4:L4"/>
    <mergeCell ref="M4:P4"/>
    <mergeCell ref="Q4:T4"/>
    <mergeCell ref="Q38:T38"/>
    <mergeCell ref="I31:L31"/>
    <mergeCell ref="M38:P38"/>
    <mergeCell ref="E37:H37"/>
    <mergeCell ref="M37:P37"/>
    <mergeCell ref="E38:H38"/>
    <mergeCell ref="I28:L28"/>
    <mergeCell ref="Q28:T28"/>
    <mergeCell ref="E28:H28"/>
    <mergeCell ref="Q29:T29"/>
    <mergeCell ref="A27:D27"/>
    <mergeCell ref="A26:D26"/>
    <mergeCell ref="Q27:T27"/>
    <mergeCell ref="I27:L27"/>
    <mergeCell ref="I26:L26"/>
    <mergeCell ref="M27:P27"/>
    <mergeCell ref="M26:P26"/>
    <mergeCell ref="Q26:T26"/>
    <mergeCell ref="E26:H26"/>
    <mergeCell ref="A30:D30"/>
    <mergeCell ref="E30:H30"/>
    <mergeCell ref="A31:D31"/>
    <mergeCell ref="M30:P30"/>
    <mergeCell ref="I30:L30"/>
    <mergeCell ref="Q30:T30"/>
    <mergeCell ref="M31:P31"/>
    <mergeCell ref="E31:H31"/>
    <mergeCell ref="Q31:T31"/>
    <mergeCell ref="A40:D40"/>
    <mergeCell ref="M40:P40"/>
    <mergeCell ref="Q41:T41"/>
    <mergeCell ref="M39:P39"/>
    <mergeCell ref="E41:H41"/>
    <mergeCell ref="E39:H39"/>
    <mergeCell ref="M41:P41"/>
    <mergeCell ref="A35:D35"/>
    <mergeCell ref="E35:H35"/>
    <mergeCell ref="I35:L35"/>
    <mergeCell ref="M35:P35"/>
    <mergeCell ref="Q35:T35"/>
    <mergeCell ref="E36:H36"/>
    <mergeCell ref="M36:P36"/>
    <mergeCell ref="I36:L36"/>
    <mergeCell ref="I37:L37"/>
    <mergeCell ref="Q39:T39"/>
    <mergeCell ref="A39:D39"/>
    <mergeCell ref="E27:H27"/>
    <mergeCell ref="E29:H29"/>
    <mergeCell ref="M29:P29"/>
    <mergeCell ref="A28:D28"/>
    <mergeCell ref="A29:D29"/>
    <mergeCell ref="M28:P28"/>
    <mergeCell ref="I29:L29"/>
    <mergeCell ref="A20:D20"/>
    <mergeCell ref="M20:P20"/>
    <mergeCell ref="I20:L20"/>
    <mergeCell ref="E20:H20"/>
    <mergeCell ref="Q20:T20"/>
    <mergeCell ref="A25:D25"/>
    <mergeCell ref="E25:H25"/>
    <mergeCell ref="I25:L25"/>
    <mergeCell ref="M25:P25"/>
    <mergeCell ref="Q25:T25"/>
    <mergeCell ref="A21:D21"/>
    <mergeCell ref="I21:L21"/>
    <mergeCell ref="M21:P21"/>
    <mergeCell ref="Q21:T21"/>
    <mergeCell ref="E21:H21"/>
    <mergeCell ref="E17:H17"/>
    <mergeCell ref="I17:L17"/>
    <mergeCell ref="I18:L18"/>
    <mergeCell ref="A17:D17"/>
    <mergeCell ref="Q18:T18"/>
    <mergeCell ref="M17:P17"/>
    <mergeCell ref="Q17:T17"/>
    <mergeCell ref="E18:H18"/>
    <mergeCell ref="I19:L19"/>
    <mergeCell ref="A19:D19"/>
    <mergeCell ref="A18:D18"/>
    <mergeCell ref="M19:P19"/>
    <mergeCell ref="Q19:T19"/>
    <mergeCell ref="E19:H19"/>
    <mergeCell ref="A15:D15"/>
    <mergeCell ref="E15:H15"/>
    <mergeCell ref="I15:L15"/>
    <mergeCell ref="M15:P15"/>
    <mergeCell ref="Q15:T15"/>
    <mergeCell ref="M16:P16"/>
    <mergeCell ref="Q16:T16"/>
    <mergeCell ref="E16:H16"/>
    <mergeCell ref="I16:L16"/>
    <mergeCell ref="A16:D16"/>
    <mergeCell ref="A11:D11"/>
    <mergeCell ref="A10:D10"/>
    <mergeCell ref="E11:H11"/>
    <mergeCell ref="E10:H10"/>
    <mergeCell ref="I10:L10"/>
    <mergeCell ref="I11:L11"/>
    <mergeCell ref="M10:P10"/>
    <mergeCell ref="M11:P11"/>
    <mergeCell ref="Q11:T11"/>
    <mergeCell ref="Q10:T10"/>
    <mergeCell ref="I5:L5"/>
    <mergeCell ref="M5:P5"/>
    <mergeCell ref="Q5:T5"/>
    <mergeCell ref="I9:L9"/>
    <mergeCell ref="M8:P8"/>
    <mergeCell ref="Q8:T8"/>
    <mergeCell ref="Q9:T9"/>
    <mergeCell ref="M7:P7"/>
    <mergeCell ref="A7:D7"/>
    <mergeCell ref="A6:D6"/>
    <mergeCell ref="E6:H6"/>
    <mergeCell ref="E7:H7"/>
    <mergeCell ref="I6:L6"/>
    <mergeCell ref="I7:L7"/>
    <mergeCell ref="M6:P6"/>
    <mergeCell ref="Q7:T7"/>
    <mergeCell ref="Q6:T6"/>
    <mergeCell ref="A1:H3"/>
    <mergeCell ref="O2:Q2"/>
    <mergeCell ref="O1:Q1"/>
    <mergeCell ref="I8:L8"/>
    <mergeCell ref="M18:P18"/>
    <mergeCell ref="Q40:T40"/>
    <mergeCell ref="I40:L40"/>
    <mergeCell ref="I41:L41"/>
    <mergeCell ref="I39:L39"/>
    <mergeCell ref="A38:D38"/>
    <mergeCell ref="A36:D36"/>
    <mergeCell ref="A37:D37"/>
    <mergeCell ref="E40:H40"/>
    <mergeCell ref="A41:D41"/>
    <mergeCell ref="I38:L38"/>
    <mergeCell ref="Q36:T36"/>
    <mergeCell ref="Q37:T37"/>
    <mergeCell ref="A9:D9"/>
    <mergeCell ref="A8:D8"/>
    <mergeCell ref="E9:H9"/>
    <mergeCell ref="E8:H8"/>
    <mergeCell ref="M9:P9"/>
    <mergeCell ref="A5:D5"/>
    <mergeCell ref="E5:H5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51:D51"/>
    <mergeCell ref="E51:H51"/>
    <mergeCell ref="I51:L51"/>
    <mergeCell ref="M51:P51"/>
    <mergeCell ref="Q51:T51"/>
    <mergeCell ref="A49:D49"/>
    <mergeCell ref="E49:H49"/>
    <mergeCell ref="I50:L50"/>
    <mergeCell ref="M49:P49"/>
    <mergeCell ref="Q49:T49"/>
    <mergeCell ref="A50:D50"/>
    <mergeCell ref="E50:H50"/>
    <mergeCell ref="M50:P50"/>
    <mergeCell ref="Q50:T50"/>
  </mergeCells>
  <phoneticPr fontId="3" type="noConversion"/>
  <pageMargins left="0.39370078740157483" right="0.15748031496062992" top="0.59055118110236227" bottom="0" header="0.19685039370078741" footer="0.19685039370078741"/>
  <pageSetup paperSize="9" scale="23" fitToWidth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10" zoomScaleNormal="25" zoomScaleSheetLayoutView="10" workbookViewId="0">
      <selection activeCell="I15" sqref="I15:L15"/>
    </sheetView>
  </sheetViews>
  <sheetFormatPr defaultColWidth="9" defaultRowHeight="16.5"/>
  <cols>
    <col min="1" max="20" width="23.625" style="6" customWidth="1"/>
    <col min="21" max="16384" width="9" style="6"/>
  </cols>
  <sheetData>
    <row r="1" spans="1:28" ht="159.94999999999999" customHeight="1">
      <c r="A1" s="1">
        <f>'4月菜單'!A2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99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114.9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75" customHeight="1" thickBot="1">
      <c r="A4" s="729" t="e">
        <f>'4月菜單'!#REF!</f>
        <v>#REF!</v>
      </c>
      <c r="B4" s="730"/>
      <c r="C4" s="730"/>
      <c r="D4" s="731"/>
      <c r="E4" s="729" t="e">
        <f>'4月菜單'!#REF!</f>
        <v>#REF!</v>
      </c>
      <c r="F4" s="730"/>
      <c r="G4" s="730"/>
      <c r="H4" s="731"/>
      <c r="I4" s="729" t="e">
        <f>'4月菜單'!#REF!</f>
        <v>#REF!</v>
      </c>
      <c r="J4" s="730"/>
      <c r="K4" s="730"/>
      <c r="L4" s="731"/>
      <c r="M4" s="729" t="e">
        <f>'4月菜單'!#REF!</f>
        <v>#REF!</v>
      </c>
      <c r="N4" s="730"/>
      <c r="O4" s="730"/>
      <c r="P4" s="731"/>
      <c r="Q4" s="729" t="e">
        <f>'4月菜單'!#REF!</f>
        <v>#REF!</v>
      </c>
      <c r="R4" s="730"/>
      <c r="S4" s="730"/>
      <c r="T4" s="731"/>
      <c r="U4" s="5"/>
      <c r="V4" s="5"/>
    </row>
    <row r="5" spans="1:28" s="13" customFormat="1" ht="95.1" customHeight="1">
      <c r="A5" s="737" t="e">
        <f>'4月菜單'!#REF!</f>
        <v>#REF!</v>
      </c>
      <c r="B5" s="738"/>
      <c r="C5" s="738"/>
      <c r="D5" s="739"/>
      <c r="E5" s="737" t="e">
        <f>'4月菜單'!#REF!</f>
        <v>#REF!</v>
      </c>
      <c r="F5" s="738"/>
      <c r="G5" s="738"/>
      <c r="H5" s="739"/>
      <c r="I5" s="737" t="e">
        <f>'4月菜單'!#REF!</f>
        <v>#REF!</v>
      </c>
      <c r="J5" s="738"/>
      <c r="K5" s="738"/>
      <c r="L5" s="739"/>
      <c r="M5" s="737" t="e">
        <f>'4月菜單'!#REF!</f>
        <v>#REF!</v>
      </c>
      <c r="N5" s="738"/>
      <c r="O5" s="738"/>
      <c r="P5" s="739"/>
      <c r="Q5" s="737" t="e">
        <f>'4月菜單'!#REF!</f>
        <v>#REF!</v>
      </c>
      <c r="R5" s="738"/>
      <c r="S5" s="738"/>
      <c r="T5" s="739"/>
      <c r="U5" s="5"/>
      <c r="V5" s="5"/>
    </row>
    <row r="6" spans="1:28" s="13" customFormat="1" ht="95.1" customHeight="1">
      <c r="A6" s="732" t="e">
        <f>'4月菜單'!#REF!</f>
        <v>#REF!</v>
      </c>
      <c r="B6" s="733"/>
      <c r="C6" s="733"/>
      <c r="D6" s="740"/>
      <c r="E6" s="732" t="e">
        <f>'4月菜單'!#REF!</f>
        <v>#REF!</v>
      </c>
      <c r="F6" s="733"/>
      <c r="G6" s="733"/>
      <c r="H6" s="740"/>
      <c r="I6" s="732" t="e">
        <f>'4月菜單'!#REF!</f>
        <v>#REF!</v>
      </c>
      <c r="J6" s="733"/>
      <c r="K6" s="733"/>
      <c r="L6" s="740"/>
      <c r="M6" s="732" t="e">
        <f>'4月菜單'!#REF!</f>
        <v>#REF!</v>
      </c>
      <c r="N6" s="733"/>
      <c r="O6" s="733"/>
      <c r="P6" s="740"/>
      <c r="Q6" s="732" t="e">
        <f>'4月菜單'!#REF!</f>
        <v>#REF!</v>
      </c>
      <c r="R6" s="733"/>
      <c r="S6" s="733"/>
      <c r="T6" s="740"/>
      <c r="U6" s="5"/>
      <c r="V6" s="5"/>
    </row>
    <row r="7" spans="1:28" s="13" customFormat="1" ht="95.1" customHeight="1">
      <c r="A7" s="741" t="e">
        <f>'4月菜單'!#REF!</f>
        <v>#REF!</v>
      </c>
      <c r="B7" s="742"/>
      <c r="C7" s="742"/>
      <c r="D7" s="743"/>
      <c r="E7" s="741" t="e">
        <f>'4月菜單'!#REF!</f>
        <v>#REF!</v>
      </c>
      <c r="F7" s="742"/>
      <c r="G7" s="742"/>
      <c r="H7" s="743"/>
      <c r="I7" s="741" t="e">
        <f>'4月菜單'!#REF!</f>
        <v>#REF!</v>
      </c>
      <c r="J7" s="742"/>
      <c r="K7" s="742"/>
      <c r="L7" s="743"/>
      <c r="M7" s="741" t="e">
        <f>'4月菜單'!#REF!</f>
        <v>#REF!</v>
      </c>
      <c r="N7" s="742"/>
      <c r="O7" s="742"/>
      <c r="P7" s="743"/>
      <c r="Q7" s="741" t="e">
        <f>'4月菜單'!#REF!</f>
        <v>#REF!</v>
      </c>
      <c r="R7" s="742"/>
      <c r="S7" s="742"/>
      <c r="T7" s="743"/>
      <c r="U7" s="5"/>
      <c r="V7" s="5"/>
    </row>
    <row r="8" spans="1:28" s="13" customFormat="1" ht="95.1" customHeight="1">
      <c r="A8" s="734" t="e">
        <f>'4月菜單'!#REF!</f>
        <v>#REF!</v>
      </c>
      <c r="B8" s="735"/>
      <c r="C8" s="735"/>
      <c r="D8" s="736"/>
      <c r="E8" s="734" t="e">
        <f>'4月菜單'!#REF!</f>
        <v>#REF!</v>
      </c>
      <c r="F8" s="735"/>
      <c r="G8" s="735"/>
      <c r="H8" s="736"/>
      <c r="I8" s="734" t="e">
        <f>'4月菜單'!#REF!</f>
        <v>#REF!</v>
      </c>
      <c r="J8" s="735"/>
      <c r="K8" s="735"/>
      <c r="L8" s="736"/>
      <c r="M8" s="734" t="e">
        <f>'4月菜單'!#REF!</f>
        <v>#REF!</v>
      </c>
      <c r="N8" s="735"/>
      <c r="O8" s="735"/>
      <c r="P8" s="736"/>
      <c r="Q8" s="734" t="e">
        <f>'4月菜單'!#REF!</f>
        <v>#REF!</v>
      </c>
      <c r="R8" s="735"/>
      <c r="S8" s="735"/>
      <c r="T8" s="736"/>
      <c r="U8" s="5"/>
      <c r="V8" s="5"/>
    </row>
    <row r="9" spans="1:28" s="13" customFormat="1" ht="95.1" customHeight="1">
      <c r="A9" s="741" t="e">
        <f>'4月菜單'!#REF!</f>
        <v>#REF!</v>
      </c>
      <c r="B9" s="742"/>
      <c r="C9" s="742"/>
      <c r="D9" s="743"/>
      <c r="E9" s="741" t="e">
        <f>'4月菜單'!#REF!</f>
        <v>#REF!</v>
      </c>
      <c r="F9" s="742"/>
      <c r="G9" s="742"/>
      <c r="H9" s="743"/>
      <c r="I9" s="741" t="e">
        <f>'4月菜單'!#REF!</f>
        <v>#REF!</v>
      </c>
      <c r="J9" s="742"/>
      <c r="K9" s="742"/>
      <c r="L9" s="743"/>
      <c r="M9" s="741" t="e">
        <f>'4月菜單'!#REF!</f>
        <v>#REF!</v>
      </c>
      <c r="N9" s="742"/>
      <c r="O9" s="742"/>
      <c r="P9" s="743"/>
      <c r="Q9" s="741" t="e">
        <f>'4月菜單'!#REF!</f>
        <v>#REF!</v>
      </c>
      <c r="R9" s="742"/>
      <c r="S9" s="742"/>
      <c r="T9" s="743"/>
      <c r="U9" s="5"/>
      <c r="V9" s="5"/>
    </row>
    <row r="10" spans="1:28" s="13" customFormat="1" ht="95.1" customHeight="1" thickBot="1">
      <c r="A10" s="744" t="e">
        <f>'4月菜單'!#REF!</f>
        <v>#REF!</v>
      </c>
      <c r="B10" s="745"/>
      <c r="C10" s="745"/>
      <c r="D10" s="746"/>
      <c r="E10" s="744" t="e">
        <f>'4月菜單'!#REF!</f>
        <v>#REF!</v>
      </c>
      <c r="F10" s="745"/>
      <c r="G10" s="745"/>
      <c r="H10" s="746"/>
      <c r="I10" s="744" t="e">
        <f>'4月菜單'!#REF!</f>
        <v>#REF!</v>
      </c>
      <c r="J10" s="745"/>
      <c r="K10" s="745"/>
      <c r="L10" s="746"/>
      <c r="M10" s="744" t="e">
        <f>'4月菜單'!#REF!</f>
        <v>#REF!</v>
      </c>
      <c r="N10" s="745"/>
      <c r="O10" s="745"/>
      <c r="P10" s="746"/>
      <c r="Q10" s="744" t="e">
        <f>'4月菜單'!#REF!</f>
        <v>#REF!</v>
      </c>
      <c r="R10" s="745"/>
      <c r="S10" s="745"/>
      <c r="T10" s="746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8" t="s">
        <v>87</v>
      </c>
      <c r="B12" s="229" t="e">
        <f>'4月菜單'!#REF!</f>
        <v>#REF!</v>
      </c>
      <c r="C12" s="230" t="s">
        <v>88</v>
      </c>
      <c r="D12" s="231" t="e">
        <f>'4月菜單'!#REF!</f>
        <v>#REF!</v>
      </c>
      <c r="E12" s="228" t="s">
        <v>87</v>
      </c>
      <c r="F12" s="229" t="e">
        <f>#REF!</f>
        <v>#REF!</v>
      </c>
      <c r="G12" s="230" t="s">
        <v>88</v>
      </c>
      <c r="H12" s="231" t="e">
        <f>#REF!</f>
        <v>#REF!</v>
      </c>
      <c r="I12" s="228" t="s">
        <v>87</v>
      </c>
      <c r="J12" s="229" t="e">
        <f>#REF!</f>
        <v>#REF!</v>
      </c>
      <c r="K12" s="230" t="s">
        <v>88</v>
      </c>
      <c r="L12" s="231" t="e">
        <f>#REF!</f>
        <v>#REF!</v>
      </c>
      <c r="M12" s="228" t="s">
        <v>87</v>
      </c>
      <c r="N12" s="229" t="e">
        <f>#REF!</f>
        <v>#REF!</v>
      </c>
      <c r="O12" s="230" t="s">
        <v>88</v>
      </c>
      <c r="P12" s="231" t="e">
        <f>#REF!</f>
        <v>#REF!</v>
      </c>
      <c r="Q12" s="228" t="s">
        <v>87</v>
      </c>
      <c r="R12" s="229" t="e">
        <f>#REF!</f>
        <v>#REF!</v>
      </c>
      <c r="S12" s="230" t="s">
        <v>88</v>
      </c>
      <c r="T12" s="231" t="e">
        <f>#REF!</f>
        <v>#REF!</v>
      </c>
      <c r="U12" s="5"/>
      <c r="V12" s="5"/>
    </row>
    <row r="13" spans="1:28" ht="35.1" customHeight="1" thickBot="1">
      <c r="A13" s="232" t="s">
        <v>89</v>
      </c>
      <c r="B13" s="233" t="e">
        <f>'4月菜單'!#REF!</f>
        <v>#REF!</v>
      </c>
      <c r="C13" s="234" t="s">
        <v>2</v>
      </c>
      <c r="D13" s="235" t="e">
        <f>'4月菜單'!#REF!</f>
        <v>#REF!</v>
      </c>
      <c r="E13" s="232" t="s">
        <v>89</v>
      </c>
      <c r="F13" s="233" t="e">
        <f>#REF!</f>
        <v>#REF!</v>
      </c>
      <c r="G13" s="234" t="s">
        <v>110</v>
      </c>
      <c r="H13" s="235" t="e">
        <f>#REF!</f>
        <v>#REF!</v>
      </c>
      <c r="I13" s="232" t="s">
        <v>89</v>
      </c>
      <c r="J13" s="233" t="e">
        <f>#REF!</f>
        <v>#REF!</v>
      </c>
      <c r="K13" s="234" t="s">
        <v>2</v>
      </c>
      <c r="L13" s="235" t="e">
        <f>#REF!</f>
        <v>#REF!</v>
      </c>
      <c r="M13" s="232" t="s">
        <v>89</v>
      </c>
      <c r="N13" s="233" t="e">
        <f>#REF!</f>
        <v>#REF!</v>
      </c>
      <c r="O13" s="234" t="s">
        <v>110</v>
      </c>
      <c r="P13" s="235" t="e">
        <f>#REF!</f>
        <v>#REF!</v>
      </c>
      <c r="Q13" s="232" t="s">
        <v>89</v>
      </c>
      <c r="R13" s="233" t="e">
        <f>#REF!</f>
        <v>#REF!</v>
      </c>
      <c r="S13" s="234" t="s">
        <v>110</v>
      </c>
      <c r="T13" s="235" t="e">
        <f>#REF!</f>
        <v>#REF!</v>
      </c>
      <c r="U13" s="5"/>
      <c r="V13" s="5"/>
    </row>
    <row r="14" spans="1:28" s="12" customFormat="1" ht="75" customHeight="1" thickBot="1">
      <c r="A14" s="729">
        <f>'4月菜單'!A5:D5</f>
        <v>45383</v>
      </c>
      <c r="B14" s="730"/>
      <c r="C14" s="730"/>
      <c r="D14" s="731"/>
      <c r="E14" s="729">
        <f>'4月菜單'!E5:H5</f>
        <v>45384</v>
      </c>
      <c r="F14" s="730"/>
      <c r="G14" s="730"/>
      <c r="H14" s="731"/>
      <c r="I14" s="729">
        <f>'4月菜單'!I5:L5</f>
        <v>45385</v>
      </c>
      <c r="J14" s="730"/>
      <c r="K14" s="730"/>
      <c r="L14" s="731"/>
      <c r="M14" s="729">
        <f>'4月菜單'!M5:P5</f>
        <v>45386</v>
      </c>
      <c r="N14" s="730"/>
      <c r="O14" s="730"/>
      <c r="P14" s="731"/>
      <c r="Q14" s="729">
        <f>'4月菜單'!Q5:T5</f>
        <v>45387</v>
      </c>
      <c r="R14" s="730"/>
      <c r="S14" s="730"/>
      <c r="T14" s="731"/>
      <c r="U14" s="5"/>
      <c r="V14" s="5"/>
      <c r="AB14" s="12" t="s">
        <v>36</v>
      </c>
    </row>
    <row r="15" spans="1:28" s="13" customFormat="1" ht="95.1" customHeight="1">
      <c r="A15" s="737" t="str">
        <f>'4月菜單'!A6:D6</f>
        <v>白米飯+可可麻糬包</v>
      </c>
      <c r="B15" s="738"/>
      <c r="C15" s="738"/>
      <c r="D15" s="739"/>
      <c r="E15" s="737" t="str">
        <f>'4月菜單'!E6:H6</f>
        <v>紫米飯</v>
      </c>
      <c r="F15" s="738"/>
      <c r="G15" s="738"/>
      <c r="H15" s="739"/>
      <c r="I15" s="737" t="str">
        <f>'4月菜單'!I6:L6</f>
        <v>白米飯</v>
      </c>
      <c r="J15" s="738"/>
      <c r="K15" s="738"/>
      <c r="L15" s="739"/>
      <c r="M15" s="737">
        <f>'4月菜單'!M6:P6</f>
        <v>0</v>
      </c>
      <c r="N15" s="738"/>
      <c r="O15" s="738"/>
      <c r="P15" s="739"/>
      <c r="Q15" s="737">
        <f>'4月菜單'!Q6:T6</f>
        <v>0</v>
      </c>
      <c r="R15" s="738"/>
      <c r="S15" s="738"/>
      <c r="T15" s="739"/>
      <c r="U15" s="5"/>
      <c r="V15" s="5"/>
    </row>
    <row r="16" spans="1:28" s="13" customFormat="1" ht="95.1" customHeight="1">
      <c r="A16" s="732" t="str">
        <f>'4月菜單'!A7:D7</f>
        <v>梅干扣肉</v>
      </c>
      <c r="B16" s="733"/>
      <c r="C16" s="733"/>
      <c r="D16" s="740"/>
      <c r="E16" s="732" t="str">
        <f>'4月菜單'!E7:H7</f>
        <v>生鮮水產品-蒲燒鯛魚(海)</v>
      </c>
      <c r="F16" s="733"/>
      <c r="G16" s="733"/>
      <c r="H16" s="740"/>
      <c r="I16" s="732" t="str">
        <f>'4月菜單'!I7:L7</f>
        <v>唐揚炸雞丁(炸)</v>
      </c>
      <c r="J16" s="733"/>
      <c r="K16" s="733"/>
      <c r="L16" s="740"/>
      <c r="M16" s="732">
        <f>'4月菜單'!M7:P7</f>
        <v>0</v>
      </c>
      <c r="N16" s="733"/>
      <c r="O16" s="733"/>
      <c r="P16" s="740"/>
      <c r="Q16" s="732">
        <f>'4月菜單'!Q7:T7</f>
        <v>0</v>
      </c>
      <c r="R16" s="733"/>
      <c r="S16" s="733"/>
      <c r="T16" s="740"/>
      <c r="U16" s="5"/>
      <c r="V16" s="5"/>
    </row>
    <row r="17" spans="1:32" s="13" customFormat="1" ht="95.1" customHeight="1">
      <c r="A17" s="741" t="str">
        <f>'4月菜單'!A8:D8</f>
        <v>東山滷味(豆加)</v>
      </c>
      <c r="B17" s="742"/>
      <c r="C17" s="742"/>
      <c r="D17" s="743"/>
      <c r="E17" s="741" t="str">
        <f>'4月菜單'!E8:H8</f>
        <v>酸菜白肉鍋(醃)</v>
      </c>
      <c r="F17" s="742"/>
      <c r="G17" s="742"/>
      <c r="H17" s="743"/>
      <c r="I17" s="741" t="str">
        <f>'4月菜單'!I8:L8</f>
        <v>玉米炒蛋</v>
      </c>
      <c r="J17" s="742"/>
      <c r="K17" s="742"/>
      <c r="L17" s="743"/>
      <c r="M17" s="741" t="str">
        <f>'4月菜單'!M8:P8</f>
        <v>清明/兒童節連假</v>
      </c>
      <c r="N17" s="742"/>
      <c r="O17" s="742"/>
      <c r="P17" s="743"/>
      <c r="Q17" s="741" t="str">
        <f>'4月菜單'!Q8:T8</f>
        <v>清明/兒童節連假</v>
      </c>
      <c r="R17" s="742"/>
      <c r="S17" s="742"/>
      <c r="T17" s="743"/>
      <c r="U17" s="5"/>
      <c r="V17" s="5"/>
    </row>
    <row r="18" spans="1:32" s="13" customFormat="1" ht="95.1" customHeight="1">
      <c r="A18" s="734" t="str">
        <f>'4月菜單'!A9:D9</f>
        <v>吮指翅小腿(炸)</v>
      </c>
      <c r="B18" s="735"/>
      <c r="C18" s="735"/>
      <c r="D18" s="736"/>
      <c r="E18" s="734" t="str">
        <f>'4月菜單'!E9:H9</f>
        <v>醬汁豆腐(豆)</v>
      </c>
      <c r="F18" s="735"/>
      <c r="G18" s="735"/>
      <c r="H18" s="736"/>
      <c r="I18" s="734" t="str">
        <f>'4月菜單'!I9:L9</f>
        <v>照燒燴豬肉</v>
      </c>
      <c r="J18" s="735"/>
      <c r="K18" s="735"/>
      <c r="L18" s="736"/>
      <c r="M18" s="734">
        <f>'4月菜單'!M9:P9</f>
        <v>0</v>
      </c>
      <c r="N18" s="735"/>
      <c r="O18" s="735"/>
      <c r="P18" s="736"/>
      <c r="Q18" s="734">
        <f>'4月菜單'!Q9:T9</f>
        <v>0</v>
      </c>
      <c r="R18" s="735"/>
      <c r="S18" s="735"/>
      <c r="T18" s="736"/>
    </row>
    <row r="19" spans="1:32" s="13" customFormat="1" ht="95.1" customHeight="1">
      <c r="A19" s="741" t="str">
        <f>'4月菜單'!A10:D10</f>
        <v>深色蔬菜</v>
      </c>
      <c r="B19" s="742"/>
      <c r="C19" s="742"/>
      <c r="D19" s="743"/>
      <c r="E19" s="741" t="str">
        <f>'4月菜單'!E10:H10</f>
        <v>淺色蔬菜</v>
      </c>
      <c r="F19" s="742"/>
      <c r="G19" s="742"/>
      <c r="H19" s="743"/>
      <c r="I19" s="741" t="str">
        <f>'4月菜單'!I10:L10</f>
        <v>深色蔬菜</v>
      </c>
      <c r="J19" s="742"/>
      <c r="K19" s="742"/>
      <c r="L19" s="743"/>
      <c r="M19" s="741">
        <f>'4月菜單'!M10:P10</f>
        <v>0</v>
      </c>
      <c r="N19" s="742"/>
      <c r="O19" s="742"/>
      <c r="P19" s="743"/>
      <c r="Q19" s="741">
        <f>'4月菜單'!Q10:T10</f>
        <v>0</v>
      </c>
      <c r="R19" s="742"/>
      <c r="S19" s="742"/>
      <c r="T19" s="743"/>
    </row>
    <row r="20" spans="1:32" s="13" customFormat="1" ht="95.1" customHeight="1" thickBot="1">
      <c r="A20" s="744" t="str">
        <f>'4月菜單'!A11:D11</f>
        <v>味噌海芽湯</v>
      </c>
      <c r="B20" s="745"/>
      <c r="C20" s="745"/>
      <c r="D20" s="746"/>
      <c r="E20" s="744" t="str">
        <f>'4月菜單'!E11:H11</f>
        <v>蛋花湯+豆漿</v>
      </c>
      <c r="F20" s="745"/>
      <c r="G20" s="745"/>
      <c r="H20" s="746"/>
      <c r="I20" s="744" t="str">
        <f>'4月菜單'!I11:L11</f>
        <v>雙銀蘿蔔湯</v>
      </c>
      <c r="J20" s="745"/>
      <c r="K20" s="745"/>
      <c r="L20" s="746"/>
      <c r="M20" s="744">
        <f>'4月菜單'!M11:P11</f>
        <v>0</v>
      </c>
      <c r="N20" s="745"/>
      <c r="O20" s="745"/>
      <c r="P20" s="746"/>
      <c r="Q20" s="744">
        <f>'4月菜單'!Q11:T11</f>
        <v>0</v>
      </c>
      <c r="R20" s="745"/>
      <c r="S20" s="745"/>
      <c r="T20" s="746"/>
    </row>
    <row r="21" spans="1:32" ht="1.5" customHeight="1" thickBot="1">
      <c r="A21" s="23" t="s">
        <v>121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122</v>
      </c>
      <c r="R21" s="33"/>
      <c r="S21" s="33"/>
      <c r="T21" s="34"/>
      <c r="U21" s="13"/>
      <c r="V21" s="13"/>
      <c r="W21" s="13"/>
      <c r="X21" s="13"/>
      <c r="Y21" s="13"/>
    </row>
    <row r="22" spans="1:32" s="220" customFormat="1" ht="35.1" customHeight="1">
      <c r="A22" s="228" t="s">
        <v>123</v>
      </c>
      <c r="B22" s="229">
        <f>第一週明細!W12</f>
        <v>688.8</v>
      </c>
      <c r="C22" s="230" t="s">
        <v>124</v>
      </c>
      <c r="D22" s="231">
        <f>第一週明細!W8</f>
        <v>22</v>
      </c>
      <c r="E22" s="228" t="s">
        <v>123</v>
      </c>
      <c r="F22" s="229">
        <f>第一週明細!W20</f>
        <v>693.6</v>
      </c>
      <c r="G22" s="230" t="s">
        <v>124</v>
      </c>
      <c r="H22" s="231">
        <f>第一週明細!W16</f>
        <v>22</v>
      </c>
      <c r="I22" s="228" t="s">
        <v>123</v>
      </c>
      <c r="J22" s="229">
        <f>第一週明細!W28</f>
        <v>713.7</v>
      </c>
      <c r="K22" s="230" t="s">
        <v>124</v>
      </c>
      <c r="L22" s="231">
        <f>第一週明細!W24</f>
        <v>24.5</v>
      </c>
      <c r="M22" s="228" t="s">
        <v>123</v>
      </c>
      <c r="N22" s="229">
        <f>第一週明細!W36</f>
        <v>0</v>
      </c>
      <c r="O22" s="230" t="s">
        <v>124</v>
      </c>
      <c r="P22" s="231">
        <f>第一週明細!W32</f>
        <v>0</v>
      </c>
      <c r="Q22" s="228" t="s">
        <v>123</v>
      </c>
      <c r="R22" s="229">
        <f>第一週明細!W44</f>
        <v>0</v>
      </c>
      <c r="S22" s="230" t="s">
        <v>124</v>
      </c>
      <c r="T22" s="231">
        <f>第一週明細!W40</f>
        <v>0</v>
      </c>
    </row>
    <row r="23" spans="1:32" s="220" customFormat="1" ht="35.1" customHeight="1" thickBot="1">
      <c r="A23" s="232" t="s">
        <v>125</v>
      </c>
      <c r="B23" s="233">
        <f>第一週明細!W6</f>
        <v>96</v>
      </c>
      <c r="C23" s="234" t="s">
        <v>2</v>
      </c>
      <c r="D23" s="235">
        <f>第一週明細!W10</f>
        <v>26.7</v>
      </c>
      <c r="E23" s="232" t="s">
        <v>125</v>
      </c>
      <c r="F23" s="233">
        <f>第一週明細!W14</f>
        <v>97</v>
      </c>
      <c r="G23" s="234" t="s">
        <v>126</v>
      </c>
      <c r="H23" s="235">
        <f>第一週明細!W18</f>
        <v>26.9</v>
      </c>
      <c r="I23" s="232" t="s">
        <v>125</v>
      </c>
      <c r="J23" s="233">
        <f>第一週明細!W22</f>
        <v>96.5</v>
      </c>
      <c r="K23" s="234" t="s">
        <v>2</v>
      </c>
      <c r="L23" s="235">
        <f>第一週明細!W26</f>
        <v>26.799999999999997</v>
      </c>
      <c r="M23" s="232" t="s">
        <v>125</v>
      </c>
      <c r="N23" s="233">
        <f>第一週明細!W30</f>
        <v>0</v>
      </c>
      <c r="O23" s="234" t="s">
        <v>126</v>
      </c>
      <c r="P23" s="235">
        <f>第一週明細!W34</f>
        <v>0</v>
      </c>
      <c r="Q23" s="232" t="s">
        <v>125</v>
      </c>
      <c r="R23" s="233">
        <f>第一週明細!W38</f>
        <v>0</v>
      </c>
      <c r="S23" s="234" t="s">
        <v>126</v>
      </c>
      <c r="T23" s="235">
        <f>第一週明細!W42</f>
        <v>0</v>
      </c>
    </row>
    <row r="24" spans="1:32" s="12" customFormat="1" ht="75" customHeight="1" thickBot="1">
      <c r="A24" s="729">
        <f>'4月菜單'!A15:D15</f>
        <v>45390</v>
      </c>
      <c r="B24" s="730"/>
      <c r="C24" s="730"/>
      <c r="D24" s="731"/>
      <c r="E24" s="729">
        <f>'4月菜單'!E15:H15</f>
        <v>45391</v>
      </c>
      <c r="F24" s="730"/>
      <c r="G24" s="730"/>
      <c r="H24" s="731"/>
      <c r="I24" s="729">
        <f>'4月菜單'!I15:L15</f>
        <v>45392</v>
      </c>
      <c r="J24" s="730"/>
      <c r="K24" s="730"/>
      <c r="L24" s="731"/>
      <c r="M24" s="729">
        <f>'4月菜單'!M15:P15</f>
        <v>45393</v>
      </c>
      <c r="N24" s="730"/>
      <c r="O24" s="730"/>
      <c r="P24" s="731"/>
      <c r="Q24" s="729">
        <f>'4月菜單'!Q15:T15</f>
        <v>45394</v>
      </c>
      <c r="R24" s="730"/>
      <c r="S24" s="730"/>
      <c r="T24" s="731"/>
      <c r="U24" s="5"/>
      <c r="V24" s="5"/>
    </row>
    <row r="25" spans="1:32" s="13" customFormat="1" ht="95.1" customHeight="1">
      <c r="A25" s="737" t="str">
        <f>'4月菜單'!A16:D16</f>
        <v>白米飯+香烤波浪薯條</v>
      </c>
      <c r="B25" s="738"/>
      <c r="C25" s="738"/>
      <c r="D25" s="739"/>
      <c r="E25" s="737" t="str">
        <f>'4月菜單'!E16:H16</f>
        <v>燕麥飯</v>
      </c>
      <c r="F25" s="738"/>
      <c r="G25" s="738"/>
      <c r="H25" s="739"/>
      <c r="I25" s="737" t="str">
        <f>'4月菜單'!I16:L16</f>
        <v>白米飯</v>
      </c>
      <c r="J25" s="738"/>
      <c r="K25" s="738"/>
      <c r="L25" s="739"/>
      <c r="M25" s="737" t="str">
        <f>'4月菜單'!M16:P16</f>
        <v>地瓜飯</v>
      </c>
      <c r="N25" s="738"/>
      <c r="O25" s="738"/>
      <c r="P25" s="739"/>
      <c r="Q25" s="737" t="str">
        <f>'4月菜單'!Q16:T16</f>
        <v>夜市鐵板麵</v>
      </c>
      <c r="R25" s="738"/>
      <c r="S25" s="738"/>
      <c r="T25" s="739"/>
      <c r="U25" s="5"/>
      <c r="V25" s="5"/>
    </row>
    <row r="26" spans="1:32" s="13" customFormat="1" ht="95.1" customHeight="1">
      <c r="A26" s="732" t="str">
        <f>'4月菜單'!A17:D17</f>
        <v>洋芋鴨丁</v>
      </c>
      <c r="B26" s="733"/>
      <c r="C26" s="733"/>
      <c r="D26" s="740"/>
      <c r="E26" s="732" t="str">
        <f>'4月菜單'!E17:H17</f>
        <v>板烤雞排</v>
      </c>
      <c r="F26" s="733"/>
      <c r="G26" s="733"/>
      <c r="H26" s="740"/>
      <c r="I26" s="732" t="str">
        <f>'4月菜單'!I17:L17</f>
        <v>黃金雞腿(炸)</v>
      </c>
      <c r="J26" s="733"/>
      <c r="K26" s="733"/>
      <c r="L26" s="740"/>
      <c r="M26" s="732" t="str">
        <f>'4月菜單'!M17:P17</f>
        <v>生鮮水產品-什錦魷魚圈(海)</v>
      </c>
      <c r="N26" s="733"/>
      <c r="O26" s="733"/>
      <c r="P26" s="740"/>
      <c r="Q26" s="732" t="str">
        <f>'4月菜單'!Q17:T17</f>
        <v>鐵路滷排骨</v>
      </c>
      <c r="R26" s="733"/>
      <c r="S26" s="733"/>
      <c r="T26" s="740"/>
      <c r="U26" s="5"/>
      <c r="V26" s="5"/>
    </row>
    <row r="27" spans="1:32" s="13" customFormat="1" ht="95.1" customHeight="1">
      <c r="A27" s="741" t="str">
        <f>'4月菜單'!A18:D18</f>
        <v>五香滷蛋</v>
      </c>
      <c r="B27" s="742"/>
      <c r="C27" s="742"/>
      <c r="D27" s="743"/>
      <c r="E27" s="741" t="str">
        <f>'4月菜單'!E18:H18</f>
        <v>阿婆肉燥</v>
      </c>
      <c r="F27" s="742"/>
      <c r="G27" s="742"/>
      <c r="H27" s="743"/>
      <c r="I27" s="741" t="str">
        <f>'4月菜單'!I18:L18</f>
        <v>照燒豆腐(豆)</v>
      </c>
      <c r="J27" s="742"/>
      <c r="K27" s="742"/>
      <c r="L27" s="743"/>
      <c r="M27" s="741" t="str">
        <f>'4月菜單'!M18:P18</f>
        <v>紅燒豬腩</v>
      </c>
      <c r="N27" s="742"/>
      <c r="O27" s="742"/>
      <c r="P27" s="743"/>
      <c r="Q27" s="741" t="str">
        <f>'4月菜單'!Q18:T18</f>
        <v>多汁水餃(冷)</v>
      </c>
      <c r="R27" s="742"/>
      <c r="S27" s="742"/>
      <c r="T27" s="743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34" t="str">
        <f>'4月菜單'!A19:D19</f>
        <v>高麗菜肉片</v>
      </c>
      <c r="B28" s="735"/>
      <c r="C28" s="735"/>
      <c r="D28" s="736"/>
      <c r="E28" s="734" t="str">
        <f>'4月菜單'!E19:H19</f>
        <v>蔥花吉拿棒(冷)</v>
      </c>
      <c r="F28" s="735"/>
      <c r="G28" s="735"/>
      <c r="H28" s="736"/>
      <c r="I28" s="734" t="str">
        <f>'4月菜單'!I19:L19</f>
        <v>甜椒菇菇</v>
      </c>
      <c r="J28" s="735"/>
      <c r="K28" s="735"/>
      <c r="L28" s="736"/>
      <c r="M28" s="734" t="str">
        <f>'4月菜單'!M19:P19</f>
        <v>金色三穗玉米</v>
      </c>
      <c r="N28" s="735"/>
      <c r="O28" s="735"/>
      <c r="P28" s="736"/>
      <c r="Q28" s="734" t="str">
        <f>'4月菜單'!Q19:T19</f>
        <v>青花造型鮮魚排(海炸加)</v>
      </c>
      <c r="R28" s="735"/>
      <c r="S28" s="735"/>
      <c r="T28" s="736"/>
      <c r="U28" s="5"/>
      <c r="V28" s="5"/>
    </row>
    <row r="29" spans="1:32" s="13" customFormat="1" ht="95.1" customHeight="1">
      <c r="A29" s="741" t="str">
        <f>'4月菜單'!A20:D20</f>
        <v>深色蔬菜</v>
      </c>
      <c r="B29" s="742"/>
      <c r="C29" s="742"/>
      <c r="D29" s="743"/>
      <c r="E29" s="741" t="str">
        <f>'4月菜單'!E20:H20</f>
        <v>淺色蔬菜</v>
      </c>
      <c r="F29" s="742"/>
      <c r="G29" s="742"/>
      <c r="H29" s="743"/>
      <c r="I29" s="741" t="str">
        <f>'4月菜單'!I20:L20</f>
        <v>深色蔬菜</v>
      </c>
      <c r="J29" s="742"/>
      <c r="K29" s="742"/>
      <c r="L29" s="743"/>
      <c r="M29" s="741" t="str">
        <f>'4月菜單'!M20:P20</f>
        <v>淺色蔬菜</v>
      </c>
      <c r="N29" s="742"/>
      <c r="O29" s="742"/>
      <c r="P29" s="743"/>
      <c r="Q29" s="741" t="str">
        <f>'4月菜單'!Q20:T20</f>
        <v>深色蔬菜</v>
      </c>
      <c r="R29" s="742"/>
      <c r="S29" s="742"/>
      <c r="T29" s="743"/>
      <c r="U29" s="5"/>
      <c r="V29" s="5"/>
    </row>
    <row r="30" spans="1:32" s="13" customFormat="1" ht="95.1" customHeight="1" thickBot="1">
      <c r="A30" s="744" t="str">
        <f>'4月菜單'!A21:D21</f>
        <v>玉米濃湯(芡)</v>
      </c>
      <c r="B30" s="745"/>
      <c r="C30" s="745"/>
      <c r="D30" s="746"/>
      <c r="E30" s="744" t="str">
        <f>'4月菜單'!E21:H21</f>
        <v>綠豆蜜甜湯</v>
      </c>
      <c r="F30" s="745"/>
      <c r="G30" s="745"/>
      <c r="H30" s="746"/>
      <c r="I30" s="744" t="str">
        <f>'4月菜單'!I21:L21</f>
        <v>海芽湯</v>
      </c>
      <c r="J30" s="745"/>
      <c r="K30" s="745"/>
      <c r="L30" s="746"/>
      <c r="M30" s="744" t="str">
        <f>'4月菜單'!M21:P21</f>
        <v>味噌豆腐湯(豆)</v>
      </c>
      <c r="N30" s="745"/>
      <c r="O30" s="745"/>
      <c r="P30" s="746"/>
      <c r="Q30" s="744" t="str">
        <f>'4月菜單'!Q21:T21</f>
        <v>三絲湯</v>
      </c>
      <c r="R30" s="745"/>
      <c r="S30" s="745"/>
      <c r="T30" s="746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28" t="s">
        <v>127</v>
      </c>
      <c r="B32" s="229">
        <f>第二週明細!W12</f>
        <v>691.2</v>
      </c>
      <c r="C32" s="230" t="s">
        <v>128</v>
      </c>
      <c r="D32" s="231">
        <f>第二週明細!W8</f>
        <v>22</v>
      </c>
      <c r="E32" s="228" t="s">
        <v>127</v>
      </c>
      <c r="F32" s="229">
        <f>第二週明細!W20</f>
        <v>686.4</v>
      </c>
      <c r="G32" s="230" t="s">
        <v>128</v>
      </c>
      <c r="H32" s="231">
        <f>第二週明細!W16</f>
        <v>22</v>
      </c>
      <c r="I32" s="228" t="s">
        <v>127</v>
      </c>
      <c r="J32" s="229">
        <f>第二週明細!W28</f>
        <v>702.6</v>
      </c>
      <c r="K32" s="230" t="s">
        <v>128</v>
      </c>
      <c r="L32" s="231">
        <f>第二週明細!W24</f>
        <v>23</v>
      </c>
      <c r="M32" s="228" t="s">
        <v>127</v>
      </c>
      <c r="N32" s="229">
        <v>735</v>
      </c>
      <c r="O32" s="230" t="s">
        <v>128</v>
      </c>
      <c r="P32" s="231" t="s">
        <v>129</v>
      </c>
      <c r="Q32" s="228" t="s">
        <v>127</v>
      </c>
      <c r="R32" s="229">
        <f>第二週明細!W44</f>
        <v>691.2</v>
      </c>
      <c r="S32" s="230" t="s">
        <v>128</v>
      </c>
      <c r="T32" s="231">
        <f>第二週明細!W40</f>
        <v>22</v>
      </c>
      <c r="U32" s="5"/>
      <c r="V32" s="5"/>
    </row>
    <row r="33" spans="1:22" ht="50.1" customHeight="1" thickBot="1">
      <c r="A33" s="232" t="s">
        <v>130</v>
      </c>
      <c r="B33" s="233">
        <f>第二週明細!W6</f>
        <v>96.5</v>
      </c>
      <c r="C33" s="234" t="s">
        <v>2</v>
      </c>
      <c r="D33" s="235">
        <f>第二週明細!W10</f>
        <v>26.799999999999997</v>
      </c>
      <c r="E33" s="232" t="s">
        <v>130</v>
      </c>
      <c r="F33" s="233">
        <f>第二週明細!W14</f>
        <v>95.5</v>
      </c>
      <c r="G33" s="234" t="s">
        <v>131</v>
      </c>
      <c r="H33" s="235">
        <f>第二週明細!W18</f>
        <v>26.599999999999998</v>
      </c>
      <c r="I33" s="232" t="s">
        <v>130</v>
      </c>
      <c r="J33" s="233">
        <f>第二週明細!W22</f>
        <v>97</v>
      </c>
      <c r="K33" s="234" t="s">
        <v>2</v>
      </c>
      <c r="L33" s="235">
        <f>第二週明細!W26</f>
        <v>26.9</v>
      </c>
      <c r="M33" s="232" t="s">
        <v>130</v>
      </c>
      <c r="N33" s="233">
        <v>103</v>
      </c>
      <c r="O33" s="234" t="s">
        <v>131</v>
      </c>
      <c r="P33" s="235" t="s">
        <v>132</v>
      </c>
      <c r="Q33" s="232" t="s">
        <v>130</v>
      </c>
      <c r="R33" s="233">
        <f>第二週明細!W38</f>
        <v>96.5</v>
      </c>
      <c r="S33" s="234" t="s">
        <v>131</v>
      </c>
      <c r="T33" s="235">
        <f>第二週明細!W42</f>
        <v>26.799999999999997</v>
      </c>
      <c r="U33" s="5"/>
      <c r="V33" s="5"/>
    </row>
    <row r="34" spans="1:22" s="12" customFormat="1" ht="75" customHeight="1" thickBot="1">
      <c r="A34" s="729">
        <f>'4月菜單'!A25:D25</f>
        <v>45397</v>
      </c>
      <c r="B34" s="730"/>
      <c r="C34" s="730"/>
      <c r="D34" s="731"/>
      <c r="E34" s="729">
        <f>'4月菜單'!E25:H25</f>
        <v>45398</v>
      </c>
      <c r="F34" s="730"/>
      <c r="G34" s="730"/>
      <c r="H34" s="731"/>
      <c r="I34" s="729">
        <f>'4月菜單'!I25:L25</f>
        <v>45399</v>
      </c>
      <c r="J34" s="730"/>
      <c r="K34" s="730"/>
      <c r="L34" s="731"/>
      <c r="M34" s="729">
        <f>'4月菜單'!M25:P25</f>
        <v>45400</v>
      </c>
      <c r="N34" s="730"/>
      <c r="O34" s="730"/>
      <c r="P34" s="731"/>
      <c r="Q34" s="729">
        <f>'4月菜單'!Q25:T25</f>
        <v>45401</v>
      </c>
      <c r="R34" s="730"/>
      <c r="S34" s="730"/>
      <c r="T34" s="731"/>
      <c r="U34" s="5"/>
      <c r="V34" s="5"/>
    </row>
    <row r="35" spans="1:22" s="13" customFormat="1" ht="95.1" customHeight="1">
      <c r="A35" s="737" t="str">
        <f>'4月菜單'!A26:D26</f>
        <v>白米飯+甜甜鬆餅</v>
      </c>
      <c r="B35" s="738"/>
      <c r="C35" s="738"/>
      <c r="D35" s="739"/>
      <c r="E35" s="737" t="str">
        <f>'4月菜單'!E26:H26</f>
        <v>五穀飯</v>
      </c>
      <c r="F35" s="738"/>
      <c r="G35" s="738"/>
      <c r="H35" s="739"/>
      <c r="I35" s="737" t="str">
        <f>'4月菜單'!I26:L26</f>
        <v>白米飯</v>
      </c>
      <c r="J35" s="738"/>
      <c r="K35" s="738"/>
      <c r="L35" s="739"/>
      <c r="M35" s="737" t="str">
        <f>'4月菜單'!M26:P26</f>
        <v>地瓜飯</v>
      </c>
      <c r="N35" s="738"/>
      <c r="O35" s="738"/>
      <c r="P35" s="739"/>
      <c r="Q35" s="737" t="str">
        <f>'4月菜單'!Q26:T26</f>
        <v>高麗菜飯</v>
      </c>
      <c r="R35" s="738"/>
      <c r="S35" s="738"/>
      <c r="T35" s="739"/>
      <c r="U35" s="5"/>
      <c r="V35" s="5"/>
    </row>
    <row r="36" spans="1:22" s="13" customFormat="1" ht="95.1" customHeight="1">
      <c r="A36" s="732" t="str">
        <f>'4月菜單'!A27:D27</f>
        <v>紅燒咕咾肉</v>
      </c>
      <c r="B36" s="733"/>
      <c r="C36" s="733"/>
      <c r="D36" s="740"/>
      <c r="E36" s="732" t="str">
        <f>'4月菜單'!E27:H27</f>
        <v>日式排骨</v>
      </c>
      <c r="F36" s="733"/>
      <c r="G36" s="733"/>
      <c r="H36" s="740"/>
      <c r="I36" s="732" t="str">
        <f>'4月菜單'!I27:L27</f>
        <v>香酥雞腿(炸)</v>
      </c>
      <c r="J36" s="733"/>
      <c r="K36" s="733"/>
      <c r="L36" s="740"/>
      <c r="M36" s="732" t="str">
        <f>'4月菜單'!M27:P27</f>
        <v>蒜泥白肉</v>
      </c>
      <c r="N36" s="733"/>
      <c r="O36" s="733"/>
      <c r="P36" s="740"/>
      <c r="Q36" s="732" t="str">
        <f>'4月菜單'!Q27:T27</f>
        <v>生鮮水產品-茄汁清蒸魚(海)</v>
      </c>
      <c r="R36" s="733"/>
      <c r="S36" s="733"/>
      <c r="T36" s="740"/>
      <c r="U36" s="5"/>
      <c r="V36" s="5"/>
    </row>
    <row r="37" spans="1:22" s="13" customFormat="1" ht="95.1" customHeight="1">
      <c r="A37" s="741" t="str">
        <f>'4月菜單'!A28:D28</f>
        <v>醬燉洋芋雞</v>
      </c>
      <c r="B37" s="742"/>
      <c r="C37" s="742"/>
      <c r="D37" s="743"/>
      <c r="E37" s="741" t="str">
        <f>'4月菜單'!E28:H28</f>
        <v>白菜海茸</v>
      </c>
      <c r="F37" s="742"/>
      <c r="G37" s="742"/>
      <c r="H37" s="743"/>
      <c r="I37" s="741" t="str">
        <f>'4月菜單'!I28:L28</f>
        <v>泰式打拋豬</v>
      </c>
      <c r="J37" s="742"/>
      <c r="K37" s="742"/>
      <c r="L37" s="743"/>
      <c r="M37" s="741" t="str">
        <f>'4月菜單'!M28:P28</f>
        <v>白醬奶香鮮蔬</v>
      </c>
      <c r="N37" s="742"/>
      <c r="O37" s="742"/>
      <c r="P37" s="743"/>
      <c r="Q37" s="741" t="str">
        <f>'4月菜單'!Q28:T28</f>
        <v>炸洋蔥圈圈(加炸)</v>
      </c>
      <c r="R37" s="742"/>
      <c r="S37" s="742"/>
      <c r="T37" s="743"/>
      <c r="U37" s="5"/>
      <c r="V37" s="5"/>
    </row>
    <row r="38" spans="1:22" s="13" customFormat="1" ht="95.1" customHeight="1">
      <c r="A38" s="734" t="str">
        <f>'4月菜單'!A29:D29</f>
        <v>香嫩豆腐(豆)</v>
      </c>
      <c r="B38" s="735"/>
      <c r="C38" s="735"/>
      <c r="D38" s="736"/>
      <c r="E38" s="734" t="str">
        <f>'4月菜單'!E29:H29</f>
        <v>三杯豆干杏鮑菇(豆)</v>
      </c>
      <c r="F38" s="735"/>
      <c r="G38" s="735"/>
      <c r="H38" s="736"/>
      <c r="I38" s="734" t="str">
        <f>'4月菜單'!I29:L29</f>
        <v>白蘿貢丸(加)</v>
      </c>
      <c r="J38" s="735"/>
      <c r="K38" s="735"/>
      <c r="L38" s="736"/>
      <c r="M38" s="734" t="str">
        <f>'4月菜單'!M29:P29</f>
        <v>芙蓉蒸蛋</v>
      </c>
      <c r="N38" s="735"/>
      <c r="O38" s="735"/>
      <c r="P38" s="736"/>
      <c r="Q38" s="734" t="str">
        <f>'4月菜單'!Q29:T29</f>
        <v>醬燒肉片</v>
      </c>
      <c r="R38" s="735"/>
      <c r="S38" s="735"/>
      <c r="T38" s="736"/>
      <c r="U38" s="5"/>
      <c r="V38" s="5"/>
    </row>
    <row r="39" spans="1:22" s="13" customFormat="1" ht="95.1" customHeight="1">
      <c r="A39" s="741" t="str">
        <f>'4月菜單'!A30:D30</f>
        <v>深色蔬菜</v>
      </c>
      <c r="B39" s="742"/>
      <c r="C39" s="742"/>
      <c r="D39" s="743"/>
      <c r="E39" s="741" t="str">
        <f>'4月菜單'!E30:H30</f>
        <v>淺色蔬菜</v>
      </c>
      <c r="F39" s="742"/>
      <c r="G39" s="742"/>
      <c r="H39" s="743"/>
      <c r="I39" s="741" t="str">
        <f>'4月菜單'!I30:L30</f>
        <v>深色蔬菜</v>
      </c>
      <c r="J39" s="742"/>
      <c r="K39" s="742"/>
      <c r="L39" s="743"/>
      <c r="M39" s="741" t="str">
        <f>'4月菜單'!M30:P30</f>
        <v>淺色蔬菜</v>
      </c>
      <c r="N39" s="742"/>
      <c r="O39" s="742"/>
      <c r="P39" s="743"/>
      <c r="Q39" s="741" t="str">
        <f>'4月菜單'!Q30:T30</f>
        <v>深色蔬菜</v>
      </c>
      <c r="R39" s="742"/>
      <c r="S39" s="742"/>
      <c r="T39" s="743"/>
      <c r="U39" s="5"/>
      <c r="V39" s="5"/>
    </row>
    <row r="40" spans="1:22" s="13" customFormat="1" ht="95.1" customHeight="1" thickBot="1">
      <c r="A40" s="744" t="str">
        <f>'4月菜單'!A31:D31</f>
        <v>柴魚蔬菜湯</v>
      </c>
      <c r="B40" s="745"/>
      <c r="C40" s="745"/>
      <c r="D40" s="746"/>
      <c r="E40" s="744" t="str">
        <f>'4月菜單'!E31:H31</f>
        <v>玉米蛋花湯</v>
      </c>
      <c r="F40" s="745"/>
      <c r="G40" s="745"/>
      <c r="H40" s="746"/>
      <c r="I40" s="744" t="str">
        <f>'4月菜單'!I31:L31</f>
        <v>筍菇湯</v>
      </c>
      <c r="J40" s="745"/>
      <c r="K40" s="745"/>
      <c r="L40" s="746"/>
      <c r="M40" s="744" t="str">
        <f>'4月菜單'!M31:P31</f>
        <v>三絲湯</v>
      </c>
      <c r="N40" s="745"/>
      <c r="O40" s="745"/>
      <c r="P40" s="746"/>
      <c r="Q40" s="744" t="str">
        <f>'4月菜單'!Q31:T31</f>
        <v>日式海芽湯</v>
      </c>
      <c r="R40" s="745"/>
      <c r="S40" s="745"/>
      <c r="T40" s="746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28" t="s">
        <v>87</v>
      </c>
      <c r="B42" s="229">
        <f>第三週明細!W12</f>
        <v>691.2</v>
      </c>
      <c r="C42" s="230" t="s">
        <v>88</v>
      </c>
      <c r="D42" s="231">
        <f>第三週明細!W8</f>
        <v>22</v>
      </c>
      <c r="E42" s="228" t="s">
        <v>87</v>
      </c>
      <c r="F42" s="229">
        <f>第三週明細!W20</f>
        <v>691.3</v>
      </c>
      <c r="G42" s="230" t="s">
        <v>88</v>
      </c>
      <c r="H42" s="231">
        <f>第三週明細!W16</f>
        <v>22.5</v>
      </c>
      <c r="I42" s="228" t="s">
        <v>87</v>
      </c>
      <c r="J42" s="229">
        <f>第三週明細!W28</f>
        <v>724.8</v>
      </c>
      <c r="K42" s="230" t="s">
        <v>88</v>
      </c>
      <c r="L42" s="231">
        <f>第三週明細!W24</f>
        <v>24</v>
      </c>
      <c r="M42" s="228" t="s">
        <v>87</v>
      </c>
      <c r="N42" s="229">
        <f>第三週明細!W36</f>
        <v>694.7</v>
      </c>
      <c r="O42" s="230" t="s">
        <v>88</v>
      </c>
      <c r="P42" s="231">
        <f>第三週明細!W32</f>
        <v>22.3</v>
      </c>
      <c r="Q42" s="228" t="s">
        <v>87</v>
      </c>
      <c r="R42" s="229">
        <f>第三週明細!W44</f>
        <v>695.8</v>
      </c>
      <c r="S42" s="230" t="s">
        <v>88</v>
      </c>
      <c r="T42" s="231">
        <f>第三週明細!W40</f>
        <v>23</v>
      </c>
      <c r="U42" s="5"/>
      <c r="V42" s="5"/>
    </row>
    <row r="43" spans="1:22" ht="50.1" customHeight="1" thickBot="1">
      <c r="A43" s="232" t="s">
        <v>89</v>
      </c>
      <c r="B43" s="233">
        <f>第三週明細!W6</f>
        <v>96.5</v>
      </c>
      <c r="C43" s="234" t="s">
        <v>2</v>
      </c>
      <c r="D43" s="235">
        <f>第三週明細!W10</f>
        <v>26.799999999999997</v>
      </c>
      <c r="E43" s="232" t="s">
        <v>89</v>
      </c>
      <c r="F43" s="233">
        <f>第三週明細!W14</f>
        <v>95.5</v>
      </c>
      <c r="G43" s="234" t="s">
        <v>110</v>
      </c>
      <c r="H43" s="235">
        <f>第三週明細!W18</f>
        <v>26.7</v>
      </c>
      <c r="I43" s="232" t="s">
        <v>89</v>
      </c>
      <c r="J43" s="233">
        <f>第三週明細!W22</f>
        <v>100.5</v>
      </c>
      <c r="K43" s="234" t="s">
        <v>2</v>
      </c>
      <c r="L43" s="235">
        <f>第三週明細!W26</f>
        <v>26.700000000000003</v>
      </c>
      <c r="M43" s="232" t="s">
        <v>89</v>
      </c>
      <c r="N43" s="233">
        <f>第三週明細!W30</f>
        <v>96.7</v>
      </c>
      <c r="O43" s="234" t="s">
        <v>110</v>
      </c>
      <c r="P43" s="235">
        <f>第三週明細!W34</f>
        <v>26.8</v>
      </c>
      <c r="Q43" s="232" t="s">
        <v>89</v>
      </c>
      <c r="R43" s="233">
        <f>第三週明細!W38</f>
        <v>95.5</v>
      </c>
      <c r="S43" s="234" t="s">
        <v>110</v>
      </c>
      <c r="T43" s="235">
        <f>第三週明細!W42</f>
        <v>26.7</v>
      </c>
      <c r="U43" s="5"/>
      <c r="V43" s="5"/>
    </row>
    <row r="44" spans="1:22" s="12" customFormat="1" ht="75" customHeight="1" thickBot="1">
      <c r="A44" s="729">
        <f>'4月菜單'!A35:D35</f>
        <v>45404</v>
      </c>
      <c r="B44" s="730"/>
      <c r="C44" s="730"/>
      <c r="D44" s="731"/>
      <c r="E44" s="729">
        <f>'4月菜單'!E35:H35</f>
        <v>45405</v>
      </c>
      <c r="F44" s="730"/>
      <c r="G44" s="730"/>
      <c r="H44" s="731"/>
      <c r="I44" s="729">
        <f>'4月菜單'!I35:L35</f>
        <v>45406</v>
      </c>
      <c r="J44" s="730"/>
      <c r="K44" s="730"/>
      <c r="L44" s="731"/>
      <c r="M44" s="729">
        <f>'4月菜單'!M35:P35</f>
        <v>45407</v>
      </c>
      <c r="N44" s="730"/>
      <c r="O44" s="730"/>
      <c r="P44" s="731"/>
      <c r="Q44" s="729">
        <f>'4月菜單'!Q35:T35</f>
        <v>45408</v>
      </c>
      <c r="R44" s="730"/>
      <c r="S44" s="730"/>
      <c r="T44" s="731"/>
      <c r="U44" s="5"/>
      <c r="V44" s="5"/>
    </row>
    <row r="45" spans="1:22" s="13" customFormat="1" ht="95.1" customHeight="1">
      <c r="A45" s="737" t="str">
        <f>'4月菜單'!A36:D36</f>
        <v>白米飯+小可頌</v>
      </c>
      <c r="B45" s="738"/>
      <c r="C45" s="738"/>
      <c r="D45" s="739"/>
      <c r="E45" s="737" t="str">
        <f>'4月菜單'!E36:H36</f>
        <v>糙米飯</v>
      </c>
      <c r="F45" s="738"/>
      <c r="G45" s="738"/>
      <c r="H45" s="739"/>
      <c r="I45" s="737" t="str">
        <f>'4月菜單'!I36:L36</f>
        <v>白米飯</v>
      </c>
      <c r="J45" s="738"/>
      <c r="K45" s="738"/>
      <c r="L45" s="739"/>
      <c r="M45" s="737" t="str">
        <f>'4月菜單'!M36:P36</f>
        <v>地瓜飯</v>
      </c>
      <c r="N45" s="738"/>
      <c r="O45" s="738"/>
      <c r="P45" s="739"/>
      <c r="Q45" s="737" t="str">
        <f>'4月菜單'!Q36:T36</f>
        <v>日式公仔麵</v>
      </c>
      <c r="R45" s="738"/>
      <c r="S45" s="738"/>
      <c r="T45" s="739"/>
      <c r="U45" s="5"/>
      <c r="V45" s="5"/>
    </row>
    <row r="46" spans="1:22" s="13" customFormat="1" ht="95.1" customHeight="1">
      <c r="A46" s="732" t="str">
        <f>'4月菜單'!A37:D37</f>
        <v>普羅旺斯雞排</v>
      </c>
      <c r="B46" s="733"/>
      <c r="C46" s="733"/>
      <c r="D46" s="740"/>
      <c r="E46" s="732" t="str">
        <f>'4月菜單'!E37:H37</f>
        <v>米血燒鴨(冷)</v>
      </c>
      <c r="F46" s="733"/>
      <c r="G46" s="733"/>
      <c r="H46" s="740"/>
      <c r="I46" s="732" t="str">
        <f>'4月菜單'!I37:L37</f>
        <v>港式肉排</v>
      </c>
      <c r="J46" s="733"/>
      <c r="K46" s="733"/>
      <c r="L46" s="740"/>
      <c r="M46" s="732" t="str">
        <f>'4月菜單'!M37:P37</f>
        <v>古早味滷肉</v>
      </c>
      <c r="N46" s="733"/>
      <c r="O46" s="733"/>
      <c r="P46" s="740"/>
      <c r="Q46" s="732" t="str">
        <f>'4月菜單'!Q37:T37</f>
        <v>生鮮水產品-一口酥魚丁(炸海)</v>
      </c>
      <c r="R46" s="733"/>
      <c r="S46" s="733"/>
      <c r="T46" s="740"/>
      <c r="U46" s="5"/>
      <c r="V46" s="5"/>
    </row>
    <row r="47" spans="1:22" s="13" customFormat="1" ht="95.1" customHeight="1">
      <c r="A47" s="741" t="str">
        <f>'4月菜單'!A38:D38</f>
        <v>壽喜燒肉(豆)</v>
      </c>
      <c r="B47" s="742"/>
      <c r="C47" s="742"/>
      <c r="D47" s="743"/>
      <c r="E47" s="741" t="str">
        <f>'4月菜單'!E38:H38</f>
        <v>海苔鮮蔬大阪燒</v>
      </c>
      <c r="F47" s="742"/>
      <c r="G47" s="742"/>
      <c r="H47" s="743"/>
      <c r="I47" s="741" t="str">
        <f>'4月菜單'!I38:L38</f>
        <v>番茄蔬菜鍋</v>
      </c>
      <c r="J47" s="742"/>
      <c r="K47" s="742"/>
      <c r="L47" s="743"/>
      <c r="M47" s="741" t="str">
        <f>'4月菜單'!M38:P38</f>
        <v>起司玉米雞茸</v>
      </c>
      <c r="N47" s="742"/>
      <c r="O47" s="742"/>
      <c r="P47" s="743"/>
      <c r="Q47" s="741" t="str">
        <f>'4月菜單'!Q38:T38</f>
        <v>紫米珍珠丸子(加)</v>
      </c>
      <c r="R47" s="742"/>
      <c r="S47" s="742"/>
      <c r="T47" s="743"/>
      <c r="U47" s="5"/>
      <c r="V47" s="5"/>
    </row>
    <row r="48" spans="1:22" s="13" customFormat="1" ht="95.1" customHeight="1">
      <c r="A48" s="734" t="str">
        <f>'4月菜單'!A39:D39</f>
        <v>港式蘿蔔糕(冷)</v>
      </c>
      <c r="B48" s="735"/>
      <c r="C48" s="735"/>
      <c r="D48" s="736"/>
      <c r="E48" s="734" t="str">
        <f>'4月菜單'!E39:H39</f>
        <v>芹菜豆干(豆)</v>
      </c>
      <c r="F48" s="735"/>
      <c r="G48" s="735"/>
      <c r="H48" s="736"/>
      <c r="I48" s="734" t="str">
        <f>'4月菜單'!I39:L39</f>
        <v>黃金翅小腿(炸)</v>
      </c>
      <c r="J48" s="735"/>
      <c r="K48" s="735"/>
      <c r="L48" s="736"/>
      <c r="M48" s="734" t="str">
        <f>'4月菜單'!M39:P39</f>
        <v>日式蒸蛋</v>
      </c>
      <c r="N48" s="735"/>
      <c r="O48" s="735"/>
      <c r="P48" s="736"/>
      <c r="Q48" s="734" t="str">
        <f>'4月菜單'!Q39:T39</f>
        <v>鮮菇雜燴</v>
      </c>
      <c r="R48" s="735"/>
      <c r="S48" s="735"/>
      <c r="T48" s="736"/>
      <c r="U48" s="5"/>
      <c r="V48" s="5"/>
    </row>
    <row r="49" spans="1:22" s="13" customFormat="1" ht="95.1" customHeight="1">
      <c r="A49" s="741" t="str">
        <f>'4月菜單'!A40:D40</f>
        <v>深色蔬菜</v>
      </c>
      <c r="B49" s="742"/>
      <c r="C49" s="742"/>
      <c r="D49" s="743"/>
      <c r="E49" s="741" t="str">
        <f>'4月菜單'!E40:H40</f>
        <v>淺色蔬菜</v>
      </c>
      <c r="F49" s="742"/>
      <c r="G49" s="742"/>
      <c r="H49" s="743"/>
      <c r="I49" s="741" t="str">
        <f>'4月菜單'!I40:L40</f>
        <v>深色蔬菜</v>
      </c>
      <c r="J49" s="742"/>
      <c r="K49" s="742"/>
      <c r="L49" s="743"/>
      <c r="M49" s="741" t="str">
        <f>'4月菜單'!M40:P40</f>
        <v>淺色蔬菜</v>
      </c>
      <c r="N49" s="742"/>
      <c r="O49" s="742"/>
      <c r="P49" s="743"/>
      <c r="Q49" s="741" t="str">
        <f>'4月菜單'!Q40:T40</f>
        <v>深色蔬菜</v>
      </c>
      <c r="R49" s="742"/>
      <c r="S49" s="742"/>
      <c r="T49" s="743"/>
      <c r="U49" s="5"/>
      <c r="V49" s="5"/>
    </row>
    <row r="50" spans="1:22" s="13" customFormat="1" ht="95.1" customHeight="1" thickBot="1">
      <c r="A50" s="744" t="str">
        <f>'4月菜單'!A41:D41</f>
        <v>薑絲冬瓜湯</v>
      </c>
      <c r="B50" s="745"/>
      <c r="C50" s="745"/>
      <c r="D50" s="746"/>
      <c r="E50" s="744" t="str">
        <f>'4月菜單'!E41:H41</f>
        <v>冬瓜山粉圓</v>
      </c>
      <c r="F50" s="745"/>
      <c r="G50" s="745"/>
      <c r="H50" s="746"/>
      <c r="I50" s="744" t="str">
        <f>'4月菜單'!I41:L41</f>
        <v>榨菜金針湯(醃)</v>
      </c>
      <c r="J50" s="745"/>
      <c r="K50" s="745"/>
      <c r="L50" s="746"/>
      <c r="M50" s="744" t="str">
        <f>'4月菜單'!M41:P41</f>
        <v>港式酸辣湯(豆芡)</v>
      </c>
      <c r="N50" s="745"/>
      <c r="O50" s="745"/>
      <c r="P50" s="746"/>
      <c r="Q50" s="744" t="str">
        <f>'4月菜單'!Q41:T41</f>
        <v>紫菜湯</v>
      </c>
      <c r="R50" s="745"/>
      <c r="S50" s="745"/>
      <c r="T50" s="746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28" t="s">
        <v>123</v>
      </c>
      <c r="B52" s="229">
        <f>'第四週明細 '!W12</f>
        <v>704.4</v>
      </c>
      <c r="C52" s="230" t="s">
        <v>124</v>
      </c>
      <c r="D52" s="231">
        <f>'第四週明細 '!W8</f>
        <v>22</v>
      </c>
      <c r="E52" s="228" t="s">
        <v>123</v>
      </c>
      <c r="F52" s="229">
        <f>'第四週明細 '!W20</f>
        <v>689.1</v>
      </c>
      <c r="G52" s="230" t="s">
        <v>124</v>
      </c>
      <c r="H52" s="231">
        <f>'第四週明細 '!W16</f>
        <v>21.5</v>
      </c>
      <c r="I52" s="228" t="s">
        <v>123</v>
      </c>
      <c r="J52" s="229">
        <f>'第四週明細 '!W28</f>
        <v>707.1</v>
      </c>
      <c r="K52" s="230" t="s">
        <v>124</v>
      </c>
      <c r="L52" s="231">
        <f>'第四週明細 '!W24</f>
        <v>23.5</v>
      </c>
      <c r="M52" s="228" t="s">
        <v>123</v>
      </c>
      <c r="N52" s="229">
        <f>'第四週明細 '!W36</f>
        <v>702.6</v>
      </c>
      <c r="O52" s="230" t="s">
        <v>124</v>
      </c>
      <c r="P52" s="231">
        <f>'第四週明細 '!W32</f>
        <v>22.6</v>
      </c>
      <c r="Q52" s="228" t="s">
        <v>123</v>
      </c>
      <c r="R52" s="229">
        <f>'第四週明細 '!W44</f>
        <v>701.8</v>
      </c>
      <c r="S52" s="230" t="s">
        <v>124</v>
      </c>
      <c r="T52" s="231">
        <f>'第四週明細 '!W40</f>
        <v>23</v>
      </c>
      <c r="U52" s="5"/>
      <c r="V52" s="5"/>
    </row>
    <row r="53" spans="1:22" ht="50.1" customHeight="1" thickBot="1">
      <c r="A53" s="232" t="s">
        <v>125</v>
      </c>
      <c r="B53" s="233">
        <f>'第四週明細 '!W6</f>
        <v>100</v>
      </c>
      <c r="C53" s="234" t="s">
        <v>2</v>
      </c>
      <c r="D53" s="235">
        <f>'第四週明細 '!W10</f>
        <v>26.6</v>
      </c>
      <c r="E53" s="232" t="s">
        <v>125</v>
      </c>
      <c r="F53" s="233">
        <f>'第四週明細 '!W14</f>
        <v>97</v>
      </c>
      <c r="G53" s="234" t="s">
        <v>126</v>
      </c>
      <c r="H53" s="235">
        <f>'第四週明細 '!W18</f>
        <v>26.9</v>
      </c>
      <c r="I53" s="232" t="s">
        <v>125</v>
      </c>
      <c r="J53" s="233">
        <f>'第四週明細 '!W22</f>
        <v>97</v>
      </c>
      <c r="K53" s="234" t="s">
        <v>2</v>
      </c>
      <c r="L53" s="235">
        <f>'第四週明細 '!W26</f>
        <v>26.9</v>
      </c>
      <c r="M53" s="232" t="s">
        <v>125</v>
      </c>
      <c r="N53" s="233">
        <f>'第四週明細 '!W30</f>
        <v>97.9</v>
      </c>
      <c r="O53" s="234" t="s">
        <v>126</v>
      </c>
      <c r="P53" s="235">
        <f>'第四週明細 '!W34</f>
        <v>26.900000000000002</v>
      </c>
      <c r="Q53" s="232" t="s">
        <v>125</v>
      </c>
      <c r="R53" s="233">
        <f>'第四週明細 '!W38</f>
        <v>97</v>
      </c>
      <c r="S53" s="234" t="s">
        <v>126</v>
      </c>
      <c r="T53" s="235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74" priority="73" stopIfTrue="1" operator="equal">
      <formula>0</formula>
    </cfRule>
  </conditionalFormatting>
  <conditionalFormatting sqref="A1:T1048576">
    <cfRule type="cellIs" dxfId="73" priority="72" stopIfTrue="1" operator="equal">
      <formula>0</formula>
    </cfRule>
  </conditionalFormatting>
  <conditionalFormatting sqref="M4 I4 Q4">
    <cfRule type="cellIs" dxfId="72" priority="71" stopIfTrue="1" operator="equal">
      <formula>0</formula>
    </cfRule>
  </conditionalFormatting>
  <conditionalFormatting sqref="Q4 A4 E4 I4 M4">
    <cfRule type="cellIs" dxfId="71" priority="70" stopIfTrue="1" operator="equal">
      <formula>0</formula>
    </cfRule>
  </conditionalFormatting>
  <conditionalFormatting sqref="M14 I14 Q14">
    <cfRule type="cellIs" dxfId="70" priority="69" stopIfTrue="1" operator="equal">
      <formula>0</formula>
    </cfRule>
  </conditionalFormatting>
  <conditionalFormatting sqref="Q14 A14 E14 I14 M14">
    <cfRule type="cellIs" dxfId="69" priority="68" stopIfTrue="1" operator="equal">
      <formula>0</formula>
    </cfRule>
  </conditionalFormatting>
  <conditionalFormatting sqref="M24 I24 Q24">
    <cfRule type="cellIs" dxfId="68" priority="67" stopIfTrue="1" operator="equal">
      <formula>0</formula>
    </cfRule>
  </conditionalFormatting>
  <conditionalFormatting sqref="Q24 A24 E24 I24 M24">
    <cfRule type="cellIs" dxfId="67" priority="66" stopIfTrue="1" operator="equal">
      <formula>0</formula>
    </cfRule>
  </conditionalFormatting>
  <conditionalFormatting sqref="M34 I34 Q34">
    <cfRule type="cellIs" dxfId="66" priority="65" stopIfTrue="1" operator="equal">
      <formula>0</formula>
    </cfRule>
  </conditionalFormatting>
  <conditionalFormatting sqref="Q34 A34 E34 I34 M34">
    <cfRule type="cellIs" dxfId="65" priority="64" stopIfTrue="1" operator="equal">
      <formula>0</formula>
    </cfRule>
  </conditionalFormatting>
  <conditionalFormatting sqref="M44 I44 Q44">
    <cfRule type="cellIs" dxfId="64" priority="63" stopIfTrue="1" operator="equal">
      <formula>0</formula>
    </cfRule>
  </conditionalFormatting>
  <conditionalFormatting sqref="Q44 A44 E44 I44 M44">
    <cfRule type="cellIs" dxfId="63" priority="62" stopIfTrue="1" operator="equal">
      <formula>0</formula>
    </cfRule>
  </conditionalFormatting>
  <conditionalFormatting sqref="B4:D4 B11:D14 J4:L4 N11:P53 J11:L53 R11:T53 N4:P4 F4:H4 R4:T4 F11:H53 E4:E53 Q4:Q53 M4:M53 I4:I53 B16:D53 A4:A53">
    <cfRule type="cellIs" dxfId="62" priority="61" stopIfTrue="1" operator="equal">
      <formula>0</formula>
    </cfRule>
  </conditionalFormatting>
  <conditionalFormatting sqref="A4:D4">
    <cfRule type="cellIs" dxfId="61" priority="60" stopIfTrue="1" operator="equal">
      <formula>0</formula>
    </cfRule>
  </conditionalFormatting>
  <conditionalFormatting sqref="A4">
    <cfRule type="cellIs" dxfId="60" priority="59" stopIfTrue="1" operator="equal">
      <formula>0</formula>
    </cfRule>
  </conditionalFormatting>
  <conditionalFormatting sqref="E4:T4">
    <cfRule type="cellIs" dxfId="59" priority="58" stopIfTrue="1" operator="equal">
      <formula>0</formula>
    </cfRule>
  </conditionalFormatting>
  <conditionalFormatting sqref="E4 I4 M4 Q4">
    <cfRule type="cellIs" dxfId="58" priority="57" stopIfTrue="1" operator="equal">
      <formula>0</formula>
    </cfRule>
  </conditionalFormatting>
  <conditionalFormatting sqref="A14">
    <cfRule type="cellIs" dxfId="57" priority="56" stopIfTrue="1" operator="equal">
      <formula>0</formula>
    </cfRule>
  </conditionalFormatting>
  <conditionalFormatting sqref="A14">
    <cfRule type="cellIs" dxfId="56" priority="55" stopIfTrue="1" operator="equal">
      <formula>0</formula>
    </cfRule>
  </conditionalFormatting>
  <conditionalFormatting sqref="E14:T14">
    <cfRule type="cellIs" dxfId="55" priority="54" stopIfTrue="1" operator="equal">
      <formula>0</formula>
    </cfRule>
  </conditionalFormatting>
  <conditionalFormatting sqref="E14 I14 M14 Q14">
    <cfRule type="cellIs" dxfId="54" priority="53" stopIfTrue="1" operator="equal">
      <formula>0</formula>
    </cfRule>
  </conditionalFormatting>
  <conditionalFormatting sqref="A24:D24">
    <cfRule type="cellIs" dxfId="53" priority="52" stopIfTrue="1" operator="equal">
      <formula>0</formula>
    </cfRule>
  </conditionalFormatting>
  <conditionalFormatting sqref="A24">
    <cfRule type="cellIs" dxfId="52" priority="51" stopIfTrue="1" operator="equal">
      <formula>0</formula>
    </cfRule>
  </conditionalFormatting>
  <conditionalFormatting sqref="E24:T24">
    <cfRule type="cellIs" dxfId="51" priority="50" stopIfTrue="1" operator="equal">
      <formula>0</formula>
    </cfRule>
  </conditionalFormatting>
  <conditionalFormatting sqref="E24 I24 M24 Q24">
    <cfRule type="cellIs" dxfId="50" priority="49" stopIfTrue="1" operator="equal">
      <formula>0</formula>
    </cfRule>
  </conditionalFormatting>
  <conditionalFormatting sqref="A34:D34">
    <cfRule type="cellIs" dxfId="49" priority="48" stopIfTrue="1" operator="equal">
      <formula>0</formula>
    </cfRule>
  </conditionalFormatting>
  <conditionalFormatting sqref="A34">
    <cfRule type="cellIs" dxfId="48" priority="47" stopIfTrue="1" operator="equal">
      <formula>0</formula>
    </cfRule>
  </conditionalFormatting>
  <conditionalFormatting sqref="E34:T34">
    <cfRule type="cellIs" dxfId="47" priority="46" stopIfTrue="1" operator="equal">
      <formula>0</formula>
    </cfRule>
  </conditionalFormatting>
  <conditionalFormatting sqref="E34 I34 M34 Q34">
    <cfRule type="cellIs" dxfId="46" priority="45" stopIfTrue="1" operator="equal">
      <formula>0</formula>
    </cfRule>
  </conditionalFormatting>
  <conditionalFormatting sqref="A44:D44">
    <cfRule type="cellIs" dxfId="45" priority="44" stopIfTrue="1" operator="equal">
      <formula>0</formula>
    </cfRule>
  </conditionalFormatting>
  <conditionalFormatting sqref="A44">
    <cfRule type="cellIs" dxfId="44" priority="43" stopIfTrue="1" operator="equal">
      <formula>0</formula>
    </cfRule>
  </conditionalFormatting>
  <conditionalFormatting sqref="E44:T44">
    <cfRule type="cellIs" dxfId="43" priority="42" stopIfTrue="1" operator="equal">
      <formula>0</formula>
    </cfRule>
  </conditionalFormatting>
  <conditionalFormatting sqref="E44 I44 M44 Q44">
    <cfRule type="cellIs" dxfId="42" priority="41" stopIfTrue="1" operator="equal">
      <formula>0</formula>
    </cfRule>
  </conditionalFormatting>
  <conditionalFormatting sqref="A14:D14">
    <cfRule type="cellIs" dxfId="41" priority="40" stopIfTrue="1" operator="equal">
      <formula>0</formula>
    </cfRule>
  </conditionalFormatting>
  <conditionalFormatting sqref="A14">
    <cfRule type="cellIs" dxfId="40" priority="39" stopIfTrue="1" operator="equal">
      <formula>0</formula>
    </cfRule>
  </conditionalFormatting>
  <conditionalFormatting sqref="E14:T14">
    <cfRule type="cellIs" dxfId="39" priority="38" stopIfTrue="1" operator="equal">
      <formula>0</formula>
    </cfRule>
  </conditionalFormatting>
  <conditionalFormatting sqref="E14 I14 M14 Q14">
    <cfRule type="cellIs" dxfId="38" priority="37" stopIfTrue="1" operator="equal">
      <formula>0</formula>
    </cfRule>
  </conditionalFormatting>
  <conditionalFormatting sqref="A24">
    <cfRule type="cellIs" dxfId="37" priority="36" stopIfTrue="1" operator="equal">
      <formula>0</formula>
    </cfRule>
  </conditionalFormatting>
  <conditionalFormatting sqref="A24">
    <cfRule type="cellIs" dxfId="36" priority="35" stopIfTrue="1" operator="equal">
      <formula>0</formula>
    </cfRule>
  </conditionalFormatting>
  <conditionalFormatting sqref="E24:T24">
    <cfRule type="cellIs" dxfId="35" priority="34" stopIfTrue="1" operator="equal">
      <formula>0</formula>
    </cfRule>
  </conditionalFormatting>
  <conditionalFormatting sqref="E24 I24 M24 Q24">
    <cfRule type="cellIs" dxfId="34" priority="33" stopIfTrue="1" operator="equal">
      <formula>0</formula>
    </cfRule>
  </conditionalFormatting>
  <conditionalFormatting sqref="A24:D24">
    <cfRule type="cellIs" dxfId="33" priority="32" stopIfTrue="1" operator="equal">
      <formula>0</formula>
    </cfRule>
  </conditionalFormatting>
  <conditionalFormatting sqref="A24">
    <cfRule type="cellIs" dxfId="32" priority="31" stopIfTrue="1" operator="equal">
      <formula>0</formula>
    </cfRule>
  </conditionalFormatting>
  <conditionalFormatting sqref="E24:T24">
    <cfRule type="cellIs" dxfId="31" priority="30" stopIfTrue="1" operator="equal">
      <formula>0</formula>
    </cfRule>
  </conditionalFormatting>
  <conditionalFormatting sqref="E24 I24 M24 Q24">
    <cfRule type="cellIs" dxfId="30" priority="29" stopIfTrue="1" operator="equal">
      <formula>0</formula>
    </cfRule>
  </conditionalFormatting>
  <conditionalFormatting sqref="A34:D34">
    <cfRule type="cellIs" dxfId="29" priority="28" stopIfTrue="1" operator="equal">
      <formula>0</formula>
    </cfRule>
  </conditionalFormatting>
  <conditionalFormatting sqref="A34">
    <cfRule type="cellIs" dxfId="28" priority="27" stopIfTrue="1" operator="equal">
      <formula>0</formula>
    </cfRule>
  </conditionalFormatting>
  <conditionalFormatting sqref="E34:T34">
    <cfRule type="cellIs" dxfId="27" priority="26" stopIfTrue="1" operator="equal">
      <formula>0</formula>
    </cfRule>
  </conditionalFormatting>
  <conditionalFormatting sqref="E34 I34 M34 Q34">
    <cfRule type="cellIs" dxfId="26" priority="25" stopIfTrue="1" operator="equal">
      <formula>0</formula>
    </cfRule>
  </conditionalFormatting>
  <conditionalFormatting sqref="A34">
    <cfRule type="cellIs" dxfId="25" priority="24" stopIfTrue="1" operator="equal">
      <formula>0</formula>
    </cfRule>
  </conditionalFormatting>
  <conditionalFormatting sqref="A34">
    <cfRule type="cellIs" dxfId="24" priority="23" stopIfTrue="1" operator="equal">
      <formula>0</formula>
    </cfRule>
  </conditionalFormatting>
  <conditionalFormatting sqref="E34:T34">
    <cfRule type="cellIs" dxfId="23" priority="22" stopIfTrue="1" operator="equal">
      <formula>0</formula>
    </cfRule>
  </conditionalFormatting>
  <conditionalFormatting sqref="E34 I34 M34 Q34">
    <cfRule type="cellIs" dxfId="22" priority="21" stopIfTrue="1" operator="equal">
      <formula>0</formula>
    </cfRule>
  </conditionalFormatting>
  <conditionalFormatting sqref="A34:D34">
    <cfRule type="cellIs" dxfId="21" priority="20" stopIfTrue="1" operator="equal">
      <formula>0</formula>
    </cfRule>
  </conditionalFormatting>
  <conditionalFormatting sqref="A34">
    <cfRule type="cellIs" dxfId="20" priority="19" stopIfTrue="1" operator="equal">
      <formula>0</formula>
    </cfRule>
  </conditionalFormatting>
  <conditionalFormatting sqref="E34:T34">
    <cfRule type="cellIs" dxfId="19" priority="18" stopIfTrue="1" operator="equal">
      <formula>0</formula>
    </cfRule>
  </conditionalFormatting>
  <conditionalFormatting sqref="E34 I34 M34 Q34">
    <cfRule type="cellIs" dxfId="18" priority="17" stopIfTrue="1" operator="equal">
      <formula>0</formula>
    </cfRule>
  </conditionalFormatting>
  <conditionalFormatting sqref="A44:D44">
    <cfRule type="cellIs" dxfId="17" priority="16" stopIfTrue="1" operator="equal">
      <formula>0</formula>
    </cfRule>
  </conditionalFormatting>
  <conditionalFormatting sqref="A44">
    <cfRule type="cellIs" dxfId="16" priority="15" stopIfTrue="1" operator="equal">
      <formula>0</formula>
    </cfRule>
  </conditionalFormatting>
  <conditionalFormatting sqref="E44:T44">
    <cfRule type="cellIs" dxfId="15" priority="14" stopIfTrue="1" operator="equal">
      <formula>0</formula>
    </cfRule>
  </conditionalFormatting>
  <conditionalFormatting sqref="E44 I44 M44 Q44">
    <cfRule type="cellIs" dxfId="14" priority="13" stopIfTrue="1" operator="equal">
      <formula>0</formula>
    </cfRule>
  </conditionalFormatting>
  <conditionalFormatting sqref="A44:D44">
    <cfRule type="cellIs" dxfId="13" priority="12" stopIfTrue="1" operator="equal">
      <formula>0</formula>
    </cfRule>
  </conditionalFormatting>
  <conditionalFormatting sqref="A44">
    <cfRule type="cellIs" dxfId="12" priority="11" stopIfTrue="1" operator="equal">
      <formula>0</formula>
    </cfRule>
  </conditionalFormatting>
  <conditionalFormatting sqref="E44:T44">
    <cfRule type="cellIs" dxfId="11" priority="10" stopIfTrue="1" operator="equal">
      <formula>0</formula>
    </cfRule>
  </conditionalFormatting>
  <conditionalFormatting sqref="E44 I44 M44 Q44">
    <cfRule type="cellIs" dxfId="10" priority="9" stopIfTrue="1" operator="equal">
      <formula>0</formula>
    </cfRule>
  </conditionalFormatting>
  <conditionalFormatting sqref="A44">
    <cfRule type="cellIs" dxfId="9" priority="8" stopIfTrue="1" operator="equal">
      <formula>0</formula>
    </cfRule>
  </conditionalFormatting>
  <conditionalFormatting sqref="A44">
    <cfRule type="cellIs" dxfId="8" priority="7" stopIfTrue="1" operator="equal">
      <formula>0</formula>
    </cfRule>
  </conditionalFormatting>
  <conditionalFormatting sqref="E44:T44">
    <cfRule type="cellIs" dxfId="7" priority="6" stopIfTrue="1" operator="equal">
      <formula>0</formula>
    </cfRule>
  </conditionalFormatting>
  <conditionalFormatting sqref="E44 I44 M44 Q44">
    <cfRule type="cellIs" dxfId="6" priority="5" stopIfTrue="1" operator="equal">
      <formula>0</formula>
    </cfRule>
  </conditionalFormatting>
  <conditionalFormatting sqref="A44:D44">
    <cfRule type="cellIs" dxfId="5" priority="4" stopIfTrue="1" operator="equal">
      <formula>0</formula>
    </cfRule>
  </conditionalFormatting>
  <conditionalFormatting sqref="A44">
    <cfRule type="cellIs" dxfId="4" priority="3" stopIfTrue="1" operator="equal">
      <formula>0</formula>
    </cfRule>
  </conditionalFormatting>
  <conditionalFormatting sqref="E44:T44">
    <cfRule type="cellIs" dxfId="3" priority="2" stopIfTrue="1" operator="equal">
      <formula>0</formula>
    </cfRule>
  </conditionalFormatting>
  <conditionalFormatting sqref="E44 I44 M44 Q44">
    <cfRule type="cellIs" dxfId="2" priority="1" stopIfTrue="1" operator="equal">
      <formula>0</formula>
    </cfRule>
  </conditionalFormatting>
  <pageMargins left="0.19685039370078741" right="0.19685039370078741" top="0.17" bottom="0.17" header="0.17" footer="0.17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zoomScale="55" zoomScaleNormal="55" workbookViewId="0">
      <selection activeCell="J15" sqref="J15"/>
    </sheetView>
  </sheetViews>
  <sheetFormatPr defaultColWidth="7.875" defaultRowHeight="16.5"/>
  <cols>
    <col min="1" max="1" width="7.875" style="275" customWidth="1"/>
    <col min="2" max="2" width="5.5" style="275" customWidth="1"/>
    <col min="3" max="3" width="20.125" style="275" bestFit="1" customWidth="1"/>
    <col min="4" max="4" width="24.875" style="275" bestFit="1" customWidth="1"/>
    <col min="5" max="5" width="27.625" style="275" bestFit="1" customWidth="1"/>
    <col min="6" max="6" width="24.875" style="275" bestFit="1" customWidth="1"/>
    <col min="7" max="7" width="11.875" style="245" bestFit="1" customWidth="1"/>
    <col min="8" max="8" width="19.375" style="275" bestFit="1" customWidth="1"/>
    <col min="9" max="9" width="11.25" style="245" customWidth="1"/>
    <col min="10" max="10" width="4.125" style="275" customWidth="1"/>
    <col min="11" max="11" width="3.375" style="275" customWidth="1"/>
    <col min="12" max="12" width="2.75" style="275" customWidth="1"/>
    <col min="13" max="13" width="2.875" style="275" customWidth="1"/>
    <col min="14" max="14" width="3" style="275" customWidth="1"/>
    <col min="15" max="15" width="2.5" style="275" customWidth="1"/>
    <col min="16" max="16" width="2.75" style="275" customWidth="1"/>
    <col min="17" max="16384" width="7.875" style="245"/>
  </cols>
  <sheetData>
    <row r="1" spans="1:256" ht="18.75">
      <c r="A1" s="237" t="str">
        <f>'4月菜單'!A1:H3</f>
        <v xml:space="preserve">  員林國小-冠成113年4月菜單</v>
      </c>
      <c r="B1" s="238"/>
      <c r="C1" s="239"/>
      <c r="D1" s="240"/>
      <c r="E1" s="241"/>
      <c r="F1" s="241"/>
      <c r="G1" s="239" t="s">
        <v>133</v>
      </c>
      <c r="H1" s="242" t="s">
        <v>134</v>
      </c>
      <c r="I1" s="241"/>
      <c r="J1" s="747" t="s">
        <v>135</v>
      </c>
      <c r="K1" s="748"/>
      <c r="L1" s="748"/>
      <c r="M1" s="748"/>
      <c r="N1" s="748"/>
      <c r="O1" s="748"/>
      <c r="P1" s="748"/>
      <c r="Q1" s="243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44"/>
      <c r="BB1" s="244"/>
      <c r="BC1" s="244"/>
      <c r="BD1" s="244"/>
      <c r="BE1" s="244"/>
      <c r="BF1" s="244"/>
      <c r="BG1" s="244"/>
      <c r="BH1" s="244"/>
      <c r="BI1" s="244"/>
      <c r="BJ1" s="244"/>
      <c r="BK1" s="244"/>
      <c r="BL1" s="244"/>
      <c r="BM1" s="244"/>
      <c r="BN1" s="244"/>
      <c r="BO1" s="244"/>
      <c r="BP1" s="244"/>
      <c r="BQ1" s="244"/>
      <c r="BR1" s="244"/>
      <c r="BS1" s="244"/>
      <c r="BT1" s="244"/>
      <c r="BU1" s="244"/>
      <c r="BV1" s="244"/>
      <c r="BW1" s="244"/>
      <c r="BX1" s="244"/>
      <c r="BY1" s="244"/>
      <c r="BZ1" s="244"/>
      <c r="CA1" s="244"/>
      <c r="CB1" s="244"/>
      <c r="CC1" s="244"/>
      <c r="CD1" s="244"/>
      <c r="CE1" s="244"/>
      <c r="CF1" s="244"/>
      <c r="CG1" s="244"/>
      <c r="CH1" s="244"/>
      <c r="CI1" s="244"/>
      <c r="CJ1" s="244"/>
      <c r="CK1" s="244"/>
      <c r="CL1" s="244"/>
      <c r="CM1" s="244"/>
      <c r="CN1" s="244"/>
      <c r="CO1" s="244"/>
      <c r="CP1" s="244"/>
      <c r="CQ1" s="244"/>
      <c r="CR1" s="244"/>
      <c r="CS1" s="244"/>
      <c r="CT1" s="244"/>
      <c r="CU1" s="244"/>
      <c r="CV1" s="244"/>
      <c r="CW1" s="244"/>
      <c r="CX1" s="244"/>
      <c r="CY1" s="244"/>
      <c r="CZ1" s="244"/>
      <c r="DA1" s="244"/>
      <c r="DB1" s="244"/>
      <c r="DC1" s="244"/>
      <c r="DD1" s="244"/>
      <c r="DE1" s="244"/>
      <c r="DF1" s="244"/>
      <c r="DG1" s="244"/>
      <c r="DH1" s="244"/>
      <c r="DI1" s="244"/>
      <c r="DJ1" s="244"/>
      <c r="DK1" s="244"/>
      <c r="DL1" s="244"/>
      <c r="DM1" s="244"/>
      <c r="DN1" s="244"/>
      <c r="DO1" s="244"/>
      <c r="DP1" s="244"/>
      <c r="DQ1" s="244"/>
      <c r="DR1" s="244"/>
      <c r="DS1" s="244"/>
      <c r="DT1" s="244"/>
      <c r="DU1" s="244"/>
      <c r="DV1" s="244"/>
      <c r="DW1" s="244"/>
      <c r="DX1" s="244"/>
      <c r="DY1" s="244"/>
      <c r="DZ1" s="244"/>
      <c r="EA1" s="244"/>
      <c r="EB1" s="244"/>
      <c r="EC1" s="244"/>
      <c r="ED1" s="244"/>
      <c r="EE1" s="244"/>
      <c r="EF1" s="244"/>
      <c r="EG1" s="244"/>
      <c r="EH1" s="244"/>
      <c r="EI1" s="244"/>
      <c r="EJ1" s="244"/>
      <c r="EK1" s="244"/>
      <c r="EL1" s="244"/>
      <c r="EM1" s="244"/>
      <c r="EN1" s="244"/>
      <c r="EO1" s="244"/>
      <c r="EP1" s="244"/>
      <c r="EQ1" s="244"/>
      <c r="ER1" s="244"/>
      <c r="ES1" s="244"/>
      <c r="ET1" s="244"/>
      <c r="EU1" s="244"/>
      <c r="EV1" s="244"/>
      <c r="EW1" s="244"/>
      <c r="EX1" s="244"/>
      <c r="EY1" s="244"/>
      <c r="EZ1" s="244"/>
      <c r="FA1" s="244"/>
      <c r="FB1" s="244"/>
      <c r="FC1" s="244"/>
      <c r="FD1" s="244"/>
      <c r="FE1" s="244"/>
      <c r="FF1" s="244"/>
      <c r="FG1" s="244"/>
      <c r="FH1" s="244"/>
      <c r="FI1" s="244"/>
      <c r="FJ1" s="244"/>
      <c r="FK1" s="244"/>
      <c r="FL1" s="244"/>
      <c r="FM1" s="244"/>
      <c r="FN1" s="244"/>
      <c r="FO1" s="244"/>
      <c r="FP1" s="244"/>
      <c r="FQ1" s="244"/>
      <c r="FR1" s="244"/>
      <c r="FS1" s="244"/>
      <c r="FT1" s="244"/>
      <c r="FU1" s="244"/>
      <c r="FV1" s="244"/>
      <c r="FW1" s="244"/>
      <c r="FX1" s="244"/>
      <c r="FY1" s="244"/>
      <c r="FZ1" s="244"/>
      <c r="GA1" s="244"/>
      <c r="GB1" s="244"/>
      <c r="GC1" s="244"/>
      <c r="GD1" s="244"/>
      <c r="GE1" s="244"/>
      <c r="GF1" s="244"/>
      <c r="GG1" s="244"/>
      <c r="GH1" s="244"/>
      <c r="GI1" s="244"/>
      <c r="GJ1" s="244"/>
      <c r="GK1" s="244"/>
      <c r="GL1" s="244"/>
      <c r="GM1" s="244"/>
      <c r="GN1" s="244"/>
      <c r="GO1" s="244"/>
      <c r="GP1" s="244"/>
      <c r="GQ1" s="244"/>
      <c r="GR1" s="244"/>
      <c r="GS1" s="244"/>
      <c r="GT1" s="244"/>
      <c r="GU1" s="244"/>
      <c r="GV1" s="244"/>
      <c r="GW1" s="244"/>
      <c r="GX1" s="244"/>
      <c r="GY1" s="244"/>
      <c r="GZ1" s="244"/>
      <c r="HA1" s="244"/>
      <c r="HB1" s="244"/>
      <c r="HC1" s="244"/>
      <c r="HD1" s="244"/>
      <c r="HE1" s="244"/>
      <c r="HF1" s="244"/>
      <c r="HG1" s="244"/>
      <c r="HH1" s="244"/>
      <c r="HI1" s="244"/>
      <c r="HJ1" s="244"/>
      <c r="HK1" s="244"/>
      <c r="HL1" s="244"/>
      <c r="HM1" s="244"/>
      <c r="HN1" s="244"/>
      <c r="HO1" s="244"/>
      <c r="HP1" s="244"/>
      <c r="HQ1" s="244"/>
      <c r="HR1" s="244"/>
      <c r="HS1" s="244"/>
      <c r="HT1" s="244"/>
      <c r="HU1" s="244"/>
      <c r="HV1" s="244"/>
      <c r="HW1" s="244"/>
      <c r="HX1" s="244"/>
      <c r="HY1" s="244"/>
      <c r="HZ1" s="244"/>
      <c r="IA1" s="244"/>
      <c r="IB1" s="244"/>
      <c r="IC1" s="244"/>
      <c r="ID1" s="244"/>
      <c r="IE1" s="244"/>
      <c r="IF1" s="244"/>
      <c r="IG1" s="244"/>
      <c r="IH1" s="244"/>
      <c r="II1" s="244"/>
      <c r="IJ1" s="244"/>
      <c r="IK1" s="244"/>
      <c r="IL1" s="244"/>
      <c r="IM1" s="244"/>
      <c r="IN1" s="244"/>
      <c r="IO1" s="244"/>
      <c r="IP1" s="244"/>
      <c r="IQ1" s="244"/>
      <c r="IR1" s="244"/>
      <c r="IS1" s="244"/>
      <c r="IT1" s="244"/>
      <c r="IU1" s="244"/>
      <c r="IV1" s="244"/>
    </row>
    <row r="2" spans="1:256" ht="19.5" thickBot="1">
      <c r="A2" s="749"/>
      <c r="B2" s="749"/>
      <c r="C2" s="749"/>
      <c r="D2" s="246" t="s">
        <v>136</v>
      </c>
      <c r="E2" s="247" t="s">
        <v>137</v>
      </c>
      <c r="F2" s="246"/>
      <c r="G2" s="239" t="s">
        <v>138</v>
      </c>
      <c r="H2" s="248" t="s">
        <v>139</v>
      </c>
      <c r="I2" s="249"/>
      <c r="J2" s="748"/>
      <c r="K2" s="748"/>
      <c r="L2" s="748"/>
      <c r="M2" s="748"/>
      <c r="N2" s="748"/>
      <c r="O2" s="748"/>
      <c r="P2" s="748"/>
      <c r="Q2" s="250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251"/>
      <c r="CQ2" s="251"/>
      <c r="CR2" s="251"/>
      <c r="CS2" s="251"/>
      <c r="CT2" s="251"/>
      <c r="CU2" s="251"/>
      <c r="CV2" s="251"/>
      <c r="CW2" s="251"/>
      <c r="CX2" s="251"/>
      <c r="CY2" s="251"/>
      <c r="CZ2" s="251"/>
      <c r="DA2" s="251"/>
      <c r="DB2" s="251"/>
      <c r="DC2" s="251"/>
      <c r="DD2" s="251"/>
      <c r="DE2" s="251"/>
      <c r="DF2" s="251"/>
      <c r="DG2" s="251"/>
      <c r="DH2" s="251"/>
      <c r="DI2" s="251"/>
      <c r="DJ2" s="251"/>
      <c r="DK2" s="251"/>
      <c r="DL2" s="251"/>
      <c r="DM2" s="251"/>
      <c r="DN2" s="251"/>
      <c r="DO2" s="251"/>
      <c r="DP2" s="251"/>
      <c r="DQ2" s="251"/>
      <c r="DR2" s="251"/>
      <c r="DS2" s="251"/>
      <c r="DT2" s="251"/>
      <c r="DU2" s="251"/>
      <c r="DV2" s="251"/>
      <c r="DW2" s="251"/>
      <c r="DX2" s="251"/>
      <c r="DY2" s="251"/>
      <c r="DZ2" s="251"/>
      <c r="EA2" s="251"/>
      <c r="EB2" s="251"/>
      <c r="EC2" s="251"/>
      <c r="ED2" s="251"/>
      <c r="EE2" s="251"/>
      <c r="EF2" s="251"/>
      <c r="EG2" s="251"/>
      <c r="EH2" s="251"/>
      <c r="EI2" s="251"/>
      <c r="EJ2" s="251"/>
      <c r="EK2" s="251"/>
      <c r="EL2" s="251"/>
      <c r="EM2" s="251"/>
      <c r="EN2" s="251"/>
      <c r="EO2" s="251"/>
      <c r="EP2" s="251"/>
      <c r="EQ2" s="251"/>
      <c r="ER2" s="251"/>
      <c r="ES2" s="251"/>
      <c r="ET2" s="251"/>
      <c r="EU2" s="251"/>
      <c r="EV2" s="251"/>
      <c r="EW2" s="251"/>
      <c r="EX2" s="251"/>
      <c r="EY2" s="251"/>
      <c r="EZ2" s="251"/>
      <c r="FA2" s="251"/>
      <c r="FB2" s="251"/>
      <c r="FC2" s="251"/>
      <c r="FD2" s="251"/>
      <c r="FE2" s="251"/>
      <c r="FF2" s="251"/>
      <c r="FG2" s="251"/>
      <c r="FH2" s="251"/>
      <c r="FI2" s="251"/>
      <c r="FJ2" s="251"/>
      <c r="FK2" s="251"/>
      <c r="FL2" s="251"/>
      <c r="FM2" s="251"/>
      <c r="FN2" s="251"/>
      <c r="FO2" s="251"/>
      <c r="FP2" s="251"/>
      <c r="FQ2" s="251"/>
      <c r="FR2" s="251"/>
      <c r="FS2" s="251"/>
      <c r="FT2" s="251"/>
      <c r="FU2" s="251"/>
      <c r="FV2" s="251"/>
      <c r="FW2" s="251"/>
      <c r="FX2" s="251"/>
      <c r="FY2" s="251"/>
      <c r="FZ2" s="251"/>
      <c r="GA2" s="251"/>
      <c r="GB2" s="251"/>
      <c r="GC2" s="251"/>
      <c r="GD2" s="251"/>
      <c r="GE2" s="251"/>
      <c r="GF2" s="251"/>
      <c r="GG2" s="251"/>
      <c r="GH2" s="251"/>
      <c r="GI2" s="251"/>
      <c r="GJ2" s="251"/>
      <c r="GK2" s="251"/>
      <c r="GL2" s="251"/>
      <c r="GM2" s="251"/>
      <c r="GN2" s="251"/>
      <c r="GO2" s="251"/>
      <c r="GP2" s="251"/>
      <c r="GQ2" s="251"/>
      <c r="GR2" s="251"/>
      <c r="GS2" s="251"/>
      <c r="GT2" s="251"/>
      <c r="GU2" s="251"/>
      <c r="GV2" s="251"/>
      <c r="GW2" s="251"/>
      <c r="GX2" s="251"/>
      <c r="GY2" s="251"/>
      <c r="GZ2" s="251"/>
      <c r="HA2" s="251"/>
      <c r="HB2" s="251"/>
      <c r="HC2" s="251"/>
      <c r="HD2" s="251"/>
      <c r="HE2" s="251"/>
      <c r="HF2" s="251"/>
      <c r="HG2" s="251"/>
      <c r="HH2" s="251"/>
      <c r="HI2" s="251"/>
      <c r="HJ2" s="251"/>
      <c r="HK2" s="251"/>
      <c r="HL2" s="251"/>
      <c r="HM2" s="251"/>
      <c r="HN2" s="251"/>
      <c r="HO2" s="251"/>
      <c r="HP2" s="251"/>
      <c r="HQ2" s="251"/>
      <c r="HR2" s="251"/>
      <c r="HS2" s="251"/>
      <c r="HT2" s="251"/>
      <c r="HU2" s="251"/>
      <c r="HV2" s="251"/>
      <c r="HW2" s="251"/>
      <c r="HX2" s="251"/>
      <c r="HY2" s="251"/>
      <c r="HZ2" s="251"/>
      <c r="IA2" s="251"/>
      <c r="IB2" s="251"/>
      <c r="IC2" s="251"/>
      <c r="ID2" s="251"/>
      <c r="IE2" s="251"/>
      <c r="IF2" s="251"/>
      <c r="IG2" s="251"/>
      <c r="IH2" s="251"/>
      <c r="II2" s="251"/>
      <c r="IJ2" s="251"/>
      <c r="IK2" s="251"/>
      <c r="IL2" s="251"/>
      <c r="IM2" s="251"/>
      <c r="IN2" s="251"/>
      <c r="IO2" s="251"/>
      <c r="IP2" s="251"/>
      <c r="IQ2" s="251"/>
      <c r="IR2" s="251"/>
      <c r="IS2" s="251"/>
      <c r="IT2" s="251"/>
      <c r="IU2" s="251"/>
      <c r="IV2" s="251"/>
    </row>
    <row r="3" spans="1:256" ht="20.25">
      <c r="A3" s="252" t="s">
        <v>140</v>
      </c>
      <c r="B3" s="253" t="s">
        <v>141</v>
      </c>
      <c r="C3" s="253" t="s">
        <v>32</v>
      </c>
      <c r="D3" s="253" t="s">
        <v>142</v>
      </c>
      <c r="E3" s="253" t="s">
        <v>143</v>
      </c>
      <c r="F3" s="253" t="s">
        <v>144</v>
      </c>
      <c r="G3" s="253" t="s">
        <v>145</v>
      </c>
      <c r="H3" s="253" t="s">
        <v>146</v>
      </c>
      <c r="I3" s="253" t="s">
        <v>147</v>
      </c>
      <c r="J3" s="254" t="s">
        <v>148</v>
      </c>
      <c r="K3" s="254" t="s">
        <v>149</v>
      </c>
      <c r="L3" s="254" t="s">
        <v>150</v>
      </c>
      <c r="M3" s="254" t="s">
        <v>151</v>
      </c>
      <c r="N3" s="254" t="s">
        <v>152</v>
      </c>
      <c r="O3" s="254" t="s">
        <v>153</v>
      </c>
      <c r="P3" s="255" t="s">
        <v>154</v>
      </c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6"/>
      <c r="EF3" s="246"/>
      <c r="EG3" s="246"/>
      <c r="EH3" s="246"/>
      <c r="EI3" s="246"/>
      <c r="EJ3" s="246"/>
      <c r="EK3" s="246"/>
      <c r="EL3" s="246"/>
      <c r="EM3" s="246"/>
      <c r="EN3" s="246"/>
      <c r="EO3" s="246"/>
      <c r="EP3" s="246"/>
      <c r="EQ3" s="246"/>
      <c r="ER3" s="246"/>
      <c r="ES3" s="246"/>
      <c r="ET3" s="246"/>
      <c r="EU3" s="246"/>
      <c r="EV3" s="246"/>
      <c r="EW3" s="246"/>
      <c r="EX3" s="246"/>
      <c r="EY3" s="246"/>
      <c r="EZ3" s="246"/>
      <c r="FA3" s="246"/>
      <c r="FB3" s="246"/>
      <c r="FC3" s="246"/>
      <c r="FD3" s="246"/>
      <c r="FE3" s="246"/>
      <c r="FF3" s="246"/>
      <c r="FG3" s="246"/>
      <c r="FH3" s="246"/>
      <c r="FI3" s="246"/>
      <c r="FJ3" s="246"/>
      <c r="FK3" s="246"/>
      <c r="FL3" s="246"/>
      <c r="FM3" s="246"/>
      <c r="FN3" s="246"/>
      <c r="FO3" s="246"/>
      <c r="FP3" s="246"/>
      <c r="FQ3" s="246"/>
      <c r="FR3" s="246"/>
      <c r="FS3" s="246"/>
      <c r="FT3" s="246"/>
      <c r="FU3" s="246"/>
      <c r="FV3" s="246"/>
      <c r="FW3" s="246"/>
      <c r="FX3" s="246"/>
      <c r="FY3" s="246"/>
      <c r="FZ3" s="246"/>
      <c r="GA3" s="246"/>
      <c r="GB3" s="246"/>
      <c r="GC3" s="246"/>
      <c r="GD3" s="246"/>
      <c r="GE3" s="246"/>
      <c r="GF3" s="246"/>
      <c r="GG3" s="246"/>
      <c r="GH3" s="246"/>
      <c r="GI3" s="246"/>
      <c r="GJ3" s="246"/>
      <c r="GK3" s="246"/>
      <c r="GL3" s="246"/>
      <c r="GM3" s="246"/>
      <c r="GN3" s="246"/>
      <c r="GO3" s="246"/>
      <c r="GP3" s="246"/>
      <c r="GQ3" s="246"/>
      <c r="GR3" s="246"/>
      <c r="GS3" s="246"/>
      <c r="GT3" s="246"/>
      <c r="GU3" s="246"/>
      <c r="GV3" s="246"/>
      <c r="GW3" s="246"/>
      <c r="GX3" s="246"/>
      <c r="GY3" s="246"/>
      <c r="GZ3" s="246"/>
      <c r="HA3" s="246"/>
      <c r="HB3" s="246"/>
      <c r="HC3" s="246"/>
      <c r="HD3" s="246"/>
      <c r="HE3" s="246"/>
      <c r="HF3" s="246"/>
      <c r="HG3" s="246"/>
      <c r="HH3" s="246"/>
      <c r="HI3" s="246"/>
      <c r="HJ3" s="246"/>
      <c r="HK3" s="246"/>
      <c r="HL3" s="246"/>
      <c r="HM3" s="246"/>
      <c r="HN3" s="246"/>
      <c r="HO3" s="246"/>
      <c r="HP3" s="246"/>
      <c r="HQ3" s="246"/>
      <c r="HR3" s="246"/>
      <c r="HS3" s="246"/>
      <c r="HT3" s="246"/>
      <c r="HU3" s="246"/>
      <c r="HV3" s="246"/>
      <c r="HW3" s="246"/>
      <c r="HX3" s="246"/>
      <c r="HY3" s="246"/>
      <c r="HZ3" s="246"/>
      <c r="IA3" s="246"/>
      <c r="IB3" s="246"/>
      <c r="IC3" s="246"/>
      <c r="ID3" s="246"/>
      <c r="IE3" s="246"/>
      <c r="IF3" s="246"/>
      <c r="IG3" s="246"/>
      <c r="IH3" s="246"/>
      <c r="II3" s="246"/>
      <c r="IJ3" s="246"/>
      <c r="IK3" s="246"/>
      <c r="IL3" s="246"/>
      <c r="IM3" s="246"/>
      <c r="IN3" s="246"/>
      <c r="IO3" s="246"/>
      <c r="IP3" s="246"/>
      <c r="IQ3" s="246"/>
      <c r="IR3" s="246"/>
      <c r="IS3" s="246"/>
      <c r="IT3" s="246"/>
      <c r="IU3" s="246"/>
      <c r="IV3" s="246"/>
    </row>
    <row r="4" spans="1:256" ht="18.75">
      <c r="A4" s="256" t="e">
        <f>#REF!&amp;#REF!&amp;#REF!&amp;#REF!</f>
        <v>#REF!</v>
      </c>
      <c r="B4" s="257" t="s">
        <v>155</v>
      </c>
      <c r="C4" s="258" t="e">
        <f>'4月菜單'!#REF!</f>
        <v>#REF!</v>
      </c>
      <c r="D4" s="259" t="e">
        <f>'4月菜單'!#REF!</f>
        <v>#REF!</v>
      </c>
      <c r="E4" s="258" t="e">
        <f>'4月菜單'!#REF!</f>
        <v>#REF!</v>
      </c>
      <c r="F4" s="259" t="e">
        <f>'4月菜單'!#REF!</f>
        <v>#REF!</v>
      </c>
      <c r="G4" s="258" t="e">
        <f>'4月菜單'!#REF!</f>
        <v>#REF!</v>
      </c>
      <c r="H4" s="259" t="e">
        <f>'4月菜單'!#REF!</f>
        <v>#REF!</v>
      </c>
      <c r="I4" s="259"/>
      <c r="J4" s="260" t="e">
        <f t="shared" ref="J4:J28" si="0">K4*70+L4*75+M4*120+N4*25+O4*60+P4*45</f>
        <v>#REF!</v>
      </c>
      <c r="K4" s="260" t="e">
        <f>#REF!</f>
        <v>#REF!</v>
      </c>
      <c r="L4" s="260" t="e">
        <f>#REF!</f>
        <v>#REF!</v>
      </c>
      <c r="M4" s="260" t="e">
        <f>#REF!</f>
        <v>#REF!</v>
      </c>
      <c r="N4" s="260" t="e">
        <f>#REF!</f>
        <v>#REF!</v>
      </c>
      <c r="O4" s="260" t="e">
        <f>#REF!</f>
        <v>#REF!</v>
      </c>
      <c r="P4" s="261" t="e">
        <f>#REF!</f>
        <v>#REF!</v>
      </c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46"/>
      <c r="CS4" s="246"/>
      <c r="CT4" s="246"/>
      <c r="CU4" s="246"/>
      <c r="CV4" s="246"/>
      <c r="CW4" s="246"/>
      <c r="CX4" s="246"/>
      <c r="CY4" s="246"/>
      <c r="CZ4" s="246"/>
      <c r="DA4" s="246"/>
      <c r="DB4" s="246"/>
      <c r="DC4" s="246"/>
      <c r="DD4" s="246"/>
      <c r="DE4" s="246"/>
      <c r="DF4" s="246"/>
      <c r="DG4" s="246"/>
      <c r="DH4" s="246"/>
      <c r="DI4" s="246"/>
      <c r="DJ4" s="246"/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6"/>
      <c r="EH4" s="246"/>
      <c r="EI4" s="246"/>
      <c r="EJ4" s="246"/>
      <c r="EK4" s="246"/>
      <c r="EL4" s="246"/>
      <c r="EM4" s="246"/>
      <c r="EN4" s="246"/>
      <c r="EO4" s="246"/>
      <c r="EP4" s="246"/>
      <c r="EQ4" s="246"/>
      <c r="ER4" s="246"/>
      <c r="ES4" s="246"/>
      <c r="ET4" s="246"/>
      <c r="EU4" s="246"/>
      <c r="EV4" s="246"/>
      <c r="EW4" s="246"/>
      <c r="EX4" s="246"/>
      <c r="EY4" s="246"/>
      <c r="EZ4" s="246"/>
      <c r="FA4" s="246"/>
      <c r="FB4" s="246"/>
      <c r="FC4" s="246"/>
      <c r="FD4" s="246"/>
      <c r="FE4" s="246"/>
      <c r="FF4" s="246"/>
      <c r="FG4" s="246"/>
      <c r="FH4" s="246"/>
      <c r="FI4" s="246"/>
      <c r="FJ4" s="246"/>
      <c r="FK4" s="246"/>
      <c r="FL4" s="246"/>
      <c r="FM4" s="246"/>
      <c r="FN4" s="246"/>
      <c r="FO4" s="246"/>
      <c r="FP4" s="246"/>
      <c r="FQ4" s="246"/>
      <c r="FR4" s="246"/>
      <c r="FS4" s="246"/>
      <c r="FT4" s="246"/>
      <c r="FU4" s="246"/>
      <c r="FV4" s="246"/>
      <c r="FW4" s="246"/>
      <c r="FX4" s="246"/>
      <c r="FY4" s="246"/>
      <c r="FZ4" s="246"/>
      <c r="GA4" s="246"/>
      <c r="GB4" s="246"/>
      <c r="GC4" s="246"/>
      <c r="GD4" s="246"/>
      <c r="GE4" s="246"/>
      <c r="GF4" s="246"/>
      <c r="GG4" s="246"/>
      <c r="GH4" s="246"/>
      <c r="GI4" s="246"/>
      <c r="GJ4" s="246"/>
      <c r="GK4" s="246"/>
      <c r="GL4" s="246"/>
      <c r="GM4" s="246"/>
      <c r="GN4" s="246"/>
      <c r="GO4" s="246"/>
      <c r="GP4" s="246"/>
      <c r="GQ4" s="246"/>
      <c r="GR4" s="246"/>
      <c r="GS4" s="246"/>
      <c r="GT4" s="246"/>
      <c r="GU4" s="246"/>
      <c r="GV4" s="246"/>
      <c r="GW4" s="246"/>
      <c r="GX4" s="246"/>
      <c r="GY4" s="246"/>
      <c r="GZ4" s="246"/>
      <c r="HA4" s="246"/>
      <c r="HB4" s="246"/>
      <c r="HC4" s="246"/>
      <c r="HD4" s="246"/>
      <c r="HE4" s="246"/>
      <c r="HF4" s="246"/>
      <c r="HG4" s="246"/>
      <c r="HH4" s="246"/>
      <c r="HI4" s="246"/>
      <c r="HJ4" s="246"/>
      <c r="HK4" s="246"/>
      <c r="HL4" s="246"/>
      <c r="HM4" s="246"/>
      <c r="HN4" s="246"/>
      <c r="HO4" s="246"/>
      <c r="HP4" s="246"/>
      <c r="HQ4" s="246"/>
      <c r="HR4" s="246"/>
      <c r="HS4" s="246"/>
      <c r="HT4" s="246"/>
      <c r="HU4" s="246"/>
      <c r="HV4" s="246"/>
      <c r="HW4" s="246"/>
      <c r="HX4" s="246"/>
      <c r="HY4" s="246"/>
      <c r="HZ4" s="246"/>
      <c r="IA4" s="246"/>
      <c r="IB4" s="246"/>
      <c r="IC4" s="246"/>
      <c r="ID4" s="246"/>
      <c r="IE4" s="246"/>
      <c r="IF4" s="246"/>
      <c r="IG4" s="246"/>
      <c r="IH4" s="246"/>
      <c r="II4" s="246"/>
      <c r="IJ4" s="246"/>
      <c r="IK4" s="246"/>
      <c r="IL4" s="246"/>
      <c r="IM4" s="246"/>
      <c r="IN4" s="246"/>
      <c r="IO4" s="246"/>
      <c r="IP4" s="246"/>
      <c r="IQ4" s="246"/>
      <c r="IR4" s="246"/>
      <c r="IS4" s="246"/>
      <c r="IT4" s="246"/>
      <c r="IU4" s="246"/>
      <c r="IV4" s="246"/>
    </row>
    <row r="5" spans="1:256" ht="18.75">
      <c r="A5" s="256" t="e">
        <f>#REF!&amp;#REF!&amp;#REF!&amp;#REF!</f>
        <v>#REF!</v>
      </c>
      <c r="B5" s="257" t="s">
        <v>156</v>
      </c>
      <c r="C5" s="259" t="e">
        <f>'4月菜單'!#REF!</f>
        <v>#REF!</v>
      </c>
      <c r="D5" s="262" t="e">
        <f>'4月菜單'!#REF!</f>
        <v>#REF!</v>
      </c>
      <c r="E5" s="259" t="e">
        <f>'4月菜單'!#REF!</f>
        <v>#REF!</v>
      </c>
      <c r="F5" s="259" t="e">
        <f>'4月菜單'!#REF!</f>
        <v>#REF!</v>
      </c>
      <c r="G5" s="259" t="e">
        <f>'4月菜單'!#REF!</f>
        <v>#REF!</v>
      </c>
      <c r="H5" s="259" t="e">
        <f>'4月菜單'!#REF!</f>
        <v>#REF!</v>
      </c>
      <c r="I5" s="263"/>
      <c r="J5" s="260" t="e">
        <f t="shared" si="0"/>
        <v>#REF!</v>
      </c>
      <c r="K5" s="260" t="e">
        <f>#REF!</f>
        <v>#REF!</v>
      </c>
      <c r="L5" s="260" t="e">
        <f>#REF!</f>
        <v>#REF!</v>
      </c>
      <c r="M5" s="260" t="e">
        <f>#REF!</f>
        <v>#REF!</v>
      </c>
      <c r="N5" s="260" t="e">
        <f>#REF!</f>
        <v>#REF!</v>
      </c>
      <c r="O5" s="260" t="e">
        <f>#REF!</f>
        <v>#REF!</v>
      </c>
      <c r="P5" s="261" t="e">
        <f>#REF!</f>
        <v>#REF!</v>
      </c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264"/>
      <c r="BU5" s="264"/>
      <c r="BV5" s="264"/>
      <c r="BW5" s="264"/>
      <c r="BX5" s="264"/>
      <c r="BY5" s="264"/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264"/>
      <c r="CM5" s="264"/>
      <c r="CN5" s="264"/>
      <c r="CO5" s="264"/>
      <c r="CP5" s="264"/>
      <c r="CQ5" s="264"/>
      <c r="CR5" s="264"/>
      <c r="CS5" s="264"/>
      <c r="CT5" s="264"/>
      <c r="CU5" s="264"/>
      <c r="CV5" s="264"/>
      <c r="CW5" s="264"/>
      <c r="CX5" s="264"/>
      <c r="CY5" s="264"/>
      <c r="CZ5" s="264"/>
      <c r="DA5" s="264"/>
      <c r="DB5" s="264"/>
      <c r="DC5" s="264"/>
      <c r="DD5" s="264"/>
      <c r="DE5" s="264"/>
      <c r="DF5" s="264"/>
      <c r="DG5" s="264"/>
      <c r="DH5" s="264"/>
      <c r="DI5" s="264"/>
      <c r="DJ5" s="264"/>
      <c r="DK5" s="264"/>
      <c r="DL5" s="264"/>
      <c r="DM5" s="264"/>
      <c r="DN5" s="264"/>
      <c r="DO5" s="264"/>
      <c r="DP5" s="264"/>
      <c r="DQ5" s="264"/>
      <c r="DR5" s="264"/>
      <c r="DS5" s="264"/>
      <c r="DT5" s="264"/>
      <c r="DU5" s="264"/>
      <c r="DV5" s="264"/>
      <c r="DW5" s="264"/>
      <c r="DX5" s="264"/>
      <c r="DY5" s="264"/>
      <c r="DZ5" s="264"/>
      <c r="EA5" s="264"/>
      <c r="EB5" s="264"/>
      <c r="EC5" s="264"/>
      <c r="ED5" s="264"/>
      <c r="EE5" s="264"/>
      <c r="EF5" s="264"/>
      <c r="EG5" s="264"/>
      <c r="EH5" s="264"/>
      <c r="EI5" s="264"/>
      <c r="EJ5" s="264"/>
      <c r="EK5" s="264"/>
      <c r="EL5" s="264"/>
      <c r="EM5" s="264"/>
      <c r="EN5" s="264"/>
      <c r="EO5" s="264"/>
      <c r="EP5" s="264"/>
      <c r="EQ5" s="264"/>
      <c r="ER5" s="264"/>
      <c r="ES5" s="264"/>
      <c r="ET5" s="264"/>
      <c r="EU5" s="264"/>
      <c r="EV5" s="264"/>
      <c r="EW5" s="264"/>
      <c r="EX5" s="264"/>
      <c r="EY5" s="264"/>
      <c r="EZ5" s="264"/>
      <c r="FA5" s="264"/>
      <c r="FB5" s="264"/>
      <c r="FC5" s="264"/>
      <c r="FD5" s="264"/>
      <c r="FE5" s="264"/>
      <c r="FF5" s="264"/>
      <c r="FG5" s="264"/>
      <c r="FH5" s="264"/>
      <c r="FI5" s="264"/>
      <c r="FJ5" s="264"/>
      <c r="FK5" s="264"/>
      <c r="FL5" s="264"/>
      <c r="FM5" s="264"/>
      <c r="FN5" s="264"/>
      <c r="FO5" s="264"/>
      <c r="FP5" s="264"/>
      <c r="FQ5" s="264"/>
      <c r="FR5" s="264"/>
      <c r="FS5" s="264"/>
      <c r="FT5" s="264"/>
      <c r="FU5" s="264"/>
      <c r="FV5" s="264"/>
      <c r="FW5" s="264"/>
      <c r="FX5" s="264"/>
      <c r="FY5" s="264"/>
      <c r="FZ5" s="264"/>
      <c r="GA5" s="264"/>
      <c r="GB5" s="264"/>
      <c r="GC5" s="264"/>
      <c r="GD5" s="264"/>
      <c r="GE5" s="264"/>
      <c r="GF5" s="264"/>
      <c r="GG5" s="264"/>
      <c r="GH5" s="264"/>
      <c r="GI5" s="264"/>
      <c r="GJ5" s="264"/>
      <c r="GK5" s="264"/>
      <c r="GL5" s="264"/>
      <c r="GM5" s="264"/>
      <c r="GN5" s="264"/>
      <c r="GO5" s="264"/>
      <c r="GP5" s="264"/>
      <c r="GQ5" s="264"/>
      <c r="GR5" s="264"/>
      <c r="GS5" s="264"/>
      <c r="GT5" s="264"/>
      <c r="GU5" s="264"/>
      <c r="GV5" s="264"/>
      <c r="GW5" s="264"/>
      <c r="GX5" s="264"/>
      <c r="GY5" s="264"/>
      <c r="GZ5" s="264"/>
      <c r="HA5" s="264"/>
      <c r="HB5" s="264"/>
      <c r="HC5" s="264"/>
      <c r="HD5" s="264"/>
      <c r="HE5" s="264"/>
      <c r="HF5" s="264"/>
      <c r="HG5" s="264"/>
      <c r="HH5" s="264"/>
      <c r="HI5" s="264"/>
      <c r="HJ5" s="264"/>
      <c r="HK5" s="264"/>
      <c r="HL5" s="264"/>
      <c r="HM5" s="264"/>
      <c r="HN5" s="264"/>
      <c r="HO5" s="264"/>
      <c r="HP5" s="264"/>
      <c r="HQ5" s="264"/>
      <c r="HR5" s="264"/>
      <c r="HS5" s="264"/>
      <c r="HT5" s="264"/>
      <c r="HU5" s="264"/>
      <c r="HV5" s="264"/>
      <c r="HW5" s="264"/>
      <c r="HX5" s="264"/>
      <c r="HY5" s="264"/>
      <c r="HZ5" s="264"/>
      <c r="IA5" s="264"/>
      <c r="IB5" s="264"/>
      <c r="IC5" s="264"/>
      <c r="ID5" s="264"/>
      <c r="IE5" s="264"/>
      <c r="IF5" s="264"/>
      <c r="IG5" s="264"/>
      <c r="IH5" s="264"/>
      <c r="II5" s="264"/>
      <c r="IJ5" s="264"/>
      <c r="IK5" s="264"/>
      <c r="IL5" s="264"/>
      <c r="IM5" s="264"/>
      <c r="IN5" s="264"/>
      <c r="IO5" s="264"/>
      <c r="IP5" s="264"/>
      <c r="IQ5" s="264"/>
      <c r="IR5" s="264"/>
      <c r="IS5" s="264"/>
      <c r="IT5" s="264"/>
      <c r="IU5" s="264"/>
      <c r="IV5" s="264"/>
    </row>
    <row r="6" spans="1:256" ht="18.75">
      <c r="A6" s="256" t="e">
        <f>#REF!&amp;#REF!&amp;#REF!&amp;#REF!</f>
        <v>#REF!</v>
      </c>
      <c r="B6" s="257" t="s">
        <v>157</v>
      </c>
      <c r="C6" s="258" t="e">
        <f>'4月菜單'!#REF!</f>
        <v>#REF!</v>
      </c>
      <c r="D6" s="259" t="e">
        <f>'4月菜單'!#REF!</f>
        <v>#REF!</v>
      </c>
      <c r="E6" s="258" t="e">
        <f>'4月菜單'!#REF!</f>
        <v>#REF!</v>
      </c>
      <c r="F6" s="259" t="e">
        <f>'4月菜單'!#REF!</f>
        <v>#REF!</v>
      </c>
      <c r="G6" s="258" t="e">
        <f>'4月菜單'!#REF!</f>
        <v>#REF!</v>
      </c>
      <c r="H6" s="259" t="e">
        <f>'4月菜單'!#REF!</f>
        <v>#REF!</v>
      </c>
      <c r="I6" s="259"/>
      <c r="J6" s="260" t="e">
        <f t="shared" si="0"/>
        <v>#REF!</v>
      </c>
      <c r="K6" s="260" t="e">
        <f>#REF!</f>
        <v>#REF!</v>
      </c>
      <c r="L6" s="260" t="e">
        <f>#REF!</f>
        <v>#REF!</v>
      </c>
      <c r="M6" s="260" t="e">
        <f>#REF!</f>
        <v>#REF!</v>
      </c>
      <c r="N6" s="260" t="e">
        <f>#REF!</f>
        <v>#REF!</v>
      </c>
      <c r="O6" s="260" t="e">
        <f>#REF!</f>
        <v>#REF!</v>
      </c>
      <c r="P6" s="261" t="e">
        <f>#REF!</f>
        <v>#REF!</v>
      </c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5"/>
      <c r="BM6" s="265"/>
      <c r="BN6" s="265"/>
      <c r="BO6" s="265"/>
      <c r="BP6" s="265"/>
      <c r="BQ6" s="265"/>
      <c r="BR6" s="265"/>
      <c r="BS6" s="265"/>
      <c r="BT6" s="265"/>
      <c r="BU6" s="265"/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65"/>
      <c r="CL6" s="265"/>
      <c r="CM6" s="265"/>
      <c r="CN6" s="265"/>
      <c r="CO6" s="265"/>
      <c r="CP6" s="265"/>
      <c r="CQ6" s="265"/>
      <c r="CR6" s="265"/>
      <c r="CS6" s="265"/>
      <c r="CT6" s="265"/>
      <c r="CU6" s="265"/>
      <c r="CV6" s="265"/>
      <c r="CW6" s="265"/>
      <c r="CX6" s="265"/>
      <c r="CY6" s="265"/>
      <c r="CZ6" s="265"/>
      <c r="DA6" s="265"/>
      <c r="DB6" s="265"/>
      <c r="DC6" s="265"/>
      <c r="DD6" s="265"/>
      <c r="DE6" s="265"/>
      <c r="DF6" s="265"/>
      <c r="DG6" s="265"/>
      <c r="DH6" s="265"/>
      <c r="DI6" s="265"/>
      <c r="DJ6" s="265"/>
      <c r="DK6" s="265"/>
      <c r="DL6" s="265"/>
      <c r="DM6" s="265"/>
      <c r="DN6" s="265"/>
      <c r="DO6" s="265"/>
      <c r="DP6" s="265"/>
      <c r="DQ6" s="265"/>
      <c r="DR6" s="265"/>
      <c r="DS6" s="265"/>
      <c r="DT6" s="265"/>
      <c r="DU6" s="265"/>
      <c r="DV6" s="265"/>
      <c r="DW6" s="265"/>
      <c r="DX6" s="265"/>
      <c r="DY6" s="265"/>
      <c r="DZ6" s="265"/>
      <c r="EA6" s="265"/>
      <c r="EB6" s="265"/>
      <c r="EC6" s="265"/>
      <c r="ED6" s="265"/>
      <c r="EE6" s="265"/>
      <c r="EF6" s="265"/>
      <c r="EG6" s="265"/>
      <c r="EH6" s="265"/>
      <c r="EI6" s="265"/>
      <c r="EJ6" s="265"/>
      <c r="EK6" s="265"/>
      <c r="EL6" s="265"/>
      <c r="EM6" s="265"/>
      <c r="EN6" s="265"/>
      <c r="EO6" s="265"/>
      <c r="EP6" s="265"/>
      <c r="EQ6" s="265"/>
      <c r="ER6" s="265"/>
      <c r="ES6" s="265"/>
      <c r="ET6" s="265"/>
      <c r="EU6" s="265"/>
      <c r="EV6" s="265"/>
      <c r="EW6" s="265"/>
      <c r="EX6" s="265"/>
      <c r="EY6" s="265"/>
      <c r="EZ6" s="265"/>
      <c r="FA6" s="265"/>
      <c r="FB6" s="265"/>
      <c r="FC6" s="265"/>
      <c r="FD6" s="265"/>
      <c r="FE6" s="265"/>
      <c r="FF6" s="265"/>
      <c r="FG6" s="265"/>
      <c r="FH6" s="265"/>
      <c r="FI6" s="265"/>
      <c r="FJ6" s="265"/>
      <c r="FK6" s="265"/>
      <c r="FL6" s="265"/>
      <c r="FM6" s="265"/>
      <c r="FN6" s="265"/>
      <c r="FO6" s="265"/>
      <c r="FP6" s="265"/>
      <c r="FQ6" s="265"/>
      <c r="FR6" s="265"/>
      <c r="FS6" s="265"/>
      <c r="FT6" s="265"/>
      <c r="FU6" s="265"/>
      <c r="FV6" s="265"/>
      <c r="FW6" s="265"/>
      <c r="FX6" s="265"/>
      <c r="FY6" s="265"/>
      <c r="FZ6" s="265"/>
      <c r="GA6" s="265"/>
      <c r="GB6" s="265"/>
      <c r="GC6" s="265"/>
      <c r="GD6" s="265"/>
      <c r="GE6" s="265"/>
      <c r="GF6" s="265"/>
      <c r="GG6" s="265"/>
      <c r="GH6" s="265"/>
      <c r="GI6" s="265"/>
      <c r="GJ6" s="265"/>
      <c r="GK6" s="265"/>
      <c r="GL6" s="265"/>
      <c r="GM6" s="265"/>
      <c r="GN6" s="265"/>
      <c r="GO6" s="265"/>
      <c r="GP6" s="265"/>
      <c r="GQ6" s="265"/>
      <c r="GR6" s="265"/>
      <c r="GS6" s="265"/>
      <c r="GT6" s="265"/>
      <c r="GU6" s="265"/>
      <c r="GV6" s="265"/>
      <c r="GW6" s="265"/>
      <c r="GX6" s="265"/>
      <c r="GY6" s="265"/>
      <c r="GZ6" s="265"/>
      <c r="HA6" s="265"/>
      <c r="HB6" s="265"/>
      <c r="HC6" s="265"/>
      <c r="HD6" s="265"/>
      <c r="HE6" s="265"/>
      <c r="HF6" s="265"/>
      <c r="HG6" s="265"/>
      <c r="HH6" s="265"/>
      <c r="HI6" s="265"/>
      <c r="HJ6" s="265"/>
      <c r="HK6" s="265"/>
      <c r="HL6" s="265"/>
      <c r="HM6" s="265"/>
      <c r="HN6" s="265"/>
      <c r="HO6" s="265"/>
      <c r="HP6" s="265"/>
      <c r="HQ6" s="265"/>
      <c r="HR6" s="265"/>
      <c r="HS6" s="265"/>
      <c r="HT6" s="265"/>
      <c r="HU6" s="265"/>
      <c r="HV6" s="265"/>
      <c r="HW6" s="265"/>
      <c r="HX6" s="265"/>
      <c r="HY6" s="265"/>
      <c r="HZ6" s="265"/>
      <c r="IA6" s="265"/>
      <c r="IB6" s="265"/>
      <c r="IC6" s="265"/>
      <c r="ID6" s="265"/>
      <c r="IE6" s="265"/>
      <c r="IF6" s="265"/>
      <c r="IG6" s="265"/>
      <c r="IH6" s="265"/>
      <c r="II6" s="265"/>
      <c r="IJ6" s="265"/>
      <c r="IK6" s="265"/>
      <c r="IL6" s="265"/>
      <c r="IM6" s="265"/>
      <c r="IN6" s="265"/>
      <c r="IO6" s="265"/>
      <c r="IP6" s="265"/>
      <c r="IQ6" s="265"/>
      <c r="IR6" s="265"/>
      <c r="IS6" s="265"/>
      <c r="IT6" s="265"/>
      <c r="IU6" s="265"/>
      <c r="IV6" s="265"/>
    </row>
    <row r="7" spans="1:256" ht="18.75">
      <c r="A7" s="256" t="e">
        <f>#REF!&amp;#REF!&amp;#REF!&amp;#REF!</f>
        <v>#REF!</v>
      </c>
      <c r="B7" s="257" t="s">
        <v>158</v>
      </c>
      <c r="C7" s="266" t="e">
        <f>'4月菜單'!#REF!</f>
        <v>#REF!</v>
      </c>
      <c r="D7" s="267" t="e">
        <f>'4月菜單'!#REF!</f>
        <v>#REF!</v>
      </c>
      <c r="E7" s="267" t="e">
        <f>'4月菜單'!#REF!</f>
        <v>#REF!</v>
      </c>
      <c r="F7" s="267" t="e">
        <f>'4月菜單'!#REF!</f>
        <v>#REF!</v>
      </c>
      <c r="G7" s="266" t="e">
        <f>'4月菜單'!#REF!</f>
        <v>#REF!</v>
      </c>
      <c r="H7" s="267" t="e">
        <f>'4月菜單'!#REF!</f>
        <v>#REF!</v>
      </c>
      <c r="I7" s="266"/>
      <c r="J7" s="260" t="e">
        <f t="shared" si="0"/>
        <v>#REF!</v>
      </c>
      <c r="K7" s="260" t="e">
        <f>#REF!</f>
        <v>#REF!</v>
      </c>
      <c r="L7" s="260" t="e">
        <f>#REF!</f>
        <v>#REF!</v>
      </c>
      <c r="M7" s="260" t="e">
        <f>#REF!</f>
        <v>#REF!</v>
      </c>
      <c r="N7" s="260" t="e">
        <f>#REF!</f>
        <v>#REF!</v>
      </c>
      <c r="O7" s="260" t="e">
        <f>#REF!</f>
        <v>#REF!</v>
      </c>
      <c r="P7" s="261" t="e">
        <f>#REF!</f>
        <v>#REF!</v>
      </c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264"/>
      <c r="CA7" s="264"/>
      <c r="CB7" s="264"/>
      <c r="CC7" s="264"/>
      <c r="CD7" s="264"/>
      <c r="CE7" s="264"/>
      <c r="CF7" s="264"/>
      <c r="CG7" s="264"/>
      <c r="CH7" s="264"/>
      <c r="CI7" s="264"/>
      <c r="CJ7" s="264"/>
      <c r="CK7" s="264"/>
      <c r="CL7" s="264"/>
      <c r="CM7" s="264"/>
      <c r="CN7" s="264"/>
      <c r="CO7" s="264"/>
      <c r="CP7" s="264"/>
      <c r="CQ7" s="264"/>
      <c r="CR7" s="264"/>
      <c r="CS7" s="264"/>
      <c r="CT7" s="264"/>
      <c r="CU7" s="264"/>
      <c r="CV7" s="264"/>
      <c r="CW7" s="264"/>
      <c r="CX7" s="264"/>
      <c r="CY7" s="264"/>
      <c r="CZ7" s="264"/>
      <c r="DA7" s="264"/>
      <c r="DB7" s="264"/>
      <c r="DC7" s="264"/>
      <c r="DD7" s="264"/>
      <c r="DE7" s="264"/>
      <c r="DF7" s="264"/>
      <c r="DG7" s="264"/>
      <c r="DH7" s="264"/>
      <c r="DI7" s="264"/>
      <c r="DJ7" s="264"/>
      <c r="DK7" s="264"/>
      <c r="DL7" s="264"/>
      <c r="DM7" s="264"/>
      <c r="DN7" s="264"/>
      <c r="DO7" s="264"/>
      <c r="DP7" s="264"/>
      <c r="DQ7" s="264"/>
      <c r="DR7" s="264"/>
      <c r="DS7" s="264"/>
      <c r="DT7" s="264"/>
      <c r="DU7" s="264"/>
      <c r="DV7" s="264"/>
      <c r="DW7" s="264"/>
      <c r="DX7" s="264"/>
      <c r="DY7" s="264"/>
      <c r="DZ7" s="264"/>
      <c r="EA7" s="264"/>
      <c r="EB7" s="264"/>
      <c r="EC7" s="264"/>
      <c r="ED7" s="264"/>
      <c r="EE7" s="264"/>
      <c r="EF7" s="264"/>
      <c r="EG7" s="264"/>
      <c r="EH7" s="264"/>
      <c r="EI7" s="264"/>
      <c r="EJ7" s="264"/>
      <c r="EK7" s="264"/>
      <c r="EL7" s="264"/>
      <c r="EM7" s="264"/>
      <c r="EN7" s="264"/>
      <c r="EO7" s="264"/>
      <c r="EP7" s="264"/>
      <c r="EQ7" s="264"/>
      <c r="ER7" s="264"/>
      <c r="ES7" s="264"/>
      <c r="ET7" s="264"/>
      <c r="EU7" s="264"/>
      <c r="EV7" s="264"/>
      <c r="EW7" s="264"/>
      <c r="EX7" s="264"/>
      <c r="EY7" s="264"/>
      <c r="EZ7" s="264"/>
      <c r="FA7" s="264"/>
      <c r="FB7" s="264"/>
      <c r="FC7" s="264"/>
      <c r="FD7" s="264"/>
      <c r="FE7" s="264"/>
      <c r="FF7" s="264"/>
      <c r="FG7" s="264"/>
      <c r="FH7" s="264"/>
      <c r="FI7" s="264"/>
      <c r="FJ7" s="264"/>
      <c r="FK7" s="264"/>
      <c r="FL7" s="264"/>
      <c r="FM7" s="264"/>
      <c r="FN7" s="264"/>
      <c r="FO7" s="264"/>
      <c r="FP7" s="264"/>
      <c r="FQ7" s="264"/>
      <c r="FR7" s="264"/>
      <c r="FS7" s="264"/>
      <c r="FT7" s="264"/>
      <c r="FU7" s="264"/>
      <c r="FV7" s="264"/>
      <c r="FW7" s="264"/>
      <c r="FX7" s="264"/>
      <c r="FY7" s="264"/>
      <c r="FZ7" s="264"/>
      <c r="GA7" s="264"/>
      <c r="GB7" s="264"/>
      <c r="GC7" s="264"/>
      <c r="GD7" s="264"/>
      <c r="GE7" s="264"/>
      <c r="GF7" s="264"/>
      <c r="GG7" s="264"/>
      <c r="GH7" s="264"/>
      <c r="GI7" s="264"/>
      <c r="GJ7" s="264"/>
      <c r="GK7" s="264"/>
      <c r="GL7" s="264"/>
      <c r="GM7" s="264"/>
      <c r="GN7" s="264"/>
      <c r="GO7" s="264"/>
      <c r="GP7" s="264"/>
      <c r="GQ7" s="264"/>
      <c r="GR7" s="264"/>
      <c r="GS7" s="264"/>
      <c r="GT7" s="264"/>
      <c r="GU7" s="264"/>
      <c r="GV7" s="264"/>
      <c r="GW7" s="264"/>
      <c r="GX7" s="264"/>
      <c r="GY7" s="264"/>
      <c r="GZ7" s="264"/>
      <c r="HA7" s="264"/>
      <c r="HB7" s="264"/>
      <c r="HC7" s="264"/>
      <c r="HD7" s="264"/>
      <c r="HE7" s="264"/>
      <c r="HF7" s="264"/>
      <c r="HG7" s="264"/>
      <c r="HH7" s="264"/>
      <c r="HI7" s="264"/>
      <c r="HJ7" s="264"/>
      <c r="HK7" s="264"/>
      <c r="HL7" s="264"/>
      <c r="HM7" s="264"/>
      <c r="HN7" s="264"/>
      <c r="HO7" s="264"/>
      <c r="HP7" s="264"/>
      <c r="HQ7" s="264"/>
      <c r="HR7" s="264"/>
      <c r="HS7" s="264"/>
      <c r="HT7" s="264"/>
      <c r="HU7" s="264"/>
      <c r="HV7" s="264"/>
      <c r="HW7" s="264"/>
      <c r="HX7" s="264"/>
      <c r="HY7" s="264"/>
      <c r="HZ7" s="264"/>
      <c r="IA7" s="264"/>
      <c r="IB7" s="264"/>
      <c r="IC7" s="264"/>
      <c r="ID7" s="264"/>
      <c r="IE7" s="264"/>
      <c r="IF7" s="264"/>
      <c r="IG7" s="264"/>
      <c r="IH7" s="264"/>
      <c r="II7" s="264"/>
      <c r="IJ7" s="264"/>
      <c r="IK7" s="264"/>
      <c r="IL7" s="264"/>
      <c r="IM7" s="264"/>
      <c r="IN7" s="264"/>
      <c r="IO7" s="264"/>
      <c r="IP7" s="264"/>
      <c r="IQ7" s="264"/>
      <c r="IR7" s="264"/>
      <c r="IS7" s="264"/>
      <c r="IT7" s="264"/>
      <c r="IU7" s="264"/>
      <c r="IV7" s="264"/>
    </row>
    <row r="8" spans="1:256" ht="18.75">
      <c r="A8" s="256" t="e">
        <f>#REF!&amp;#REF!&amp;#REF!&amp;#REF!</f>
        <v>#REF!</v>
      </c>
      <c r="B8" s="257" t="s">
        <v>159</v>
      </c>
      <c r="C8" s="259" t="e">
        <f>'4月菜單'!#REF!</f>
        <v>#REF!</v>
      </c>
      <c r="D8" s="259" t="e">
        <f>'4月菜單'!#REF!</f>
        <v>#REF!</v>
      </c>
      <c r="E8" s="259" t="e">
        <f>'4月菜單'!#REF!</f>
        <v>#REF!</v>
      </c>
      <c r="F8" s="259" t="e">
        <f>'4月菜單'!#REF!</f>
        <v>#REF!</v>
      </c>
      <c r="G8" s="259" t="e">
        <f>'4月菜單'!#REF!</f>
        <v>#REF!</v>
      </c>
      <c r="H8" s="259" t="e">
        <f>'4月菜單'!#REF!</f>
        <v>#REF!</v>
      </c>
      <c r="I8" s="259"/>
      <c r="J8" s="260" t="e">
        <f t="shared" si="0"/>
        <v>#REF!</v>
      </c>
      <c r="K8" s="260" t="e">
        <f>#REF!</f>
        <v>#REF!</v>
      </c>
      <c r="L8" s="260" t="e">
        <f>#REF!</f>
        <v>#REF!</v>
      </c>
      <c r="M8" s="260" t="e">
        <f>#REF!</f>
        <v>#REF!</v>
      </c>
      <c r="N8" s="260" t="e">
        <f>#REF!</f>
        <v>#REF!</v>
      </c>
      <c r="O8" s="260" t="e">
        <f>#REF!</f>
        <v>#REF!</v>
      </c>
      <c r="P8" s="261" t="e">
        <f>#REF!</f>
        <v>#REF!</v>
      </c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  <c r="BS8" s="264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4"/>
      <c r="CF8" s="264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4"/>
      <c r="CT8" s="264"/>
      <c r="CU8" s="264"/>
      <c r="CV8" s="264"/>
      <c r="CW8" s="264"/>
      <c r="CX8" s="264"/>
      <c r="CY8" s="264"/>
      <c r="CZ8" s="264"/>
      <c r="DA8" s="264"/>
      <c r="DB8" s="264"/>
      <c r="DC8" s="264"/>
      <c r="DD8" s="264"/>
      <c r="DE8" s="264"/>
      <c r="DF8" s="264"/>
      <c r="DG8" s="264"/>
      <c r="DH8" s="264"/>
      <c r="DI8" s="264"/>
      <c r="DJ8" s="264"/>
      <c r="DK8" s="264"/>
      <c r="DL8" s="264"/>
      <c r="DM8" s="264"/>
      <c r="DN8" s="264"/>
      <c r="DO8" s="264"/>
      <c r="DP8" s="264"/>
      <c r="DQ8" s="264"/>
      <c r="DR8" s="264"/>
      <c r="DS8" s="264"/>
      <c r="DT8" s="264"/>
      <c r="DU8" s="264"/>
      <c r="DV8" s="264"/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264"/>
      <c r="EI8" s="264"/>
      <c r="EJ8" s="264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264"/>
      <c r="EZ8" s="264"/>
      <c r="FA8" s="264"/>
      <c r="FB8" s="264"/>
      <c r="FC8" s="264"/>
      <c r="FD8" s="264"/>
      <c r="FE8" s="264"/>
      <c r="FF8" s="264"/>
      <c r="FG8" s="264"/>
      <c r="FH8" s="264"/>
      <c r="FI8" s="264"/>
      <c r="FJ8" s="264"/>
      <c r="FK8" s="264"/>
      <c r="FL8" s="264"/>
      <c r="FM8" s="264"/>
      <c r="FN8" s="264"/>
      <c r="FO8" s="264"/>
      <c r="FP8" s="264"/>
      <c r="FQ8" s="264"/>
      <c r="FR8" s="264"/>
      <c r="FS8" s="264"/>
      <c r="FT8" s="264"/>
      <c r="FU8" s="264"/>
      <c r="FV8" s="264"/>
      <c r="FW8" s="264"/>
      <c r="FX8" s="264"/>
      <c r="FY8" s="264"/>
      <c r="FZ8" s="264"/>
      <c r="GA8" s="264"/>
      <c r="GB8" s="264"/>
      <c r="GC8" s="264"/>
      <c r="GD8" s="264"/>
      <c r="GE8" s="264"/>
      <c r="GF8" s="264"/>
      <c r="GG8" s="264"/>
      <c r="GH8" s="264"/>
      <c r="GI8" s="264"/>
      <c r="GJ8" s="264"/>
      <c r="GK8" s="264"/>
      <c r="GL8" s="264"/>
      <c r="GM8" s="264"/>
      <c r="GN8" s="264"/>
      <c r="GO8" s="264"/>
      <c r="GP8" s="264"/>
      <c r="GQ8" s="264"/>
      <c r="GR8" s="264"/>
      <c r="GS8" s="264"/>
      <c r="GT8" s="264"/>
      <c r="GU8" s="264"/>
      <c r="GV8" s="264"/>
      <c r="GW8" s="264"/>
      <c r="GX8" s="264"/>
      <c r="GY8" s="264"/>
      <c r="GZ8" s="264"/>
      <c r="HA8" s="264"/>
      <c r="HB8" s="264"/>
      <c r="HC8" s="264"/>
      <c r="HD8" s="264"/>
      <c r="HE8" s="264"/>
      <c r="HF8" s="264"/>
      <c r="HG8" s="264"/>
      <c r="HH8" s="264"/>
      <c r="HI8" s="264"/>
      <c r="HJ8" s="264"/>
      <c r="HK8" s="264"/>
      <c r="HL8" s="264"/>
      <c r="HM8" s="264"/>
      <c r="HN8" s="264"/>
      <c r="HO8" s="264"/>
      <c r="HP8" s="264"/>
      <c r="HQ8" s="264"/>
      <c r="HR8" s="264"/>
      <c r="HS8" s="264"/>
      <c r="HT8" s="264"/>
      <c r="HU8" s="264"/>
      <c r="HV8" s="264"/>
      <c r="HW8" s="264"/>
      <c r="HX8" s="264"/>
      <c r="HY8" s="264"/>
      <c r="HZ8" s="264"/>
      <c r="IA8" s="264"/>
      <c r="IB8" s="264"/>
      <c r="IC8" s="264"/>
      <c r="ID8" s="264"/>
      <c r="IE8" s="264"/>
      <c r="IF8" s="264"/>
      <c r="IG8" s="264"/>
      <c r="IH8" s="264"/>
      <c r="II8" s="264"/>
      <c r="IJ8" s="264"/>
      <c r="IK8" s="264"/>
      <c r="IL8" s="264"/>
      <c r="IM8" s="264"/>
      <c r="IN8" s="264"/>
      <c r="IO8" s="264"/>
      <c r="IP8" s="264"/>
      <c r="IQ8" s="264"/>
      <c r="IR8" s="264"/>
      <c r="IS8" s="264"/>
      <c r="IT8" s="264"/>
      <c r="IU8" s="264"/>
      <c r="IV8" s="264"/>
    </row>
    <row r="9" spans="1:256" ht="18.75">
      <c r="A9" s="256" t="str">
        <f>第一週明細!$B$5&amp;第一週明細!$B$6&amp;第一週明細!$B$7&amp;第一週明細!$B$8</f>
        <v>4月1日</v>
      </c>
      <c r="B9" s="257" t="s">
        <v>155</v>
      </c>
      <c r="C9" s="258" t="str">
        <f>'4月菜單'!A6</f>
        <v>白米飯+可可麻糬包</v>
      </c>
      <c r="D9" s="262" t="str">
        <f>'4月菜單'!A7</f>
        <v>梅干扣肉</v>
      </c>
      <c r="E9" s="262" t="str">
        <f>'4月菜單'!A8</f>
        <v>東山滷味(豆加)</v>
      </c>
      <c r="F9" s="259" t="str">
        <f>'4月菜單'!A9</f>
        <v>吮指翅小腿(炸)</v>
      </c>
      <c r="G9" s="259" t="str">
        <f>'4月菜單'!A10</f>
        <v>深色蔬菜</v>
      </c>
      <c r="H9" s="262" t="str">
        <f>'4月菜單'!A11</f>
        <v>味噌海芽湯</v>
      </c>
      <c r="I9" s="259"/>
      <c r="J9" s="260">
        <f t="shared" si="0"/>
        <v>706</v>
      </c>
      <c r="K9" s="260">
        <f>第一週明細!$Y$5</f>
        <v>5.8</v>
      </c>
      <c r="L9" s="260">
        <f>第一週明細!$Y$6</f>
        <v>1.9</v>
      </c>
      <c r="M9" s="260">
        <f>第一週明細!$Y$10</f>
        <v>0</v>
      </c>
      <c r="N9" s="260">
        <f>第一週明細!$Y$7</f>
        <v>1.8</v>
      </c>
      <c r="O9" s="260">
        <f>第一週明細!$Y$9</f>
        <v>0</v>
      </c>
      <c r="P9" s="261">
        <f>第一週明細!$Y$8</f>
        <v>2.5</v>
      </c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  <c r="BS9" s="264"/>
      <c r="BT9" s="264"/>
      <c r="BU9" s="264"/>
      <c r="BV9" s="264"/>
      <c r="BW9" s="264"/>
      <c r="BX9" s="264"/>
      <c r="BY9" s="264"/>
      <c r="BZ9" s="264"/>
      <c r="CA9" s="264"/>
      <c r="CB9" s="264"/>
      <c r="CC9" s="264"/>
      <c r="CD9" s="264"/>
      <c r="CE9" s="264"/>
      <c r="CF9" s="264"/>
      <c r="CG9" s="264"/>
      <c r="CH9" s="264"/>
      <c r="CI9" s="264"/>
      <c r="CJ9" s="264"/>
      <c r="CK9" s="264"/>
      <c r="CL9" s="264"/>
      <c r="CM9" s="264"/>
      <c r="CN9" s="264"/>
      <c r="CO9" s="264"/>
      <c r="CP9" s="264"/>
      <c r="CQ9" s="264"/>
      <c r="CR9" s="264"/>
      <c r="CS9" s="264"/>
      <c r="CT9" s="264"/>
      <c r="CU9" s="264"/>
      <c r="CV9" s="264"/>
      <c r="CW9" s="264"/>
      <c r="CX9" s="264"/>
      <c r="CY9" s="264"/>
      <c r="CZ9" s="264"/>
      <c r="DA9" s="264"/>
      <c r="DB9" s="264"/>
      <c r="DC9" s="264"/>
      <c r="DD9" s="264"/>
      <c r="DE9" s="264"/>
      <c r="DF9" s="264"/>
      <c r="DG9" s="264"/>
      <c r="DH9" s="264"/>
      <c r="DI9" s="264"/>
      <c r="DJ9" s="264"/>
      <c r="DK9" s="264"/>
      <c r="DL9" s="264"/>
      <c r="DM9" s="264"/>
      <c r="DN9" s="264"/>
      <c r="DO9" s="264"/>
      <c r="DP9" s="264"/>
      <c r="DQ9" s="264"/>
      <c r="DR9" s="264"/>
      <c r="DS9" s="264"/>
      <c r="DT9" s="264"/>
      <c r="DU9" s="264"/>
      <c r="DV9" s="264"/>
      <c r="DW9" s="264"/>
      <c r="DX9" s="264"/>
      <c r="DY9" s="264"/>
      <c r="DZ9" s="264"/>
      <c r="EA9" s="264"/>
      <c r="EB9" s="264"/>
      <c r="EC9" s="264"/>
      <c r="ED9" s="264"/>
      <c r="EE9" s="264"/>
      <c r="EF9" s="264"/>
      <c r="EG9" s="264"/>
      <c r="EH9" s="264"/>
      <c r="EI9" s="264"/>
      <c r="EJ9" s="264"/>
      <c r="EK9" s="264"/>
      <c r="EL9" s="264"/>
      <c r="EM9" s="264"/>
      <c r="EN9" s="264"/>
      <c r="EO9" s="264"/>
      <c r="EP9" s="264"/>
      <c r="EQ9" s="264"/>
      <c r="ER9" s="264"/>
      <c r="ES9" s="264"/>
      <c r="ET9" s="264"/>
      <c r="EU9" s="264"/>
      <c r="EV9" s="264"/>
      <c r="EW9" s="264"/>
      <c r="EX9" s="264"/>
      <c r="EY9" s="264"/>
      <c r="EZ9" s="264"/>
      <c r="FA9" s="264"/>
      <c r="FB9" s="264"/>
      <c r="FC9" s="264"/>
      <c r="FD9" s="264"/>
      <c r="FE9" s="264"/>
      <c r="FF9" s="264"/>
      <c r="FG9" s="264"/>
      <c r="FH9" s="264"/>
      <c r="FI9" s="264"/>
      <c r="FJ9" s="264"/>
      <c r="FK9" s="264"/>
      <c r="FL9" s="264"/>
      <c r="FM9" s="264"/>
      <c r="FN9" s="264"/>
      <c r="FO9" s="264"/>
      <c r="FP9" s="264"/>
      <c r="FQ9" s="264"/>
      <c r="FR9" s="264"/>
      <c r="FS9" s="264"/>
      <c r="FT9" s="264"/>
      <c r="FU9" s="264"/>
      <c r="FV9" s="264"/>
      <c r="FW9" s="264"/>
      <c r="FX9" s="264"/>
      <c r="FY9" s="264"/>
      <c r="FZ9" s="264"/>
      <c r="GA9" s="264"/>
      <c r="GB9" s="264"/>
      <c r="GC9" s="264"/>
      <c r="GD9" s="264"/>
      <c r="GE9" s="264"/>
      <c r="GF9" s="264"/>
      <c r="GG9" s="264"/>
      <c r="GH9" s="264"/>
      <c r="GI9" s="264"/>
      <c r="GJ9" s="264"/>
      <c r="GK9" s="264"/>
      <c r="GL9" s="264"/>
      <c r="GM9" s="264"/>
      <c r="GN9" s="264"/>
      <c r="GO9" s="264"/>
      <c r="GP9" s="264"/>
      <c r="GQ9" s="264"/>
      <c r="GR9" s="264"/>
      <c r="GS9" s="264"/>
      <c r="GT9" s="264"/>
      <c r="GU9" s="264"/>
      <c r="GV9" s="264"/>
      <c r="GW9" s="264"/>
      <c r="GX9" s="264"/>
      <c r="GY9" s="264"/>
      <c r="GZ9" s="264"/>
      <c r="HA9" s="264"/>
      <c r="HB9" s="264"/>
      <c r="HC9" s="264"/>
      <c r="HD9" s="264"/>
      <c r="HE9" s="264"/>
      <c r="HF9" s="264"/>
      <c r="HG9" s="264"/>
      <c r="HH9" s="264"/>
      <c r="HI9" s="264"/>
      <c r="HJ9" s="264"/>
      <c r="HK9" s="264"/>
      <c r="HL9" s="264"/>
      <c r="HM9" s="264"/>
      <c r="HN9" s="264"/>
      <c r="HO9" s="264"/>
      <c r="HP9" s="264"/>
      <c r="HQ9" s="264"/>
      <c r="HR9" s="264"/>
      <c r="HS9" s="264"/>
      <c r="HT9" s="264"/>
      <c r="HU9" s="264"/>
      <c r="HV9" s="264"/>
      <c r="HW9" s="264"/>
      <c r="HX9" s="264"/>
      <c r="HY9" s="264"/>
      <c r="HZ9" s="264"/>
      <c r="IA9" s="264"/>
      <c r="IB9" s="264"/>
      <c r="IC9" s="264"/>
      <c r="ID9" s="264"/>
      <c r="IE9" s="264"/>
      <c r="IF9" s="264"/>
      <c r="IG9" s="264"/>
      <c r="IH9" s="264"/>
      <c r="II9" s="264"/>
      <c r="IJ9" s="264"/>
      <c r="IK9" s="264"/>
      <c r="IL9" s="264"/>
      <c r="IM9" s="264"/>
      <c r="IN9" s="264"/>
      <c r="IO9" s="264"/>
      <c r="IP9" s="264"/>
      <c r="IQ9" s="264"/>
      <c r="IR9" s="264"/>
      <c r="IS9" s="264"/>
      <c r="IT9" s="264"/>
      <c r="IU9" s="264"/>
      <c r="IV9" s="264"/>
    </row>
    <row r="10" spans="1:256" ht="18.75">
      <c r="A10" s="256" t="str">
        <f>第一週明細!$B$13&amp;第一週明細!$B$14&amp;第一週明細!$B$15&amp;第一週明細!$B$16</f>
        <v>4月2日</v>
      </c>
      <c r="B10" s="257" t="s">
        <v>160</v>
      </c>
      <c r="C10" s="262" t="str">
        <f>'4月菜單'!E6</f>
        <v>紫米飯</v>
      </c>
      <c r="D10" s="262" t="str">
        <f>'4月菜單'!E7</f>
        <v>生鮮水產品-蒲燒鯛魚(海)</v>
      </c>
      <c r="E10" s="262" t="str">
        <f>'4月菜單'!E8</f>
        <v>酸菜白肉鍋(醃)</v>
      </c>
      <c r="F10" s="262" t="str">
        <f>'4月菜單'!E9</f>
        <v>醬汁豆腐(豆)</v>
      </c>
      <c r="G10" s="259" t="str">
        <f>'4月菜單'!E10</f>
        <v>淺色蔬菜</v>
      </c>
      <c r="H10" s="262" t="str">
        <f>'4月菜單'!E11</f>
        <v>蛋花湯+豆漿</v>
      </c>
      <c r="I10" s="259"/>
      <c r="J10" s="260">
        <f t="shared" si="0"/>
        <v>711</v>
      </c>
      <c r="K10" s="260">
        <f>第一週明細!$Y$13</f>
        <v>5.8</v>
      </c>
      <c r="L10" s="260">
        <f>第一週明細!$Y$14</f>
        <v>1.9</v>
      </c>
      <c r="M10" s="260">
        <f>第一週明細!$Y$18</f>
        <v>0</v>
      </c>
      <c r="N10" s="260">
        <f>第一週明細!$Y$15</f>
        <v>2</v>
      </c>
      <c r="O10" s="260">
        <f>第一週明細!$Y$17</f>
        <v>0</v>
      </c>
      <c r="P10" s="261">
        <f>第一週明細!$Y$16</f>
        <v>2.5</v>
      </c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  <c r="BS10" s="264"/>
      <c r="BT10" s="264"/>
      <c r="BU10" s="264"/>
      <c r="BV10" s="264"/>
      <c r="BW10" s="264"/>
      <c r="BX10" s="264"/>
      <c r="BY10" s="264"/>
      <c r="BZ10" s="264"/>
      <c r="CA10" s="264"/>
      <c r="CB10" s="264"/>
      <c r="CC10" s="264"/>
      <c r="CD10" s="264"/>
      <c r="CE10" s="264"/>
      <c r="CF10" s="264"/>
      <c r="CG10" s="264"/>
      <c r="CH10" s="264"/>
      <c r="CI10" s="264"/>
      <c r="CJ10" s="264"/>
      <c r="CK10" s="264"/>
      <c r="CL10" s="264"/>
      <c r="CM10" s="264"/>
      <c r="CN10" s="264"/>
      <c r="CO10" s="264"/>
      <c r="CP10" s="264"/>
      <c r="CQ10" s="264"/>
      <c r="CR10" s="264"/>
      <c r="CS10" s="264"/>
      <c r="CT10" s="264"/>
      <c r="CU10" s="264"/>
      <c r="CV10" s="264"/>
      <c r="CW10" s="264"/>
      <c r="CX10" s="264"/>
      <c r="CY10" s="264"/>
      <c r="CZ10" s="264"/>
      <c r="DA10" s="264"/>
      <c r="DB10" s="264"/>
      <c r="DC10" s="264"/>
      <c r="DD10" s="264"/>
      <c r="DE10" s="264"/>
      <c r="DF10" s="264"/>
      <c r="DG10" s="264"/>
      <c r="DH10" s="264"/>
      <c r="DI10" s="264"/>
      <c r="DJ10" s="264"/>
      <c r="DK10" s="264"/>
      <c r="DL10" s="264"/>
      <c r="DM10" s="264"/>
      <c r="DN10" s="264"/>
      <c r="DO10" s="264"/>
      <c r="DP10" s="264"/>
      <c r="DQ10" s="264"/>
      <c r="DR10" s="264"/>
      <c r="DS10" s="264"/>
      <c r="DT10" s="264"/>
      <c r="DU10" s="264"/>
      <c r="DV10" s="264"/>
      <c r="DW10" s="264"/>
      <c r="DX10" s="264"/>
      <c r="DY10" s="264"/>
      <c r="DZ10" s="264"/>
      <c r="EA10" s="264"/>
      <c r="EB10" s="264"/>
      <c r="EC10" s="264"/>
      <c r="ED10" s="264"/>
      <c r="EE10" s="264"/>
      <c r="EF10" s="264"/>
      <c r="EG10" s="264"/>
      <c r="EH10" s="264"/>
      <c r="EI10" s="264"/>
      <c r="EJ10" s="264"/>
      <c r="EK10" s="264"/>
      <c r="EL10" s="264"/>
      <c r="EM10" s="264"/>
      <c r="EN10" s="264"/>
      <c r="EO10" s="264"/>
      <c r="EP10" s="264"/>
      <c r="EQ10" s="264"/>
      <c r="ER10" s="264"/>
      <c r="ES10" s="264"/>
      <c r="ET10" s="264"/>
      <c r="EU10" s="264"/>
      <c r="EV10" s="264"/>
      <c r="EW10" s="264"/>
      <c r="EX10" s="264"/>
      <c r="EY10" s="264"/>
      <c r="EZ10" s="264"/>
      <c r="FA10" s="264"/>
      <c r="FB10" s="264"/>
      <c r="FC10" s="264"/>
      <c r="FD10" s="264"/>
      <c r="FE10" s="264"/>
      <c r="FF10" s="264"/>
      <c r="FG10" s="264"/>
      <c r="FH10" s="264"/>
      <c r="FI10" s="264"/>
      <c r="FJ10" s="264"/>
      <c r="FK10" s="264"/>
      <c r="FL10" s="264"/>
      <c r="FM10" s="264"/>
      <c r="FN10" s="264"/>
      <c r="FO10" s="264"/>
      <c r="FP10" s="264"/>
      <c r="FQ10" s="264"/>
      <c r="FR10" s="264"/>
      <c r="FS10" s="264"/>
      <c r="FT10" s="264"/>
      <c r="FU10" s="264"/>
      <c r="FV10" s="264"/>
      <c r="FW10" s="264"/>
      <c r="FX10" s="264"/>
      <c r="FY10" s="264"/>
      <c r="FZ10" s="264"/>
      <c r="GA10" s="264"/>
      <c r="GB10" s="264"/>
      <c r="GC10" s="264"/>
      <c r="GD10" s="264"/>
      <c r="GE10" s="264"/>
      <c r="GF10" s="264"/>
      <c r="GG10" s="264"/>
      <c r="GH10" s="264"/>
      <c r="GI10" s="264"/>
      <c r="GJ10" s="264"/>
      <c r="GK10" s="264"/>
      <c r="GL10" s="264"/>
      <c r="GM10" s="264"/>
      <c r="GN10" s="264"/>
      <c r="GO10" s="264"/>
      <c r="GP10" s="264"/>
      <c r="GQ10" s="264"/>
      <c r="GR10" s="264"/>
      <c r="GS10" s="264"/>
      <c r="GT10" s="264"/>
      <c r="GU10" s="264"/>
      <c r="GV10" s="264"/>
      <c r="GW10" s="264"/>
      <c r="GX10" s="264"/>
      <c r="GY10" s="264"/>
      <c r="GZ10" s="264"/>
      <c r="HA10" s="264"/>
      <c r="HB10" s="264"/>
      <c r="HC10" s="264"/>
      <c r="HD10" s="264"/>
      <c r="HE10" s="264"/>
      <c r="HF10" s="264"/>
      <c r="HG10" s="264"/>
      <c r="HH10" s="264"/>
      <c r="HI10" s="264"/>
      <c r="HJ10" s="264"/>
      <c r="HK10" s="264"/>
      <c r="HL10" s="264"/>
      <c r="HM10" s="264"/>
      <c r="HN10" s="264"/>
      <c r="HO10" s="264"/>
      <c r="HP10" s="264"/>
      <c r="HQ10" s="264"/>
      <c r="HR10" s="264"/>
      <c r="HS10" s="264"/>
      <c r="HT10" s="264"/>
      <c r="HU10" s="264"/>
      <c r="HV10" s="264"/>
      <c r="HW10" s="264"/>
      <c r="HX10" s="264"/>
      <c r="HY10" s="264"/>
      <c r="HZ10" s="264"/>
      <c r="IA10" s="264"/>
      <c r="IB10" s="264"/>
      <c r="IC10" s="264"/>
      <c r="ID10" s="264"/>
      <c r="IE10" s="264"/>
      <c r="IF10" s="264"/>
      <c r="IG10" s="264"/>
      <c r="IH10" s="264"/>
      <c r="II10" s="264"/>
      <c r="IJ10" s="264"/>
      <c r="IK10" s="264"/>
      <c r="IL10" s="264"/>
      <c r="IM10" s="264"/>
      <c r="IN10" s="264"/>
      <c r="IO10" s="264"/>
      <c r="IP10" s="264"/>
      <c r="IQ10" s="264"/>
      <c r="IR10" s="264"/>
      <c r="IS10" s="264"/>
      <c r="IT10" s="264"/>
      <c r="IU10" s="264"/>
      <c r="IV10" s="264"/>
    </row>
    <row r="11" spans="1:256" ht="18.75">
      <c r="A11" s="256" t="str">
        <f>第一週明細!$B$21&amp;第一週明細!$B$22&amp;第一週明細!$B$23&amp;第一週明細!$B$24</f>
        <v>4月3日</v>
      </c>
      <c r="B11" s="257" t="s">
        <v>157</v>
      </c>
      <c r="C11" s="262" t="str">
        <f>'4月菜單'!I6</f>
        <v>白米飯</v>
      </c>
      <c r="D11" s="262" t="str">
        <f>'4月菜單'!I7</f>
        <v>唐揚炸雞丁(炸)</v>
      </c>
      <c r="E11" s="262" t="str">
        <f>'4月菜單'!I8</f>
        <v>玉米炒蛋</v>
      </c>
      <c r="F11" s="262" t="str">
        <f>'4月菜單'!I9</f>
        <v>照燒燴豬肉</v>
      </c>
      <c r="G11" s="259" t="str">
        <f>'4月菜單'!I10</f>
        <v>深色蔬菜</v>
      </c>
      <c r="H11" s="262" t="str">
        <f>'4月菜單'!I11</f>
        <v>雙銀蘿蔔湯</v>
      </c>
      <c r="I11" s="263"/>
      <c r="J11" s="260">
        <f t="shared" si="0"/>
        <v>731</v>
      </c>
      <c r="K11" s="260">
        <f>第一週明細!$Y$21</f>
        <v>5.8</v>
      </c>
      <c r="L11" s="260">
        <f>第一週明細!$Y$22</f>
        <v>1.9</v>
      </c>
      <c r="M11" s="260">
        <f>第一週明細!$Y$26</f>
        <v>0</v>
      </c>
      <c r="N11" s="260">
        <f>第一週明細!$Y$23</f>
        <v>1.9</v>
      </c>
      <c r="O11" s="260">
        <f>第一週明細!$Y$25</f>
        <v>0</v>
      </c>
      <c r="P11" s="261">
        <f>第一週明細!$Y$24</f>
        <v>3</v>
      </c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  <c r="BS11" s="264"/>
      <c r="BT11" s="264"/>
      <c r="BU11" s="264"/>
      <c r="BV11" s="264"/>
      <c r="BW11" s="264"/>
      <c r="BX11" s="264"/>
      <c r="BY11" s="264"/>
      <c r="BZ11" s="264"/>
      <c r="CA11" s="264"/>
      <c r="CB11" s="264"/>
      <c r="CC11" s="264"/>
      <c r="CD11" s="264"/>
      <c r="CE11" s="264"/>
      <c r="CF11" s="264"/>
      <c r="CG11" s="264"/>
      <c r="CH11" s="264"/>
      <c r="CI11" s="264"/>
      <c r="CJ11" s="264"/>
      <c r="CK11" s="264"/>
      <c r="CL11" s="264"/>
      <c r="CM11" s="264"/>
      <c r="CN11" s="264"/>
      <c r="CO11" s="264"/>
      <c r="CP11" s="264"/>
      <c r="CQ11" s="264"/>
      <c r="CR11" s="264"/>
      <c r="CS11" s="264"/>
      <c r="CT11" s="264"/>
      <c r="CU11" s="264"/>
      <c r="CV11" s="264"/>
      <c r="CW11" s="264"/>
      <c r="CX11" s="264"/>
      <c r="CY11" s="264"/>
      <c r="CZ11" s="264"/>
      <c r="DA11" s="264"/>
      <c r="DB11" s="264"/>
      <c r="DC11" s="264"/>
      <c r="DD11" s="264"/>
      <c r="DE11" s="264"/>
      <c r="DF11" s="264"/>
      <c r="DG11" s="264"/>
      <c r="DH11" s="264"/>
      <c r="DI11" s="264"/>
      <c r="DJ11" s="264"/>
      <c r="DK11" s="264"/>
      <c r="DL11" s="264"/>
      <c r="DM11" s="264"/>
      <c r="DN11" s="264"/>
      <c r="DO11" s="264"/>
      <c r="DP11" s="264"/>
      <c r="DQ11" s="264"/>
      <c r="DR11" s="264"/>
      <c r="DS11" s="264"/>
      <c r="DT11" s="264"/>
      <c r="DU11" s="264"/>
      <c r="DV11" s="264"/>
      <c r="DW11" s="264"/>
      <c r="DX11" s="264"/>
      <c r="DY11" s="264"/>
      <c r="DZ11" s="264"/>
      <c r="EA11" s="264"/>
      <c r="EB11" s="264"/>
      <c r="EC11" s="264"/>
      <c r="ED11" s="264"/>
      <c r="EE11" s="264"/>
      <c r="EF11" s="264"/>
      <c r="EG11" s="264"/>
      <c r="EH11" s="264"/>
      <c r="EI11" s="264"/>
      <c r="EJ11" s="264"/>
      <c r="EK11" s="264"/>
      <c r="EL11" s="264"/>
      <c r="EM11" s="264"/>
      <c r="EN11" s="264"/>
      <c r="EO11" s="264"/>
      <c r="EP11" s="264"/>
      <c r="EQ11" s="264"/>
      <c r="ER11" s="264"/>
      <c r="ES11" s="264"/>
      <c r="ET11" s="264"/>
      <c r="EU11" s="264"/>
      <c r="EV11" s="264"/>
      <c r="EW11" s="264"/>
      <c r="EX11" s="264"/>
      <c r="EY11" s="264"/>
      <c r="EZ11" s="264"/>
      <c r="FA11" s="264"/>
      <c r="FB11" s="264"/>
      <c r="FC11" s="264"/>
      <c r="FD11" s="264"/>
      <c r="FE11" s="264"/>
      <c r="FF11" s="264"/>
      <c r="FG11" s="264"/>
      <c r="FH11" s="264"/>
      <c r="FI11" s="264"/>
      <c r="FJ11" s="264"/>
      <c r="FK11" s="264"/>
      <c r="FL11" s="264"/>
      <c r="FM11" s="264"/>
      <c r="FN11" s="264"/>
      <c r="FO11" s="264"/>
      <c r="FP11" s="264"/>
      <c r="FQ11" s="264"/>
      <c r="FR11" s="264"/>
      <c r="FS11" s="264"/>
      <c r="FT11" s="264"/>
      <c r="FU11" s="264"/>
      <c r="FV11" s="264"/>
      <c r="FW11" s="264"/>
      <c r="FX11" s="264"/>
      <c r="FY11" s="264"/>
      <c r="FZ11" s="264"/>
      <c r="GA11" s="264"/>
      <c r="GB11" s="264"/>
      <c r="GC11" s="264"/>
      <c r="GD11" s="264"/>
      <c r="GE11" s="264"/>
      <c r="GF11" s="264"/>
      <c r="GG11" s="264"/>
      <c r="GH11" s="264"/>
      <c r="GI11" s="264"/>
      <c r="GJ11" s="264"/>
      <c r="GK11" s="264"/>
      <c r="GL11" s="264"/>
      <c r="GM11" s="264"/>
      <c r="GN11" s="264"/>
      <c r="GO11" s="264"/>
      <c r="GP11" s="264"/>
      <c r="GQ11" s="264"/>
      <c r="GR11" s="264"/>
      <c r="GS11" s="264"/>
      <c r="GT11" s="264"/>
      <c r="GU11" s="264"/>
      <c r="GV11" s="264"/>
      <c r="GW11" s="264"/>
      <c r="GX11" s="264"/>
      <c r="GY11" s="264"/>
      <c r="GZ11" s="264"/>
      <c r="HA11" s="264"/>
      <c r="HB11" s="264"/>
      <c r="HC11" s="264"/>
      <c r="HD11" s="264"/>
      <c r="HE11" s="264"/>
      <c r="HF11" s="264"/>
      <c r="HG11" s="264"/>
      <c r="HH11" s="264"/>
      <c r="HI11" s="264"/>
      <c r="HJ11" s="264"/>
      <c r="HK11" s="264"/>
      <c r="HL11" s="264"/>
      <c r="HM11" s="264"/>
      <c r="HN11" s="264"/>
      <c r="HO11" s="264"/>
      <c r="HP11" s="264"/>
      <c r="HQ11" s="264"/>
      <c r="HR11" s="264"/>
      <c r="HS11" s="264"/>
      <c r="HT11" s="264"/>
      <c r="HU11" s="264"/>
      <c r="HV11" s="264"/>
      <c r="HW11" s="264"/>
      <c r="HX11" s="264"/>
      <c r="HY11" s="264"/>
      <c r="HZ11" s="264"/>
      <c r="IA11" s="264"/>
      <c r="IB11" s="264"/>
      <c r="IC11" s="264"/>
      <c r="ID11" s="264"/>
      <c r="IE11" s="264"/>
      <c r="IF11" s="264"/>
      <c r="IG11" s="264"/>
      <c r="IH11" s="264"/>
      <c r="II11" s="264"/>
      <c r="IJ11" s="264"/>
      <c r="IK11" s="264"/>
      <c r="IL11" s="264"/>
      <c r="IM11" s="264"/>
      <c r="IN11" s="264"/>
      <c r="IO11" s="264"/>
      <c r="IP11" s="264"/>
      <c r="IQ11" s="264"/>
      <c r="IR11" s="264"/>
      <c r="IS11" s="264"/>
      <c r="IT11" s="264"/>
      <c r="IU11" s="264"/>
      <c r="IV11" s="264"/>
    </row>
    <row r="12" spans="1:256" ht="18.75">
      <c r="A12" s="256" t="str">
        <f>第一週明細!$B$29&amp;第一週明細!$B$30&amp;第一週明細!$B$31&amp;第一週明細!$B$32</f>
        <v>4月4日</v>
      </c>
      <c r="B12" s="257" t="s">
        <v>161</v>
      </c>
      <c r="C12" s="266">
        <f>'4月菜單'!M6</f>
        <v>0</v>
      </c>
      <c r="D12" s="267">
        <f>'4月菜單'!M7</f>
        <v>0</v>
      </c>
      <c r="E12" s="267" t="str">
        <f>'4月菜單'!M8</f>
        <v>清明/兒童節連假</v>
      </c>
      <c r="F12" s="267">
        <f>'4月菜單'!M9</f>
        <v>0</v>
      </c>
      <c r="G12" s="266">
        <f>'4月菜單'!M10</f>
        <v>0</v>
      </c>
      <c r="H12" s="267">
        <f>'4月菜單'!M11</f>
        <v>0</v>
      </c>
      <c r="I12" s="266"/>
      <c r="J12" s="260">
        <f t="shared" si="0"/>
        <v>0</v>
      </c>
      <c r="K12" s="260">
        <f>第一週明細!$Y$29</f>
        <v>0</v>
      </c>
      <c r="L12" s="260">
        <f>第一週明細!$Y$30</f>
        <v>0</v>
      </c>
      <c r="M12" s="260">
        <f>第一週明細!$Y$34</f>
        <v>0</v>
      </c>
      <c r="N12" s="260">
        <f>第一週明細!$Y$31</f>
        <v>0</v>
      </c>
      <c r="O12" s="260">
        <f>第一週明細!$Y$33</f>
        <v>0</v>
      </c>
      <c r="P12" s="261">
        <f>第一週明細!$Y$32</f>
        <v>0</v>
      </c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5"/>
      <c r="CD12" s="265"/>
      <c r="CE12" s="265"/>
      <c r="CF12" s="265"/>
      <c r="CG12" s="265"/>
      <c r="CH12" s="265"/>
      <c r="CI12" s="265"/>
      <c r="CJ12" s="265"/>
      <c r="CK12" s="265"/>
      <c r="CL12" s="265"/>
      <c r="CM12" s="265"/>
      <c r="CN12" s="265"/>
      <c r="CO12" s="265"/>
      <c r="CP12" s="265"/>
      <c r="CQ12" s="265"/>
      <c r="CR12" s="265"/>
      <c r="CS12" s="265"/>
      <c r="CT12" s="265"/>
      <c r="CU12" s="265"/>
      <c r="CV12" s="265"/>
      <c r="CW12" s="265"/>
      <c r="CX12" s="265"/>
      <c r="CY12" s="265"/>
      <c r="CZ12" s="265"/>
      <c r="DA12" s="265"/>
      <c r="DB12" s="265"/>
      <c r="DC12" s="265"/>
      <c r="DD12" s="265"/>
      <c r="DE12" s="265"/>
      <c r="DF12" s="265"/>
      <c r="DG12" s="265"/>
      <c r="DH12" s="265"/>
      <c r="DI12" s="265"/>
      <c r="DJ12" s="265"/>
      <c r="DK12" s="265"/>
      <c r="DL12" s="265"/>
      <c r="DM12" s="265"/>
      <c r="DN12" s="265"/>
      <c r="DO12" s="265"/>
      <c r="DP12" s="265"/>
      <c r="DQ12" s="265"/>
      <c r="DR12" s="265"/>
      <c r="DS12" s="265"/>
      <c r="DT12" s="265"/>
      <c r="DU12" s="265"/>
      <c r="DV12" s="265"/>
      <c r="DW12" s="265"/>
      <c r="DX12" s="265"/>
      <c r="DY12" s="265"/>
      <c r="DZ12" s="265"/>
      <c r="EA12" s="265"/>
      <c r="EB12" s="265"/>
      <c r="EC12" s="265"/>
      <c r="ED12" s="265"/>
      <c r="EE12" s="265"/>
      <c r="EF12" s="265"/>
      <c r="EG12" s="265"/>
      <c r="EH12" s="265"/>
      <c r="EI12" s="265"/>
      <c r="EJ12" s="265"/>
      <c r="EK12" s="265"/>
      <c r="EL12" s="265"/>
      <c r="EM12" s="265"/>
      <c r="EN12" s="265"/>
      <c r="EO12" s="265"/>
      <c r="EP12" s="265"/>
      <c r="EQ12" s="265"/>
      <c r="ER12" s="265"/>
      <c r="ES12" s="265"/>
      <c r="ET12" s="265"/>
      <c r="EU12" s="265"/>
      <c r="EV12" s="265"/>
      <c r="EW12" s="265"/>
      <c r="EX12" s="265"/>
      <c r="EY12" s="265"/>
      <c r="EZ12" s="265"/>
      <c r="FA12" s="265"/>
      <c r="FB12" s="265"/>
      <c r="FC12" s="265"/>
      <c r="FD12" s="265"/>
      <c r="FE12" s="265"/>
      <c r="FF12" s="265"/>
      <c r="FG12" s="265"/>
      <c r="FH12" s="265"/>
      <c r="FI12" s="265"/>
      <c r="FJ12" s="265"/>
      <c r="FK12" s="265"/>
      <c r="FL12" s="265"/>
      <c r="FM12" s="265"/>
      <c r="FN12" s="265"/>
      <c r="FO12" s="265"/>
      <c r="FP12" s="265"/>
      <c r="FQ12" s="265"/>
      <c r="FR12" s="265"/>
      <c r="FS12" s="265"/>
      <c r="FT12" s="265"/>
      <c r="FU12" s="265"/>
      <c r="FV12" s="265"/>
      <c r="FW12" s="265"/>
      <c r="FX12" s="265"/>
      <c r="FY12" s="265"/>
      <c r="FZ12" s="265"/>
      <c r="GA12" s="265"/>
      <c r="GB12" s="265"/>
      <c r="GC12" s="265"/>
      <c r="GD12" s="265"/>
      <c r="GE12" s="265"/>
      <c r="GF12" s="265"/>
      <c r="GG12" s="265"/>
      <c r="GH12" s="265"/>
      <c r="GI12" s="265"/>
      <c r="GJ12" s="265"/>
      <c r="GK12" s="265"/>
      <c r="GL12" s="265"/>
      <c r="GM12" s="265"/>
      <c r="GN12" s="265"/>
      <c r="GO12" s="265"/>
      <c r="GP12" s="265"/>
      <c r="GQ12" s="265"/>
      <c r="GR12" s="265"/>
      <c r="GS12" s="265"/>
      <c r="GT12" s="265"/>
      <c r="GU12" s="265"/>
      <c r="GV12" s="265"/>
      <c r="GW12" s="265"/>
      <c r="GX12" s="265"/>
      <c r="GY12" s="265"/>
      <c r="GZ12" s="265"/>
      <c r="HA12" s="265"/>
      <c r="HB12" s="265"/>
      <c r="HC12" s="265"/>
      <c r="HD12" s="265"/>
      <c r="HE12" s="265"/>
      <c r="HF12" s="265"/>
      <c r="HG12" s="265"/>
      <c r="HH12" s="265"/>
      <c r="HI12" s="265"/>
      <c r="HJ12" s="265"/>
      <c r="HK12" s="265"/>
      <c r="HL12" s="265"/>
      <c r="HM12" s="265"/>
      <c r="HN12" s="265"/>
      <c r="HO12" s="265"/>
      <c r="HP12" s="265"/>
      <c r="HQ12" s="265"/>
      <c r="HR12" s="265"/>
      <c r="HS12" s="265"/>
      <c r="HT12" s="265"/>
      <c r="HU12" s="265"/>
      <c r="HV12" s="265"/>
      <c r="HW12" s="265"/>
      <c r="HX12" s="265"/>
      <c r="HY12" s="265"/>
      <c r="HZ12" s="265"/>
      <c r="IA12" s="265"/>
      <c r="IB12" s="265"/>
      <c r="IC12" s="265"/>
      <c r="ID12" s="265"/>
      <c r="IE12" s="265"/>
      <c r="IF12" s="265"/>
      <c r="IG12" s="265"/>
      <c r="IH12" s="265"/>
      <c r="II12" s="265"/>
      <c r="IJ12" s="265"/>
      <c r="IK12" s="265"/>
      <c r="IL12" s="265"/>
      <c r="IM12" s="265"/>
      <c r="IN12" s="265"/>
      <c r="IO12" s="265"/>
      <c r="IP12" s="265"/>
      <c r="IQ12" s="265"/>
      <c r="IR12" s="265"/>
      <c r="IS12" s="265"/>
      <c r="IT12" s="265"/>
      <c r="IU12" s="265"/>
      <c r="IV12" s="265"/>
    </row>
    <row r="13" spans="1:256" ht="18.75">
      <c r="A13" s="256" t="str">
        <f>第一週明細!$B$37&amp;第一週明細!$B$38&amp;第一週明細!$B$39&amp;第一週明細!$B$40</f>
        <v>4月5日</v>
      </c>
      <c r="B13" s="257" t="s">
        <v>162</v>
      </c>
      <c r="C13" s="262">
        <f>'4月菜單'!Q6</f>
        <v>0</v>
      </c>
      <c r="D13" s="262">
        <f>'4月菜單'!Q7</f>
        <v>0</v>
      </c>
      <c r="E13" s="262" t="str">
        <f>'4月菜單'!Q8</f>
        <v>清明/兒童節連假</v>
      </c>
      <c r="F13" s="262">
        <f>'4月菜單'!Q9</f>
        <v>0</v>
      </c>
      <c r="G13" s="259">
        <f>'4月菜單'!Q10</f>
        <v>0</v>
      </c>
      <c r="H13" s="262">
        <f>'4月菜單'!Q11</f>
        <v>0</v>
      </c>
      <c r="I13" s="259"/>
      <c r="J13" s="260">
        <f t="shared" si="0"/>
        <v>0</v>
      </c>
      <c r="K13" s="260">
        <f>第一週明細!$Y$37</f>
        <v>0</v>
      </c>
      <c r="L13" s="260">
        <f>第一週明細!$Y$38</f>
        <v>0</v>
      </c>
      <c r="M13" s="260">
        <f>第一週明細!$Y$42</f>
        <v>0</v>
      </c>
      <c r="N13" s="260">
        <f>第一週明細!$Y$39</f>
        <v>0</v>
      </c>
      <c r="O13" s="260">
        <f>第一週明細!$Y$41</f>
        <v>0</v>
      </c>
      <c r="P13" s="261">
        <f>第一週明細!$Y$40</f>
        <v>0</v>
      </c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  <c r="BW13" s="264"/>
      <c r="BX13" s="264"/>
      <c r="BY13" s="264"/>
      <c r="BZ13" s="264"/>
      <c r="CA13" s="264"/>
      <c r="CB13" s="264"/>
      <c r="CC13" s="264"/>
      <c r="CD13" s="264"/>
      <c r="CE13" s="264"/>
      <c r="CF13" s="264"/>
      <c r="CG13" s="264"/>
      <c r="CH13" s="264"/>
      <c r="CI13" s="264"/>
      <c r="CJ13" s="264"/>
      <c r="CK13" s="264"/>
      <c r="CL13" s="264"/>
      <c r="CM13" s="264"/>
      <c r="CN13" s="264"/>
      <c r="CO13" s="264"/>
      <c r="CP13" s="264"/>
      <c r="CQ13" s="264"/>
      <c r="CR13" s="264"/>
      <c r="CS13" s="264"/>
      <c r="CT13" s="264"/>
      <c r="CU13" s="264"/>
      <c r="CV13" s="264"/>
      <c r="CW13" s="264"/>
      <c r="CX13" s="264"/>
      <c r="CY13" s="264"/>
      <c r="CZ13" s="264"/>
      <c r="DA13" s="264"/>
      <c r="DB13" s="264"/>
      <c r="DC13" s="264"/>
      <c r="DD13" s="264"/>
      <c r="DE13" s="264"/>
      <c r="DF13" s="264"/>
      <c r="DG13" s="264"/>
      <c r="DH13" s="264"/>
      <c r="DI13" s="264"/>
      <c r="DJ13" s="264"/>
      <c r="DK13" s="264"/>
      <c r="DL13" s="264"/>
      <c r="DM13" s="264"/>
      <c r="DN13" s="264"/>
      <c r="DO13" s="264"/>
      <c r="DP13" s="264"/>
      <c r="DQ13" s="264"/>
      <c r="DR13" s="264"/>
      <c r="DS13" s="264"/>
      <c r="DT13" s="264"/>
      <c r="DU13" s="264"/>
      <c r="DV13" s="264"/>
      <c r="DW13" s="264"/>
      <c r="DX13" s="264"/>
      <c r="DY13" s="264"/>
      <c r="DZ13" s="264"/>
      <c r="EA13" s="264"/>
      <c r="EB13" s="264"/>
      <c r="EC13" s="264"/>
      <c r="ED13" s="264"/>
      <c r="EE13" s="264"/>
      <c r="EF13" s="264"/>
      <c r="EG13" s="264"/>
      <c r="EH13" s="264"/>
      <c r="EI13" s="264"/>
      <c r="EJ13" s="264"/>
      <c r="EK13" s="264"/>
      <c r="EL13" s="264"/>
      <c r="EM13" s="264"/>
      <c r="EN13" s="264"/>
      <c r="EO13" s="264"/>
      <c r="EP13" s="264"/>
      <c r="EQ13" s="264"/>
      <c r="ER13" s="264"/>
      <c r="ES13" s="264"/>
      <c r="ET13" s="264"/>
      <c r="EU13" s="264"/>
      <c r="EV13" s="264"/>
      <c r="EW13" s="264"/>
      <c r="EX13" s="264"/>
      <c r="EY13" s="264"/>
      <c r="EZ13" s="264"/>
      <c r="FA13" s="264"/>
      <c r="FB13" s="264"/>
      <c r="FC13" s="264"/>
      <c r="FD13" s="264"/>
      <c r="FE13" s="264"/>
      <c r="FF13" s="264"/>
      <c r="FG13" s="264"/>
      <c r="FH13" s="264"/>
      <c r="FI13" s="264"/>
      <c r="FJ13" s="264"/>
      <c r="FK13" s="264"/>
      <c r="FL13" s="264"/>
      <c r="FM13" s="264"/>
      <c r="FN13" s="264"/>
      <c r="FO13" s="264"/>
      <c r="FP13" s="264"/>
      <c r="FQ13" s="264"/>
      <c r="FR13" s="264"/>
      <c r="FS13" s="264"/>
      <c r="FT13" s="264"/>
      <c r="FU13" s="264"/>
      <c r="FV13" s="264"/>
      <c r="FW13" s="264"/>
      <c r="FX13" s="264"/>
      <c r="FY13" s="264"/>
      <c r="FZ13" s="264"/>
      <c r="GA13" s="264"/>
      <c r="GB13" s="264"/>
      <c r="GC13" s="264"/>
      <c r="GD13" s="264"/>
      <c r="GE13" s="264"/>
      <c r="GF13" s="264"/>
      <c r="GG13" s="264"/>
      <c r="GH13" s="264"/>
      <c r="GI13" s="264"/>
      <c r="GJ13" s="264"/>
      <c r="GK13" s="264"/>
      <c r="GL13" s="264"/>
      <c r="GM13" s="264"/>
      <c r="GN13" s="264"/>
      <c r="GO13" s="264"/>
      <c r="GP13" s="264"/>
      <c r="GQ13" s="264"/>
      <c r="GR13" s="264"/>
      <c r="GS13" s="264"/>
      <c r="GT13" s="264"/>
      <c r="GU13" s="264"/>
      <c r="GV13" s="264"/>
      <c r="GW13" s="264"/>
      <c r="GX13" s="264"/>
      <c r="GY13" s="264"/>
      <c r="GZ13" s="264"/>
      <c r="HA13" s="264"/>
      <c r="HB13" s="264"/>
      <c r="HC13" s="264"/>
      <c r="HD13" s="264"/>
      <c r="HE13" s="264"/>
      <c r="HF13" s="264"/>
      <c r="HG13" s="264"/>
      <c r="HH13" s="264"/>
      <c r="HI13" s="264"/>
      <c r="HJ13" s="264"/>
      <c r="HK13" s="264"/>
      <c r="HL13" s="264"/>
      <c r="HM13" s="264"/>
      <c r="HN13" s="264"/>
      <c r="HO13" s="264"/>
      <c r="HP13" s="264"/>
      <c r="HQ13" s="264"/>
      <c r="HR13" s="264"/>
      <c r="HS13" s="264"/>
      <c r="HT13" s="264"/>
      <c r="HU13" s="264"/>
      <c r="HV13" s="264"/>
      <c r="HW13" s="264"/>
      <c r="HX13" s="264"/>
      <c r="HY13" s="264"/>
      <c r="HZ13" s="264"/>
      <c r="IA13" s="264"/>
      <c r="IB13" s="264"/>
      <c r="IC13" s="264"/>
      <c r="ID13" s="264"/>
      <c r="IE13" s="264"/>
      <c r="IF13" s="264"/>
      <c r="IG13" s="264"/>
      <c r="IH13" s="264"/>
      <c r="II13" s="264"/>
      <c r="IJ13" s="264"/>
      <c r="IK13" s="264"/>
      <c r="IL13" s="264"/>
      <c r="IM13" s="264"/>
      <c r="IN13" s="264"/>
      <c r="IO13" s="264"/>
      <c r="IP13" s="264"/>
      <c r="IQ13" s="264"/>
      <c r="IR13" s="264"/>
      <c r="IS13" s="264"/>
      <c r="IT13" s="264"/>
      <c r="IU13" s="264"/>
      <c r="IV13" s="264"/>
    </row>
    <row r="14" spans="1:256" ht="18.75">
      <c r="A14" s="256" t="str">
        <f>第二週明細!$B$5&amp;第二週明細!$B$6&amp;第二週明細!$B$7&amp;第二週明細!$B$8</f>
        <v>4月8日</v>
      </c>
      <c r="B14" s="257" t="s">
        <v>155</v>
      </c>
      <c r="C14" s="258" t="str">
        <f>'4月菜單'!A16</f>
        <v>白米飯+香烤波浪薯條</v>
      </c>
      <c r="D14" s="262" t="str">
        <f>'4月菜單'!A17</f>
        <v>洋芋鴨丁</v>
      </c>
      <c r="E14" s="262" t="str">
        <f>'4月菜單'!A18</f>
        <v>五香滷蛋</v>
      </c>
      <c r="F14" s="262" t="str">
        <f>'4月菜單'!A19</f>
        <v>高麗菜肉片</v>
      </c>
      <c r="G14" s="259" t="str">
        <f>'4月菜單'!A20</f>
        <v>深色蔬菜</v>
      </c>
      <c r="H14" s="262" t="str">
        <f>'4月菜單'!A21</f>
        <v>玉米濃湯(芡)</v>
      </c>
      <c r="I14" s="259"/>
      <c r="J14" s="260">
        <f t="shared" si="0"/>
        <v>708.5</v>
      </c>
      <c r="K14" s="260">
        <f>第二週明細!$Y$5</f>
        <v>5.8</v>
      </c>
      <c r="L14" s="260">
        <f>第二週明細!$Y$6</f>
        <v>1.9</v>
      </c>
      <c r="M14" s="260">
        <f>第二週明細!$Y$10</f>
        <v>0</v>
      </c>
      <c r="N14" s="260">
        <f>第二週明細!$Y$7</f>
        <v>1.9</v>
      </c>
      <c r="O14" s="260">
        <f>第二週明細!$Y$9</f>
        <v>0</v>
      </c>
      <c r="P14" s="261">
        <f>第二週明細!$Y$8</f>
        <v>2.5</v>
      </c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  <c r="BS14" s="264"/>
      <c r="BT14" s="264"/>
      <c r="BU14" s="264"/>
      <c r="BV14" s="264"/>
      <c r="BW14" s="264"/>
      <c r="BX14" s="264"/>
      <c r="BY14" s="264"/>
      <c r="BZ14" s="264"/>
      <c r="CA14" s="264"/>
      <c r="CB14" s="264"/>
      <c r="CC14" s="264"/>
      <c r="CD14" s="264"/>
      <c r="CE14" s="264"/>
      <c r="CF14" s="264"/>
      <c r="CG14" s="264"/>
      <c r="CH14" s="264"/>
      <c r="CI14" s="264"/>
      <c r="CJ14" s="264"/>
      <c r="CK14" s="264"/>
      <c r="CL14" s="264"/>
      <c r="CM14" s="264"/>
      <c r="CN14" s="264"/>
      <c r="CO14" s="264"/>
      <c r="CP14" s="264"/>
      <c r="CQ14" s="264"/>
      <c r="CR14" s="264"/>
      <c r="CS14" s="264"/>
      <c r="CT14" s="264"/>
      <c r="CU14" s="264"/>
      <c r="CV14" s="264"/>
      <c r="CW14" s="264"/>
      <c r="CX14" s="264"/>
      <c r="CY14" s="264"/>
      <c r="CZ14" s="264"/>
      <c r="DA14" s="264"/>
      <c r="DB14" s="264"/>
      <c r="DC14" s="264"/>
      <c r="DD14" s="264"/>
      <c r="DE14" s="264"/>
      <c r="DF14" s="264"/>
      <c r="DG14" s="264"/>
      <c r="DH14" s="264"/>
      <c r="DI14" s="264"/>
      <c r="DJ14" s="264"/>
      <c r="DK14" s="264"/>
      <c r="DL14" s="264"/>
      <c r="DM14" s="264"/>
      <c r="DN14" s="264"/>
      <c r="DO14" s="264"/>
      <c r="DP14" s="264"/>
      <c r="DQ14" s="264"/>
      <c r="DR14" s="264"/>
      <c r="DS14" s="264"/>
      <c r="DT14" s="264"/>
      <c r="DU14" s="264"/>
      <c r="DV14" s="264"/>
      <c r="DW14" s="264"/>
      <c r="DX14" s="264"/>
      <c r="DY14" s="264"/>
      <c r="DZ14" s="264"/>
      <c r="EA14" s="264"/>
      <c r="EB14" s="264"/>
      <c r="EC14" s="264"/>
      <c r="ED14" s="264"/>
      <c r="EE14" s="264"/>
      <c r="EF14" s="264"/>
      <c r="EG14" s="264"/>
      <c r="EH14" s="264"/>
      <c r="EI14" s="264"/>
      <c r="EJ14" s="264"/>
      <c r="EK14" s="264"/>
      <c r="EL14" s="264"/>
      <c r="EM14" s="264"/>
      <c r="EN14" s="264"/>
      <c r="EO14" s="264"/>
      <c r="EP14" s="264"/>
      <c r="EQ14" s="264"/>
      <c r="ER14" s="264"/>
      <c r="ES14" s="264"/>
      <c r="ET14" s="264"/>
      <c r="EU14" s="264"/>
      <c r="EV14" s="264"/>
      <c r="EW14" s="264"/>
      <c r="EX14" s="264"/>
      <c r="EY14" s="264"/>
      <c r="EZ14" s="264"/>
      <c r="FA14" s="264"/>
      <c r="FB14" s="264"/>
      <c r="FC14" s="264"/>
      <c r="FD14" s="264"/>
      <c r="FE14" s="264"/>
      <c r="FF14" s="264"/>
      <c r="FG14" s="264"/>
      <c r="FH14" s="264"/>
      <c r="FI14" s="264"/>
      <c r="FJ14" s="264"/>
      <c r="FK14" s="264"/>
      <c r="FL14" s="264"/>
      <c r="FM14" s="264"/>
      <c r="FN14" s="264"/>
      <c r="FO14" s="264"/>
      <c r="FP14" s="264"/>
      <c r="FQ14" s="264"/>
      <c r="FR14" s="264"/>
      <c r="FS14" s="264"/>
      <c r="FT14" s="264"/>
      <c r="FU14" s="264"/>
      <c r="FV14" s="264"/>
      <c r="FW14" s="264"/>
      <c r="FX14" s="264"/>
      <c r="FY14" s="264"/>
      <c r="FZ14" s="264"/>
      <c r="GA14" s="264"/>
      <c r="GB14" s="264"/>
      <c r="GC14" s="264"/>
      <c r="GD14" s="264"/>
      <c r="GE14" s="264"/>
      <c r="GF14" s="264"/>
      <c r="GG14" s="264"/>
      <c r="GH14" s="264"/>
      <c r="GI14" s="264"/>
      <c r="GJ14" s="264"/>
      <c r="GK14" s="264"/>
      <c r="GL14" s="264"/>
      <c r="GM14" s="264"/>
      <c r="GN14" s="264"/>
      <c r="GO14" s="264"/>
      <c r="GP14" s="264"/>
      <c r="GQ14" s="264"/>
      <c r="GR14" s="264"/>
      <c r="GS14" s="264"/>
      <c r="GT14" s="264"/>
      <c r="GU14" s="264"/>
      <c r="GV14" s="264"/>
      <c r="GW14" s="264"/>
      <c r="GX14" s="264"/>
      <c r="GY14" s="264"/>
      <c r="GZ14" s="264"/>
      <c r="HA14" s="264"/>
      <c r="HB14" s="264"/>
      <c r="HC14" s="264"/>
      <c r="HD14" s="264"/>
      <c r="HE14" s="264"/>
      <c r="HF14" s="264"/>
      <c r="HG14" s="264"/>
      <c r="HH14" s="264"/>
      <c r="HI14" s="264"/>
      <c r="HJ14" s="264"/>
      <c r="HK14" s="264"/>
      <c r="HL14" s="264"/>
      <c r="HM14" s="264"/>
      <c r="HN14" s="264"/>
      <c r="HO14" s="264"/>
      <c r="HP14" s="264"/>
      <c r="HQ14" s="264"/>
      <c r="HR14" s="264"/>
      <c r="HS14" s="264"/>
      <c r="HT14" s="264"/>
      <c r="HU14" s="264"/>
      <c r="HV14" s="264"/>
      <c r="HW14" s="264"/>
      <c r="HX14" s="264"/>
      <c r="HY14" s="264"/>
      <c r="HZ14" s="264"/>
      <c r="IA14" s="264"/>
      <c r="IB14" s="264"/>
      <c r="IC14" s="264"/>
      <c r="ID14" s="264"/>
      <c r="IE14" s="264"/>
      <c r="IF14" s="264"/>
      <c r="IG14" s="264"/>
      <c r="IH14" s="264"/>
      <c r="II14" s="264"/>
      <c r="IJ14" s="264"/>
      <c r="IK14" s="264"/>
      <c r="IL14" s="264"/>
      <c r="IM14" s="264"/>
      <c r="IN14" s="264"/>
      <c r="IO14" s="264"/>
      <c r="IP14" s="264"/>
      <c r="IQ14" s="264"/>
      <c r="IR14" s="264"/>
      <c r="IS14" s="264"/>
      <c r="IT14" s="264"/>
      <c r="IU14" s="264"/>
      <c r="IV14" s="264"/>
    </row>
    <row r="15" spans="1:256" ht="18.75">
      <c r="A15" s="256" t="str">
        <f>第二週明細!$B$13&amp;第二週明細!$B$14&amp;第二週明細!$B$15&amp;第二週明細!$B$16</f>
        <v>4月9日</v>
      </c>
      <c r="B15" s="257" t="s">
        <v>156</v>
      </c>
      <c r="C15" s="262" t="str">
        <f>'4月菜單'!E16</f>
        <v>燕麥飯</v>
      </c>
      <c r="D15" s="262" t="str">
        <f>'4月菜單'!E17</f>
        <v>板烤雞排</v>
      </c>
      <c r="E15" s="259" t="str">
        <f>'4月菜單'!E18</f>
        <v>阿婆肉燥</v>
      </c>
      <c r="F15" s="262" t="str">
        <f>'4月菜單'!E19</f>
        <v>蔥花吉拿棒(冷)</v>
      </c>
      <c r="G15" s="259" t="str">
        <f>'4月菜單'!E20</f>
        <v>淺色蔬菜</v>
      </c>
      <c r="H15" s="262" t="str">
        <f>'4月菜單'!E21</f>
        <v>綠豆蜜甜湯</v>
      </c>
      <c r="I15" s="259"/>
      <c r="J15" s="260">
        <f t="shared" si="0"/>
        <v>703.5</v>
      </c>
      <c r="K15" s="260">
        <f>第二週明細!$Y$13</f>
        <v>5.8</v>
      </c>
      <c r="L15" s="260">
        <f>第二週明細!$Y$14</f>
        <v>1.9</v>
      </c>
      <c r="M15" s="260">
        <f>第二週明細!$Y$18</f>
        <v>0</v>
      </c>
      <c r="N15" s="260">
        <f>第二週明細!$Y$15</f>
        <v>1.7</v>
      </c>
      <c r="O15" s="260">
        <f>第二週明細!$Y$17</f>
        <v>0</v>
      </c>
      <c r="P15" s="261">
        <f>第二週明細!$Y$16</f>
        <v>2.5</v>
      </c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  <c r="BS15" s="264"/>
      <c r="BT15" s="264"/>
      <c r="BU15" s="264"/>
      <c r="BV15" s="264"/>
      <c r="BW15" s="264"/>
      <c r="BX15" s="264"/>
      <c r="BY15" s="264"/>
      <c r="BZ15" s="264"/>
      <c r="CA15" s="264"/>
      <c r="CB15" s="264"/>
      <c r="CC15" s="264"/>
      <c r="CD15" s="264"/>
      <c r="CE15" s="264"/>
      <c r="CF15" s="264"/>
      <c r="CG15" s="264"/>
      <c r="CH15" s="264"/>
      <c r="CI15" s="264"/>
      <c r="CJ15" s="264"/>
      <c r="CK15" s="264"/>
      <c r="CL15" s="264"/>
      <c r="CM15" s="264"/>
      <c r="CN15" s="264"/>
      <c r="CO15" s="264"/>
      <c r="CP15" s="264"/>
      <c r="CQ15" s="264"/>
      <c r="CR15" s="264"/>
      <c r="CS15" s="264"/>
      <c r="CT15" s="264"/>
      <c r="CU15" s="264"/>
      <c r="CV15" s="264"/>
      <c r="CW15" s="264"/>
      <c r="CX15" s="264"/>
      <c r="CY15" s="264"/>
      <c r="CZ15" s="264"/>
      <c r="DA15" s="264"/>
      <c r="DB15" s="264"/>
      <c r="DC15" s="264"/>
      <c r="DD15" s="264"/>
      <c r="DE15" s="264"/>
      <c r="DF15" s="264"/>
      <c r="DG15" s="264"/>
      <c r="DH15" s="264"/>
      <c r="DI15" s="264"/>
      <c r="DJ15" s="264"/>
      <c r="DK15" s="264"/>
      <c r="DL15" s="264"/>
      <c r="DM15" s="264"/>
      <c r="DN15" s="264"/>
      <c r="DO15" s="264"/>
      <c r="DP15" s="264"/>
      <c r="DQ15" s="264"/>
      <c r="DR15" s="264"/>
      <c r="DS15" s="264"/>
      <c r="DT15" s="264"/>
      <c r="DU15" s="264"/>
      <c r="DV15" s="264"/>
      <c r="DW15" s="264"/>
      <c r="DX15" s="264"/>
      <c r="DY15" s="264"/>
      <c r="DZ15" s="264"/>
      <c r="EA15" s="264"/>
      <c r="EB15" s="264"/>
      <c r="EC15" s="264"/>
      <c r="ED15" s="264"/>
      <c r="EE15" s="264"/>
      <c r="EF15" s="264"/>
      <c r="EG15" s="264"/>
      <c r="EH15" s="264"/>
      <c r="EI15" s="264"/>
      <c r="EJ15" s="264"/>
      <c r="EK15" s="264"/>
      <c r="EL15" s="264"/>
      <c r="EM15" s="264"/>
      <c r="EN15" s="264"/>
      <c r="EO15" s="264"/>
      <c r="EP15" s="264"/>
      <c r="EQ15" s="264"/>
      <c r="ER15" s="264"/>
      <c r="ES15" s="264"/>
      <c r="ET15" s="264"/>
      <c r="EU15" s="264"/>
      <c r="EV15" s="264"/>
      <c r="EW15" s="264"/>
      <c r="EX15" s="264"/>
      <c r="EY15" s="264"/>
      <c r="EZ15" s="264"/>
      <c r="FA15" s="264"/>
      <c r="FB15" s="264"/>
      <c r="FC15" s="264"/>
      <c r="FD15" s="264"/>
      <c r="FE15" s="264"/>
      <c r="FF15" s="264"/>
      <c r="FG15" s="264"/>
      <c r="FH15" s="264"/>
      <c r="FI15" s="264"/>
      <c r="FJ15" s="264"/>
      <c r="FK15" s="264"/>
      <c r="FL15" s="264"/>
      <c r="FM15" s="264"/>
      <c r="FN15" s="264"/>
      <c r="FO15" s="264"/>
      <c r="FP15" s="264"/>
      <c r="FQ15" s="264"/>
      <c r="FR15" s="264"/>
      <c r="FS15" s="264"/>
      <c r="FT15" s="264"/>
      <c r="FU15" s="264"/>
      <c r="FV15" s="264"/>
      <c r="FW15" s="264"/>
      <c r="FX15" s="264"/>
      <c r="FY15" s="264"/>
      <c r="FZ15" s="264"/>
      <c r="GA15" s="264"/>
      <c r="GB15" s="264"/>
      <c r="GC15" s="264"/>
      <c r="GD15" s="264"/>
      <c r="GE15" s="264"/>
      <c r="GF15" s="264"/>
      <c r="GG15" s="264"/>
      <c r="GH15" s="264"/>
      <c r="GI15" s="264"/>
      <c r="GJ15" s="264"/>
      <c r="GK15" s="264"/>
      <c r="GL15" s="264"/>
      <c r="GM15" s="264"/>
      <c r="GN15" s="264"/>
      <c r="GO15" s="264"/>
      <c r="GP15" s="264"/>
      <c r="GQ15" s="264"/>
      <c r="GR15" s="264"/>
      <c r="GS15" s="264"/>
      <c r="GT15" s="264"/>
      <c r="GU15" s="264"/>
      <c r="GV15" s="264"/>
      <c r="GW15" s="264"/>
      <c r="GX15" s="264"/>
      <c r="GY15" s="264"/>
      <c r="GZ15" s="264"/>
      <c r="HA15" s="264"/>
      <c r="HB15" s="264"/>
      <c r="HC15" s="264"/>
      <c r="HD15" s="264"/>
      <c r="HE15" s="264"/>
      <c r="HF15" s="264"/>
      <c r="HG15" s="264"/>
      <c r="HH15" s="264"/>
      <c r="HI15" s="264"/>
      <c r="HJ15" s="264"/>
      <c r="HK15" s="264"/>
      <c r="HL15" s="264"/>
      <c r="HM15" s="264"/>
      <c r="HN15" s="264"/>
      <c r="HO15" s="264"/>
      <c r="HP15" s="264"/>
      <c r="HQ15" s="264"/>
      <c r="HR15" s="264"/>
      <c r="HS15" s="264"/>
      <c r="HT15" s="264"/>
      <c r="HU15" s="264"/>
      <c r="HV15" s="264"/>
      <c r="HW15" s="264"/>
      <c r="HX15" s="264"/>
      <c r="HY15" s="264"/>
      <c r="HZ15" s="264"/>
      <c r="IA15" s="264"/>
      <c r="IB15" s="264"/>
      <c r="IC15" s="264"/>
      <c r="ID15" s="264"/>
      <c r="IE15" s="264"/>
      <c r="IF15" s="264"/>
      <c r="IG15" s="264"/>
      <c r="IH15" s="264"/>
      <c r="II15" s="264"/>
      <c r="IJ15" s="264"/>
      <c r="IK15" s="264"/>
      <c r="IL15" s="264"/>
      <c r="IM15" s="264"/>
      <c r="IN15" s="264"/>
      <c r="IO15" s="264"/>
      <c r="IP15" s="264"/>
      <c r="IQ15" s="264"/>
      <c r="IR15" s="264"/>
      <c r="IS15" s="264"/>
      <c r="IT15" s="264"/>
      <c r="IU15" s="264"/>
      <c r="IV15" s="264"/>
    </row>
    <row r="16" spans="1:256" ht="18.75">
      <c r="A16" s="256" t="str">
        <f>第二週明細!$B$21&amp;第二週明細!$B$22&amp;第二週明細!$B$23&amp;第二週明細!$B$24</f>
        <v>4月10日</v>
      </c>
      <c r="B16" s="257" t="s">
        <v>163</v>
      </c>
      <c r="C16" s="262" t="str">
        <f>'4月菜單'!I16</f>
        <v>白米飯</v>
      </c>
      <c r="D16" s="262" t="str">
        <f>'4月菜單'!I17</f>
        <v>黃金雞腿(炸)</v>
      </c>
      <c r="E16" s="262" t="str">
        <f>'4月菜單'!I18</f>
        <v>照燒豆腐(豆)</v>
      </c>
      <c r="F16" s="262" t="str">
        <f>'4月菜單'!I19</f>
        <v>甜椒菇菇</v>
      </c>
      <c r="G16" s="259" t="str">
        <f>'4月菜單'!I20</f>
        <v>深色蔬菜</v>
      </c>
      <c r="H16" s="262" t="str">
        <f>'4月菜單'!I21</f>
        <v>海芽湯</v>
      </c>
      <c r="I16" s="263"/>
      <c r="J16" s="260">
        <f t="shared" si="0"/>
        <v>720</v>
      </c>
      <c r="K16" s="260">
        <f>第二週明細!$Y$21</f>
        <v>5.8</v>
      </c>
      <c r="L16" s="260">
        <f>第二週明細!$Y$22</f>
        <v>1.9</v>
      </c>
      <c r="M16" s="260">
        <f>第二週明細!$Y$26</f>
        <v>0</v>
      </c>
      <c r="N16" s="260">
        <f>第二週明細!$Y$23</f>
        <v>2</v>
      </c>
      <c r="O16" s="260">
        <f>第二週明細!$Y$25</f>
        <v>0</v>
      </c>
      <c r="P16" s="261">
        <f>第二週明細!$Y$24</f>
        <v>2.7</v>
      </c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  <c r="BS16" s="264"/>
      <c r="BT16" s="264"/>
      <c r="BU16" s="264"/>
      <c r="BV16" s="264"/>
      <c r="BW16" s="264"/>
      <c r="BX16" s="264"/>
      <c r="BY16" s="264"/>
      <c r="BZ16" s="264"/>
      <c r="CA16" s="264"/>
      <c r="CB16" s="264"/>
      <c r="CC16" s="264"/>
      <c r="CD16" s="264"/>
      <c r="CE16" s="264"/>
      <c r="CF16" s="264"/>
      <c r="CG16" s="264"/>
      <c r="CH16" s="264"/>
      <c r="CI16" s="264"/>
      <c r="CJ16" s="264"/>
      <c r="CK16" s="264"/>
      <c r="CL16" s="264"/>
      <c r="CM16" s="264"/>
      <c r="CN16" s="264"/>
      <c r="CO16" s="264"/>
      <c r="CP16" s="264"/>
      <c r="CQ16" s="264"/>
      <c r="CR16" s="264"/>
      <c r="CS16" s="264"/>
      <c r="CT16" s="264"/>
      <c r="CU16" s="264"/>
      <c r="CV16" s="264"/>
      <c r="CW16" s="264"/>
      <c r="CX16" s="264"/>
      <c r="CY16" s="264"/>
      <c r="CZ16" s="264"/>
      <c r="DA16" s="264"/>
      <c r="DB16" s="264"/>
      <c r="DC16" s="264"/>
      <c r="DD16" s="264"/>
      <c r="DE16" s="264"/>
      <c r="DF16" s="264"/>
      <c r="DG16" s="264"/>
      <c r="DH16" s="264"/>
      <c r="DI16" s="264"/>
      <c r="DJ16" s="264"/>
      <c r="DK16" s="264"/>
      <c r="DL16" s="264"/>
      <c r="DM16" s="264"/>
      <c r="DN16" s="264"/>
      <c r="DO16" s="264"/>
      <c r="DP16" s="264"/>
      <c r="DQ16" s="264"/>
      <c r="DR16" s="264"/>
      <c r="DS16" s="264"/>
      <c r="DT16" s="264"/>
      <c r="DU16" s="264"/>
      <c r="DV16" s="264"/>
      <c r="DW16" s="264"/>
      <c r="DX16" s="264"/>
      <c r="DY16" s="264"/>
      <c r="DZ16" s="264"/>
      <c r="EA16" s="264"/>
      <c r="EB16" s="264"/>
      <c r="EC16" s="264"/>
      <c r="ED16" s="264"/>
      <c r="EE16" s="264"/>
      <c r="EF16" s="264"/>
      <c r="EG16" s="264"/>
      <c r="EH16" s="264"/>
      <c r="EI16" s="264"/>
      <c r="EJ16" s="264"/>
      <c r="EK16" s="264"/>
      <c r="EL16" s="264"/>
      <c r="EM16" s="264"/>
      <c r="EN16" s="264"/>
      <c r="EO16" s="264"/>
      <c r="EP16" s="264"/>
      <c r="EQ16" s="264"/>
      <c r="ER16" s="264"/>
      <c r="ES16" s="264"/>
      <c r="ET16" s="264"/>
      <c r="EU16" s="264"/>
      <c r="EV16" s="264"/>
      <c r="EW16" s="264"/>
      <c r="EX16" s="264"/>
      <c r="EY16" s="264"/>
      <c r="EZ16" s="264"/>
      <c r="FA16" s="264"/>
      <c r="FB16" s="264"/>
      <c r="FC16" s="264"/>
      <c r="FD16" s="264"/>
      <c r="FE16" s="264"/>
      <c r="FF16" s="264"/>
      <c r="FG16" s="264"/>
      <c r="FH16" s="264"/>
      <c r="FI16" s="264"/>
      <c r="FJ16" s="264"/>
      <c r="FK16" s="264"/>
      <c r="FL16" s="264"/>
      <c r="FM16" s="264"/>
      <c r="FN16" s="264"/>
      <c r="FO16" s="264"/>
      <c r="FP16" s="264"/>
      <c r="FQ16" s="264"/>
      <c r="FR16" s="264"/>
      <c r="FS16" s="264"/>
      <c r="FT16" s="264"/>
      <c r="FU16" s="264"/>
      <c r="FV16" s="264"/>
      <c r="FW16" s="264"/>
      <c r="FX16" s="264"/>
      <c r="FY16" s="264"/>
      <c r="FZ16" s="264"/>
      <c r="GA16" s="264"/>
      <c r="GB16" s="264"/>
      <c r="GC16" s="264"/>
      <c r="GD16" s="264"/>
      <c r="GE16" s="264"/>
      <c r="GF16" s="264"/>
      <c r="GG16" s="264"/>
      <c r="GH16" s="264"/>
      <c r="GI16" s="264"/>
      <c r="GJ16" s="264"/>
      <c r="GK16" s="264"/>
      <c r="GL16" s="264"/>
      <c r="GM16" s="264"/>
      <c r="GN16" s="264"/>
      <c r="GO16" s="264"/>
      <c r="GP16" s="264"/>
      <c r="GQ16" s="264"/>
      <c r="GR16" s="264"/>
      <c r="GS16" s="264"/>
      <c r="GT16" s="264"/>
      <c r="GU16" s="264"/>
      <c r="GV16" s="264"/>
      <c r="GW16" s="264"/>
      <c r="GX16" s="264"/>
      <c r="GY16" s="264"/>
      <c r="GZ16" s="264"/>
      <c r="HA16" s="264"/>
      <c r="HB16" s="264"/>
      <c r="HC16" s="264"/>
      <c r="HD16" s="264"/>
      <c r="HE16" s="264"/>
      <c r="HF16" s="264"/>
      <c r="HG16" s="264"/>
      <c r="HH16" s="264"/>
      <c r="HI16" s="264"/>
      <c r="HJ16" s="264"/>
      <c r="HK16" s="264"/>
      <c r="HL16" s="264"/>
      <c r="HM16" s="264"/>
      <c r="HN16" s="264"/>
      <c r="HO16" s="264"/>
      <c r="HP16" s="264"/>
      <c r="HQ16" s="264"/>
      <c r="HR16" s="264"/>
      <c r="HS16" s="264"/>
      <c r="HT16" s="264"/>
      <c r="HU16" s="264"/>
      <c r="HV16" s="264"/>
      <c r="HW16" s="264"/>
      <c r="HX16" s="264"/>
      <c r="HY16" s="264"/>
      <c r="HZ16" s="264"/>
      <c r="IA16" s="264"/>
      <c r="IB16" s="264"/>
      <c r="IC16" s="264"/>
      <c r="ID16" s="264"/>
      <c r="IE16" s="264"/>
      <c r="IF16" s="264"/>
      <c r="IG16" s="264"/>
      <c r="IH16" s="264"/>
      <c r="II16" s="264"/>
      <c r="IJ16" s="264"/>
      <c r="IK16" s="264"/>
      <c r="IL16" s="264"/>
      <c r="IM16" s="264"/>
      <c r="IN16" s="264"/>
      <c r="IO16" s="264"/>
      <c r="IP16" s="264"/>
      <c r="IQ16" s="264"/>
      <c r="IR16" s="264"/>
      <c r="IS16" s="264"/>
      <c r="IT16" s="264"/>
      <c r="IU16" s="264"/>
      <c r="IV16" s="264"/>
    </row>
    <row r="17" spans="1:256" ht="18.75">
      <c r="A17" s="256" t="str">
        <f>第二週明細!$B$29&amp;第二週明細!$B$30&amp;第二週明細!$B$31&amp;第二週明細!$B$32</f>
        <v>4月11日</v>
      </c>
      <c r="B17" s="257" t="s">
        <v>161</v>
      </c>
      <c r="C17" s="266" t="str">
        <f>'4月菜單'!M16</f>
        <v>地瓜飯</v>
      </c>
      <c r="D17" s="267" t="str">
        <f>'4月菜單'!M17</f>
        <v>生鮮水產品-什錦魷魚圈(海)</v>
      </c>
      <c r="E17" s="267" t="str">
        <f>'4月菜單'!M18</f>
        <v>紅燒豬腩</v>
      </c>
      <c r="F17" s="267" t="str">
        <f>'4月菜單'!M19</f>
        <v>金色三穗玉米</v>
      </c>
      <c r="G17" s="266" t="str">
        <f>'4月菜單'!M20</f>
        <v>淺色蔬菜</v>
      </c>
      <c r="H17" s="267" t="str">
        <f>'4月菜單'!M21</f>
        <v>味噌豆腐湯(豆)</v>
      </c>
      <c r="I17" s="266"/>
      <c r="J17" s="260">
        <f t="shared" si="0"/>
        <v>706.5</v>
      </c>
      <c r="K17" s="260">
        <f>第二週明細!$Y$29</f>
        <v>5.8</v>
      </c>
      <c r="L17" s="260">
        <f>第二週明細!$Y$30</f>
        <v>1.9</v>
      </c>
      <c r="M17" s="260">
        <f>第二週明細!$Y$34</f>
        <v>0</v>
      </c>
      <c r="N17" s="260">
        <f>第二週明細!$Y$31</f>
        <v>2</v>
      </c>
      <c r="O17" s="260">
        <f>第二週明細!$Y$33</f>
        <v>0</v>
      </c>
      <c r="P17" s="261">
        <f>第二週明細!$Y$32</f>
        <v>2.4</v>
      </c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246"/>
      <c r="BC17" s="246"/>
      <c r="BD17" s="246"/>
      <c r="BE17" s="246"/>
      <c r="BF17" s="246"/>
      <c r="BG17" s="246"/>
      <c r="BH17" s="246"/>
      <c r="BI17" s="246"/>
      <c r="BJ17" s="246"/>
      <c r="BK17" s="246"/>
      <c r="BL17" s="246"/>
      <c r="BM17" s="246"/>
      <c r="BN17" s="246"/>
      <c r="BO17" s="246"/>
      <c r="BP17" s="246"/>
      <c r="BQ17" s="246"/>
      <c r="BR17" s="246"/>
      <c r="BS17" s="246"/>
      <c r="BT17" s="246"/>
      <c r="BU17" s="246"/>
      <c r="BV17" s="246"/>
      <c r="BW17" s="246"/>
      <c r="BX17" s="246"/>
      <c r="BY17" s="246"/>
      <c r="BZ17" s="246"/>
      <c r="CA17" s="246"/>
      <c r="CB17" s="246"/>
      <c r="CC17" s="246"/>
      <c r="CD17" s="246"/>
      <c r="CE17" s="246"/>
      <c r="CF17" s="246"/>
      <c r="CG17" s="246"/>
      <c r="CH17" s="246"/>
      <c r="CI17" s="246"/>
      <c r="CJ17" s="246"/>
      <c r="CK17" s="246"/>
      <c r="CL17" s="246"/>
      <c r="CM17" s="246"/>
      <c r="CN17" s="246"/>
      <c r="CO17" s="246"/>
      <c r="CP17" s="246"/>
      <c r="CQ17" s="246"/>
      <c r="CR17" s="246"/>
      <c r="CS17" s="246"/>
      <c r="CT17" s="246"/>
      <c r="CU17" s="246"/>
      <c r="CV17" s="246"/>
      <c r="CW17" s="246"/>
      <c r="CX17" s="246"/>
      <c r="CY17" s="246"/>
      <c r="CZ17" s="246"/>
      <c r="DA17" s="246"/>
      <c r="DB17" s="246"/>
      <c r="DC17" s="246"/>
      <c r="DD17" s="246"/>
      <c r="DE17" s="246"/>
      <c r="DF17" s="246"/>
      <c r="DG17" s="246"/>
      <c r="DH17" s="246"/>
      <c r="DI17" s="246"/>
      <c r="DJ17" s="246"/>
      <c r="DK17" s="246"/>
      <c r="DL17" s="246"/>
      <c r="DM17" s="246"/>
      <c r="DN17" s="246"/>
      <c r="DO17" s="246"/>
      <c r="DP17" s="246"/>
      <c r="DQ17" s="246"/>
      <c r="DR17" s="246"/>
      <c r="DS17" s="246"/>
      <c r="DT17" s="246"/>
      <c r="DU17" s="246"/>
      <c r="DV17" s="246"/>
      <c r="DW17" s="246"/>
      <c r="DX17" s="246"/>
      <c r="DY17" s="246"/>
      <c r="DZ17" s="246"/>
      <c r="EA17" s="246"/>
      <c r="EB17" s="246"/>
      <c r="EC17" s="246"/>
      <c r="ED17" s="246"/>
      <c r="EE17" s="246"/>
      <c r="EF17" s="246"/>
      <c r="EG17" s="246"/>
      <c r="EH17" s="246"/>
      <c r="EI17" s="246"/>
      <c r="EJ17" s="246"/>
      <c r="EK17" s="246"/>
      <c r="EL17" s="246"/>
      <c r="EM17" s="246"/>
      <c r="EN17" s="246"/>
      <c r="EO17" s="246"/>
      <c r="EP17" s="246"/>
      <c r="EQ17" s="246"/>
      <c r="ER17" s="246"/>
      <c r="ES17" s="246"/>
      <c r="ET17" s="246"/>
      <c r="EU17" s="246"/>
      <c r="EV17" s="246"/>
      <c r="EW17" s="246"/>
      <c r="EX17" s="246"/>
      <c r="EY17" s="246"/>
      <c r="EZ17" s="246"/>
      <c r="FA17" s="246"/>
      <c r="FB17" s="246"/>
      <c r="FC17" s="246"/>
      <c r="FD17" s="246"/>
      <c r="FE17" s="246"/>
      <c r="FF17" s="246"/>
      <c r="FG17" s="246"/>
      <c r="FH17" s="246"/>
      <c r="FI17" s="246"/>
      <c r="FJ17" s="246"/>
      <c r="FK17" s="246"/>
      <c r="FL17" s="246"/>
      <c r="FM17" s="246"/>
      <c r="FN17" s="246"/>
      <c r="FO17" s="246"/>
      <c r="FP17" s="246"/>
      <c r="FQ17" s="246"/>
      <c r="FR17" s="246"/>
      <c r="FS17" s="246"/>
      <c r="FT17" s="246"/>
      <c r="FU17" s="246"/>
      <c r="FV17" s="246"/>
      <c r="FW17" s="246"/>
      <c r="FX17" s="246"/>
      <c r="FY17" s="246"/>
      <c r="FZ17" s="246"/>
      <c r="GA17" s="246"/>
      <c r="GB17" s="246"/>
      <c r="GC17" s="246"/>
      <c r="GD17" s="246"/>
      <c r="GE17" s="246"/>
      <c r="GF17" s="246"/>
      <c r="GG17" s="246"/>
      <c r="GH17" s="246"/>
      <c r="GI17" s="246"/>
      <c r="GJ17" s="246"/>
      <c r="GK17" s="246"/>
      <c r="GL17" s="246"/>
      <c r="GM17" s="246"/>
      <c r="GN17" s="246"/>
      <c r="GO17" s="246"/>
      <c r="GP17" s="246"/>
      <c r="GQ17" s="246"/>
      <c r="GR17" s="246"/>
      <c r="GS17" s="246"/>
      <c r="GT17" s="246"/>
      <c r="GU17" s="246"/>
      <c r="GV17" s="246"/>
      <c r="GW17" s="246"/>
      <c r="GX17" s="246"/>
      <c r="GY17" s="246"/>
      <c r="GZ17" s="246"/>
      <c r="HA17" s="246"/>
      <c r="HB17" s="246"/>
      <c r="HC17" s="246"/>
      <c r="HD17" s="246"/>
      <c r="HE17" s="246"/>
      <c r="HF17" s="246"/>
      <c r="HG17" s="246"/>
      <c r="HH17" s="246"/>
      <c r="HI17" s="246"/>
      <c r="HJ17" s="246"/>
      <c r="HK17" s="246"/>
      <c r="HL17" s="246"/>
      <c r="HM17" s="246"/>
      <c r="HN17" s="246"/>
      <c r="HO17" s="246"/>
      <c r="HP17" s="246"/>
      <c r="HQ17" s="246"/>
      <c r="HR17" s="246"/>
      <c r="HS17" s="246"/>
      <c r="HT17" s="246"/>
      <c r="HU17" s="246"/>
      <c r="HV17" s="246"/>
      <c r="HW17" s="246"/>
      <c r="HX17" s="246"/>
      <c r="HY17" s="246"/>
      <c r="HZ17" s="246"/>
      <c r="IA17" s="246"/>
      <c r="IB17" s="246"/>
      <c r="IC17" s="246"/>
      <c r="ID17" s="246"/>
      <c r="IE17" s="246"/>
      <c r="IF17" s="246"/>
      <c r="IG17" s="246"/>
      <c r="IH17" s="246"/>
      <c r="II17" s="246"/>
      <c r="IJ17" s="246"/>
      <c r="IK17" s="246"/>
      <c r="IL17" s="246"/>
      <c r="IM17" s="246"/>
      <c r="IN17" s="246"/>
      <c r="IO17" s="246"/>
      <c r="IP17" s="246"/>
      <c r="IQ17" s="246"/>
      <c r="IR17" s="246"/>
      <c r="IS17" s="246"/>
      <c r="IT17" s="246"/>
      <c r="IU17" s="246"/>
      <c r="IV17" s="246"/>
    </row>
    <row r="18" spans="1:256" ht="18.75">
      <c r="A18" s="256" t="str">
        <f>第二週明細!$B$37&amp;第二週明細!$B$38&amp;第二週明細!$B$39&amp;第二週明細!$B$40</f>
        <v>4月12日</v>
      </c>
      <c r="B18" s="257" t="s">
        <v>162</v>
      </c>
      <c r="C18" s="262" t="str">
        <f>'4月菜單'!Q16</f>
        <v>夜市鐵板麵</v>
      </c>
      <c r="D18" s="262" t="str">
        <f>'4月菜單'!Q17</f>
        <v>鐵路滷排骨</v>
      </c>
      <c r="E18" s="262" t="str">
        <f>'4月菜單'!Q18</f>
        <v>多汁水餃(冷)</v>
      </c>
      <c r="F18" s="262" t="str">
        <f>'4月菜單'!Q19</f>
        <v>青花造型鮮魚排(海炸加)</v>
      </c>
      <c r="G18" s="259" t="str">
        <f>'4月菜單'!Q20</f>
        <v>深色蔬菜</v>
      </c>
      <c r="H18" s="262" t="str">
        <f>'4月菜單'!Q21</f>
        <v>三絲湯</v>
      </c>
      <c r="I18" s="263"/>
      <c r="J18" s="260">
        <f t="shared" si="0"/>
        <v>708.5</v>
      </c>
      <c r="K18" s="260">
        <f>第二週明細!$Y$37</f>
        <v>5.8</v>
      </c>
      <c r="L18" s="260">
        <f>第二週明細!$Y$38</f>
        <v>1.9</v>
      </c>
      <c r="M18" s="260">
        <f>第二週明細!$Y$42</f>
        <v>0</v>
      </c>
      <c r="N18" s="260">
        <f>第二週明細!$Y$39</f>
        <v>1.9</v>
      </c>
      <c r="O18" s="260">
        <f>第二週明細!$Y$41</f>
        <v>0</v>
      </c>
      <c r="P18" s="261">
        <f>第二週明細!$Y$40</f>
        <v>2.5</v>
      </c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  <c r="BS18" s="264"/>
      <c r="BT18" s="264"/>
      <c r="BU18" s="264"/>
      <c r="BV18" s="264"/>
      <c r="BW18" s="264"/>
      <c r="BX18" s="264"/>
      <c r="BY18" s="264"/>
      <c r="BZ18" s="264"/>
      <c r="CA18" s="264"/>
      <c r="CB18" s="264"/>
      <c r="CC18" s="264"/>
      <c r="CD18" s="264"/>
      <c r="CE18" s="264"/>
      <c r="CF18" s="264"/>
      <c r="CG18" s="264"/>
      <c r="CH18" s="264"/>
      <c r="CI18" s="264"/>
      <c r="CJ18" s="264"/>
      <c r="CK18" s="264"/>
      <c r="CL18" s="264"/>
      <c r="CM18" s="264"/>
      <c r="CN18" s="264"/>
      <c r="CO18" s="264"/>
      <c r="CP18" s="264"/>
      <c r="CQ18" s="264"/>
      <c r="CR18" s="264"/>
      <c r="CS18" s="264"/>
      <c r="CT18" s="264"/>
      <c r="CU18" s="264"/>
      <c r="CV18" s="264"/>
      <c r="CW18" s="264"/>
      <c r="CX18" s="264"/>
      <c r="CY18" s="264"/>
      <c r="CZ18" s="264"/>
      <c r="DA18" s="264"/>
      <c r="DB18" s="264"/>
      <c r="DC18" s="264"/>
      <c r="DD18" s="264"/>
      <c r="DE18" s="264"/>
      <c r="DF18" s="264"/>
      <c r="DG18" s="264"/>
      <c r="DH18" s="264"/>
      <c r="DI18" s="264"/>
      <c r="DJ18" s="264"/>
      <c r="DK18" s="264"/>
      <c r="DL18" s="264"/>
      <c r="DM18" s="264"/>
      <c r="DN18" s="264"/>
      <c r="DO18" s="264"/>
      <c r="DP18" s="264"/>
      <c r="DQ18" s="264"/>
      <c r="DR18" s="264"/>
      <c r="DS18" s="264"/>
      <c r="DT18" s="264"/>
      <c r="DU18" s="264"/>
      <c r="DV18" s="264"/>
      <c r="DW18" s="264"/>
      <c r="DX18" s="264"/>
      <c r="DY18" s="264"/>
      <c r="DZ18" s="264"/>
      <c r="EA18" s="264"/>
      <c r="EB18" s="264"/>
      <c r="EC18" s="264"/>
      <c r="ED18" s="264"/>
      <c r="EE18" s="264"/>
      <c r="EF18" s="264"/>
      <c r="EG18" s="264"/>
      <c r="EH18" s="264"/>
      <c r="EI18" s="264"/>
      <c r="EJ18" s="264"/>
      <c r="EK18" s="264"/>
      <c r="EL18" s="264"/>
      <c r="EM18" s="264"/>
      <c r="EN18" s="264"/>
      <c r="EO18" s="264"/>
      <c r="EP18" s="264"/>
      <c r="EQ18" s="264"/>
      <c r="ER18" s="264"/>
      <c r="ES18" s="264"/>
      <c r="ET18" s="264"/>
      <c r="EU18" s="264"/>
      <c r="EV18" s="264"/>
      <c r="EW18" s="264"/>
      <c r="EX18" s="264"/>
      <c r="EY18" s="264"/>
      <c r="EZ18" s="264"/>
      <c r="FA18" s="264"/>
      <c r="FB18" s="264"/>
      <c r="FC18" s="264"/>
      <c r="FD18" s="264"/>
      <c r="FE18" s="264"/>
      <c r="FF18" s="264"/>
      <c r="FG18" s="264"/>
      <c r="FH18" s="264"/>
      <c r="FI18" s="264"/>
      <c r="FJ18" s="264"/>
      <c r="FK18" s="264"/>
      <c r="FL18" s="264"/>
      <c r="FM18" s="264"/>
      <c r="FN18" s="264"/>
      <c r="FO18" s="264"/>
      <c r="FP18" s="264"/>
      <c r="FQ18" s="264"/>
      <c r="FR18" s="264"/>
      <c r="FS18" s="264"/>
      <c r="FT18" s="264"/>
      <c r="FU18" s="264"/>
      <c r="FV18" s="264"/>
      <c r="FW18" s="264"/>
      <c r="FX18" s="264"/>
      <c r="FY18" s="264"/>
      <c r="FZ18" s="264"/>
      <c r="GA18" s="264"/>
      <c r="GB18" s="264"/>
      <c r="GC18" s="264"/>
      <c r="GD18" s="264"/>
      <c r="GE18" s="264"/>
      <c r="GF18" s="264"/>
      <c r="GG18" s="264"/>
      <c r="GH18" s="264"/>
      <c r="GI18" s="264"/>
      <c r="GJ18" s="264"/>
      <c r="GK18" s="264"/>
      <c r="GL18" s="264"/>
      <c r="GM18" s="264"/>
      <c r="GN18" s="264"/>
      <c r="GO18" s="264"/>
      <c r="GP18" s="264"/>
      <c r="GQ18" s="264"/>
      <c r="GR18" s="264"/>
      <c r="GS18" s="264"/>
      <c r="GT18" s="264"/>
      <c r="GU18" s="264"/>
      <c r="GV18" s="264"/>
      <c r="GW18" s="264"/>
      <c r="GX18" s="264"/>
      <c r="GY18" s="264"/>
      <c r="GZ18" s="264"/>
      <c r="HA18" s="264"/>
      <c r="HB18" s="264"/>
      <c r="HC18" s="264"/>
      <c r="HD18" s="264"/>
      <c r="HE18" s="264"/>
      <c r="HF18" s="264"/>
      <c r="HG18" s="264"/>
      <c r="HH18" s="264"/>
      <c r="HI18" s="264"/>
      <c r="HJ18" s="264"/>
      <c r="HK18" s="264"/>
      <c r="HL18" s="264"/>
      <c r="HM18" s="264"/>
      <c r="HN18" s="264"/>
      <c r="HO18" s="264"/>
      <c r="HP18" s="264"/>
      <c r="HQ18" s="264"/>
      <c r="HR18" s="264"/>
      <c r="HS18" s="264"/>
      <c r="HT18" s="264"/>
      <c r="HU18" s="264"/>
      <c r="HV18" s="264"/>
      <c r="HW18" s="264"/>
      <c r="HX18" s="264"/>
      <c r="HY18" s="264"/>
      <c r="HZ18" s="264"/>
      <c r="IA18" s="264"/>
      <c r="IB18" s="264"/>
      <c r="IC18" s="264"/>
      <c r="ID18" s="264"/>
      <c r="IE18" s="264"/>
      <c r="IF18" s="264"/>
      <c r="IG18" s="264"/>
      <c r="IH18" s="264"/>
      <c r="II18" s="264"/>
      <c r="IJ18" s="264"/>
      <c r="IK18" s="264"/>
      <c r="IL18" s="264"/>
      <c r="IM18" s="264"/>
      <c r="IN18" s="264"/>
      <c r="IO18" s="264"/>
      <c r="IP18" s="264"/>
      <c r="IQ18" s="264"/>
      <c r="IR18" s="264"/>
      <c r="IS18" s="264"/>
      <c r="IT18" s="264"/>
      <c r="IU18" s="264"/>
      <c r="IV18" s="264"/>
    </row>
    <row r="19" spans="1:256" ht="18.75">
      <c r="A19" s="256" t="str">
        <f>第三週明細!$B$5&amp;第三週明細!$B$6&amp;第三週明細!$B$7&amp;第三週明細!$B$8</f>
        <v>4月15日</v>
      </c>
      <c r="B19" s="257" t="s">
        <v>164</v>
      </c>
      <c r="C19" s="258" t="str">
        <f>'4月菜單'!A26</f>
        <v>白米飯+甜甜鬆餅</v>
      </c>
      <c r="D19" s="262" t="str">
        <f>'4月菜單'!A27</f>
        <v>紅燒咕咾肉</v>
      </c>
      <c r="E19" s="262" t="str">
        <f>'4月菜單'!A28</f>
        <v>醬燉洋芋雞</v>
      </c>
      <c r="F19" s="262" t="str">
        <f>'4月菜單'!A29</f>
        <v>香嫩豆腐(豆)</v>
      </c>
      <c r="G19" s="259" t="str">
        <f>'4月菜單'!A30</f>
        <v>深色蔬菜</v>
      </c>
      <c r="H19" s="262" t="str">
        <f>'4月菜單'!A31</f>
        <v>柴魚蔬菜湯</v>
      </c>
      <c r="I19" s="268"/>
      <c r="J19" s="260">
        <f t="shared" si="0"/>
        <v>708.5</v>
      </c>
      <c r="K19" s="260">
        <f>第三週明細!$Y$5</f>
        <v>5.8</v>
      </c>
      <c r="L19" s="260">
        <f>第三週明細!$Y$6</f>
        <v>1.9</v>
      </c>
      <c r="M19" s="260">
        <f>第三週明細!$Y$10</f>
        <v>0</v>
      </c>
      <c r="N19" s="260">
        <f>第三週明細!$Y$7</f>
        <v>1.9</v>
      </c>
      <c r="O19" s="260">
        <f>第三週明細!$Y$9</f>
        <v>0</v>
      </c>
      <c r="P19" s="261">
        <f>第三週明細!$Y$8</f>
        <v>2.5</v>
      </c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5"/>
      <c r="BF19" s="265"/>
      <c r="BG19" s="265"/>
      <c r="BH19" s="265"/>
      <c r="BI19" s="265"/>
      <c r="BJ19" s="265"/>
      <c r="BK19" s="265"/>
      <c r="BL19" s="265"/>
      <c r="BM19" s="265"/>
      <c r="BN19" s="265"/>
      <c r="BO19" s="265"/>
      <c r="BP19" s="265"/>
      <c r="BQ19" s="265"/>
      <c r="BR19" s="265"/>
      <c r="BS19" s="265"/>
      <c r="BT19" s="265"/>
      <c r="BU19" s="265"/>
      <c r="BV19" s="265"/>
      <c r="BW19" s="265"/>
      <c r="BX19" s="265"/>
      <c r="BY19" s="265"/>
      <c r="BZ19" s="265"/>
      <c r="CA19" s="265"/>
      <c r="CB19" s="265"/>
      <c r="CC19" s="265"/>
      <c r="CD19" s="265"/>
      <c r="CE19" s="265"/>
      <c r="CF19" s="265"/>
      <c r="CG19" s="265"/>
      <c r="CH19" s="265"/>
      <c r="CI19" s="265"/>
      <c r="CJ19" s="265"/>
      <c r="CK19" s="265"/>
      <c r="CL19" s="265"/>
      <c r="CM19" s="265"/>
      <c r="CN19" s="265"/>
      <c r="CO19" s="265"/>
      <c r="CP19" s="265"/>
      <c r="CQ19" s="265"/>
      <c r="CR19" s="265"/>
      <c r="CS19" s="265"/>
      <c r="CT19" s="265"/>
      <c r="CU19" s="265"/>
      <c r="CV19" s="265"/>
      <c r="CW19" s="265"/>
      <c r="CX19" s="265"/>
      <c r="CY19" s="265"/>
      <c r="CZ19" s="265"/>
      <c r="DA19" s="265"/>
      <c r="DB19" s="265"/>
      <c r="DC19" s="265"/>
      <c r="DD19" s="265"/>
      <c r="DE19" s="265"/>
      <c r="DF19" s="265"/>
      <c r="DG19" s="265"/>
      <c r="DH19" s="265"/>
      <c r="DI19" s="265"/>
      <c r="DJ19" s="265"/>
      <c r="DK19" s="265"/>
      <c r="DL19" s="265"/>
      <c r="DM19" s="265"/>
      <c r="DN19" s="265"/>
      <c r="DO19" s="265"/>
      <c r="DP19" s="265"/>
      <c r="DQ19" s="265"/>
      <c r="DR19" s="265"/>
      <c r="DS19" s="265"/>
      <c r="DT19" s="265"/>
      <c r="DU19" s="265"/>
      <c r="DV19" s="265"/>
      <c r="DW19" s="265"/>
      <c r="DX19" s="265"/>
      <c r="DY19" s="265"/>
      <c r="DZ19" s="265"/>
      <c r="EA19" s="265"/>
      <c r="EB19" s="265"/>
      <c r="EC19" s="265"/>
      <c r="ED19" s="265"/>
      <c r="EE19" s="265"/>
      <c r="EF19" s="265"/>
      <c r="EG19" s="265"/>
      <c r="EH19" s="265"/>
      <c r="EI19" s="265"/>
      <c r="EJ19" s="265"/>
      <c r="EK19" s="265"/>
      <c r="EL19" s="265"/>
      <c r="EM19" s="265"/>
      <c r="EN19" s="265"/>
      <c r="EO19" s="265"/>
      <c r="EP19" s="265"/>
      <c r="EQ19" s="265"/>
      <c r="ER19" s="265"/>
      <c r="ES19" s="265"/>
      <c r="ET19" s="265"/>
      <c r="EU19" s="265"/>
      <c r="EV19" s="265"/>
      <c r="EW19" s="265"/>
      <c r="EX19" s="265"/>
      <c r="EY19" s="265"/>
      <c r="EZ19" s="265"/>
      <c r="FA19" s="265"/>
      <c r="FB19" s="265"/>
      <c r="FC19" s="265"/>
      <c r="FD19" s="265"/>
      <c r="FE19" s="265"/>
      <c r="FF19" s="265"/>
      <c r="FG19" s="265"/>
      <c r="FH19" s="265"/>
      <c r="FI19" s="265"/>
      <c r="FJ19" s="265"/>
      <c r="FK19" s="265"/>
      <c r="FL19" s="265"/>
      <c r="FM19" s="265"/>
      <c r="FN19" s="265"/>
      <c r="FO19" s="265"/>
      <c r="FP19" s="265"/>
      <c r="FQ19" s="265"/>
      <c r="FR19" s="265"/>
      <c r="FS19" s="265"/>
      <c r="FT19" s="265"/>
      <c r="FU19" s="265"/>
      <c r="FV19" s="265"/>
      <c r="FW19" s="265"/>
      <c r="FX19" s="265"/>
      <c r="FY19" s="265"/>
      <c r="FZ19" s="265"/>
      <c r="GA19" s="265"/>
      <c r="GB19" s="265"/>
      <c r="GC19" s="265"/>
      <c r="GD19" s="265"/>
      <c r="GE19" s="265"/>
      <c r="GF19" s="265"/>
      <c r="GG19" s="265"/>
      <c r="GH19" s="265"/>
      <c r="GI19" s="265"/>
      <c r="GJ19" s="265"/>
      <c r="GK19" s="265"/>
      <c r="GL19" s="265"/>
      <c r="GM19" s="265"/>
      <c r="GN19" s="265"/>
      <c r="GO19" s="265"/>
      <c r="GP19" s="265"/>
      <c r="GQ19" s="265"/>
      <c r="GR19" s="265"/>
      <c r="GS19" s="265"/>
      <c r="GT19" s="265"/>
      <c r="GU19" s="265"/>
      <c r="GV19" s="265"/>
      <c r="GW19" s="265"/>
      <c r="GX19" s="265"/>
      <c r="GY19" s="265"/>
      <c r="GZ19" s="265"/>
      <c r="HA19" s="265"/>
      <c r="HB19" s="265"/>
      <c r="HC19" s="265"/>
      <c r="HD19" s="265"/>
      <c r="HE19" s="265"/>
      <c r="HF19" s="265"/>
      <c r="HG19" s="265"/>
      <c r="HH19" s="265"/>
      <c r="HI19" s="265"/>
      <c r="HJ19" s="265"/>
      <c r="HK19" s="265"/>
      <c r="HL19" s="265"/>
      <c r="HM19" s="265"/>
      <c r="HN19" s="265"/>
      <c r="HO19" s="265"/>
      <c r="HP19" s="265"/>
      <c r="HQ19" s="265"/>
      <c r="HR19" s="265"/>
      <c r="HS19" s="265"/>
      <c r="HT19" s="265"/>
      <c r="HU19" s="265"/>
      <c r="HV19" s="265"/>
      <c r="HW19" s="265"/>
      <c r="HX19" s="265"/>
      <c r="HY19" s="265"/>
      <c r="HZ19" s="265"/>
      <c r="IA19" s="265"/>
      <c r="IB19" s="265"/>
      <c r="IC19" s="265"/>
      <c r="ID19" s="265"/>
      <c r="IE19" s="265"/>
      <c r="IF19" s="265"/>
      <c r="IG19" s="265"/>
      <c r="IH19" s="265"/>
      <c r="II19" s="265"/>
      <c r="IJ19" s="265"/>
      <c r="IK19" s="265"/>
      <c r="IL19" s="265"/>
      <c r="IM19" s="265"/>
      <c r="IN19" s="265"/>
      <c r="IO19" s="265"/>
      <c r="IP19" s="265"/>
      <c r="IQ19" s="265"/>
      <c r="IR19" s="265"/>
      <c r="IS19" s="265"/>
      <c r="IT19" s="265"/>
      <c r="IU19" s="265"/>
      <c r="IV19" s="265"/>
    </row>
    <row r="20" spans="1:256" ht="18.75">
      <c r="A20" s="256" t="str">
        <f>第三週明細!$B$13&amp;第三週明細!$B$14&amp;第三週明細!$B$15&amp;第三週明細!$B$16</f>
        <v>4月16日</v>
      </c>
      <c r="B20" s="257" t="s">
        <v>156</v>
      </c>
      <c r="C20" s="262" t="str">
        <f>'4月菜單'!E26</f>
        <v>五穀飯</v>
      </c>
      <c r="D20" s="262" t="str">
        <f>'4月菜單'!E27</f>
        <v>日式排骨</v>
      </c>
      <c r="E20" s="262" t="str">
        <f>'4月菜單'!E28</f>
        <v>白菜海茸</v>
      </c>
      <c r="F20" s="262" t="str">
        <f>'4月菜單'!E29</f>
        <v>三杯豆干杏鮑菇(豆)</v>
      </c>
      <c r="G20" s="259" t="str">
        <f>'4月菜單'!E30</f>
        <v>淺色蔬菜</v>
      </c>
      <c r="H20" s="262" t="str">
        <f>'4月菜單'!E31</f>
        <v>玉米蛋花湯</v>
      </c>
      <c r="I20" s="259"/>
      <c r="J20" s="260">
        <f t="shared" si="0"/>
        <v>708.5</v>
      </c>
      <c r="K20" s="260">
        <f>第三週明細!$Y$13</f>
        <v>5.7</v>
      </c>
      <c r="L20" s="260">
        <f>第三週明細!$Y$14</f>
        <v>1.9</v>
      </c>
      <c r="M20" s="260">
        <f>第三週明細!$Y$18</f>
        <v>0</v>
      </c>
      <c r="N20" s="260">
        <f>第三週明細!$Y$15</f>
        <v>2</v>
      </c>
      <c r="O20" s="260">
        <f>第三週明細!$Y$17</f>
        <v>0</v>
      </c>
      <c r="P20" s="261">
        <f>第三週明細!$Y$16</f>
        <v>2.6</v>
      </c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  <c r="BS20" s="264"/>
      <c r="BT20" s="264"/>
      <c r="BU20" s="264"/>
      <c r="BV20" s="264"/>
      <c r="BW20" s="264"/>
      <c r="BX20" s="264"/>
      <c r="BY20" s="264"/>
      <c r="BZ20" s="264"/>
      <c r="CA20" s="264"/>
      <c r="CB20" s="264"/>
      <c r="CC20" s="264"/>
      <c r="CD20" s="264"/>
      <c r="CE20" s="264"/>
      <c r="CF20" s="264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64"/>
      <c r="CS20" s="264"/>
      <c r="CT20" s="264"/>
      <c r="CU20" s="264"/>
      <c r="CV20" s="264"/>
      <c r="CW20" s="264"/>
      <c r="CX20" s="264"/>
      <c r="CY20" s="264"/>
      <c r="CZ20" s="264"/>
      <c r="DA20" s="264"/>
      <c r="DB20" s="264"/>
      <c r="DC20" s="264"/>
      <c r="DD20" s="264"/>
      <c r="DE20" s="264"/>
      <c r="DF20" s="264"/>
      <c r="DG20" s="264"/>
      <c r="DH20" s="264"/>
      <c r="DI20" s="264"/>
      <c r="DJ20" s="264"/>
      <c r="DK20" s="264"/>
      <c r="DL20" s="264"/>
      <c r="DM20" s="264"/>
      <c r="DN20" s="264"/>
      <c r="DO20" s="264"/>
      <c r="DP20" s="264"/>
      <c r="DQ20" s="264"/>
      <c r="DR20" s="264"/>
      <c r="DS20" s="264"/>
      <c r="DT20" s="264"/>
      <c r="DU20" s="264"/>
      <c r="DV20" s="264"/>
      <c r="DW20" s="264"/>
      <c r="DX20" s="264"/>
      <c r="DY20" s="264"/>
      <c r="DZ20" s="264"/>
      <c r="EA20" s="264"/>
      <c r="EB20" s="264"/>
      <c r="EC20" s="264"/>
      <c r="ED20" s="264"/>
      <c r="EE20" s="264"/>
      <c r="EF20" s="264"/>
      <c r="EG20" s="264"/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4"/>
      <c r="FB20" s="264"/>
      <c r="FC20" s="264"/>
      <c r="FD20" s="264"/>
      <c r="FE20" s="264"/>
      <c r="FF20" s="264"/>
      <c r="FG20" s="264"/>
      <c r="FH20" s="264"/>
      <c r="FI20" s="264"/>
      <c r="FJ20" s="264"/>
      <c r="FK20" s="264"/>
      <c r="FL20" s="264"/>
      <c r="FM20" s="264"/>
      <c r="FN20" s="264"/>
      <c r="FO20" s="264"/>
      <c r="FP20" s="264"/>
      <c r="FQ20" s="264"/>
      <c r="FR20" s="264"/>
      <c r="FS20" s="264"/>
      <c r="FT20" s="264"/>
      <c r="FU20" s="264"/>
      <c r="FV20" s="264"/>
      <c r="FW20" s="264"/>
      <c r="FX20" s="264"/>
      <c r="FY20" s="264"/>
      <c r="FZ20" s="264"/>
      <c r="GA20" s="264"/>
      <c r="GB20" s="264"/>
      <c r="GC20" s="264"/>
      <c r="GD20" s="264"/>
      <c r="GE20" s="264"/>
      <c r="GF20" s="264"/>
      <c r="GG20" s="264"/>
      <c r="GH20" s="264"/>
      <c r="GI20" s="264"/>
      <c r="GJ20" s="264"/>
      <c r="GK20" s="264"/>
      <c r="GL20" s="264"/>
      <c r="GM20" s="264"/>
      <c r="GN20" s="264"/>
      <c r="GO20" s="264"/>
      <c r="GP20" s="264"/>
      <c r="GQ20" s="264"/>
      <c r="GR20" s="264"/>
      <c r="GS20" s="264"/>
      <c r="GT20" s="264"/>
      <c r="GU20" s="264"/>
      <c r="GV20" s="264"/>
      <c r="GW20" s="264"/>
      <c r="GX20" s="264"/>
      <c r="GY20" s="264"/>
      <c r="GZ20" s="264"/>
      <c r="HA20" s="264"/>
      <c r="HB20" s="264"/>
      <c r="HC20" s="264"/>
      <c r="HD20" s="264"/>
      <c r="HE20" s="264"/>
      <c r="HF20" s="264"/>
      <c r="HG20" s="264"/>
      <c r="HH20" s="264"/>
      <c r="HI20" s="264"/>
      <c r="HJ20" s="264"/>
      <c r="HK20" s="264"/>
      <c r="HL20" s="264"/>
      <c r="HM20" s="264"/>
      <c r="HN20" s="264"/>
      <c r="HO20" s="264"/>
      <c r="HP20" s="264"/>
      <c r="HQ20" s="264"/>
      <c r="HR20" s="264"/>
      <c r="HS20" s="264"/>
      <c r="HT20" s="264"/>
      <c r="HU20" s="264"/>
      <c r="HV20" s="264"/>
      <c r="HW20" s="264"/>
      <c r="HX20" s="264"/>
      <c r="HY20" s="264"/>
      <c r="HZ20" s="264"/>
      <c r="IA20" s="264"/>
      <c r="IB20" s="264"/>
      <c r="IC20" s="264"/>
      <c r="ID20" s="264"/>
      <c r="IE20" s="264"/>
      <c r="IF20" s="264"/>
      <c r="IG20" s="264"/>
      <c r="IH20" s="264"/>
      <c r="II20" s="264"/>
      <c r="IJ20" s="264"/>
      <c r="IK20" s="264"/>
      <c r="IL20" s="264"/>
      <c r="IM20" s="264"/>
      <c r="IN20" s="264"/>
      <c r="IO20" s="264"/>
      <c r="IP20" s="264"/>
      <c r="IQ20" s="264"/>
      <c r="IR20" s="264"/>
      <c r="IS20" s="264"/>
      <c r="IT20" s="264"/>
      <c r="IU20" s="264"/>
      <c r="IV20" s="264"/>
    </row>
    <row r="21" spans="1:256" ht="18.75">
      <c r="A21" s="256" t="str">
        <f>第三週明細!$B$21&amp;第三週明細!$B$22&amp;第三週明細!$B$23&amp;第三週明細!$B$24</f>
        <v>4月17日</v>
      </c>
      <c r="B21" s="257" t="s">
        <v>157</v>
      </c>
      <c r="C21" s="262" t="str">
        <f>'4月菜單'!I26</f>
        <v>白米飯</v>
      </c>
      <c r="D21" s="262" t="str">
        <f>'4月菜單'!I27</f>
        <v>香酥雞腿(炸)</v>
      </c>
      <c r="E21" s="262" t="str">
        <f>'4月菜單'!I28</f>
        <v>泰式打拋豬</v>
      </c>
      <c r="F21" s="262" t="str">
        <f>'4月菜單'!I29</f>
        <v>白蘿貢丸(加)</v>
      </c>
      <c r="G21" s="259" t="str">
        <f>'4月菜單'!I30</f>
        <v>深色蔬菜</v>
      </c>
      <c r="H21" s="262" t="str">
        <f>'4月菜單'!I31</f>
        <v>筍菇湯</v>
      </c>
      <c r="I21" s="263"/>
      <c r="J21" s="260">
        <f t="shared" si="0"/>
        <v>742.5</v>
      </c>
      <c r="K21" s="260">
        <f>第三週明細!$Y$21</f>
        <v>6</v>
      </c>
      <c r="L21" s="260">
        <f>第三週明細!$Y$22</f>
        <v>1.8</v>
      </c>
      <c r="M21" s="260">
        <f>第三週明細!$Y$26</f>
        <v>0</v>
      </c>
      <c r="N21" s="260">
        <f>第三週明細!$Y$23</f>
        <v>2.1</v>
      </c>
      <c r="O21" s="260">
        <f>第三週明細!$Y$25</f>
        <v>0</v>
      </c>
      <c r="P21" s="261">
        <f>第三週明細!$Y$24</f>
        <v>3</v>
      </c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264"/>
      <c r="BV21" s="264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4"/>
      <c r="CH21" s="264"/>
      <c r="CI21" s="264"/>
      <c r="CJ21" s="264"/>
      <c r="CK21" s="264"/>
      <c r="CL21" s="264"/>
      <c r="CM21" s="264"/>
      <c r="CN21" s="264"/>
      <c r="CO21" s="264"/>
      <c r="CP21" s="264"/>
      <c r="CQ21" s="264"/>
      <c r="CR21" s="264"/>
      <c r="CS21" s="264"/>
      <c r="CT21" s="264"/>
      <c r="CU21" s="264"/>
      <c r="CV21" s="264"/>
      <c r="CW21" s="264"/>
      <c r="CX21" s="264"/>
      <c r="CY21" s="264"/>
      <c r="CZ21" s="264"/>
      <c r="DA21" s="264"/>
      <c r="DB21" s="264"/>
      <c r="DC21" s="264"/>
      <c r="DD21" s="264"/>
      <c r="DE21" s="264"/>
      <c r="DF21" s="264"/>
      <c r="DG21" s="264"/>
      <c r="DH21" s="264"/>
      <c r="DI21" s="264"/>
      <c r="DJ21" s="264"/>
      <c r="DK21" s="264"/>
      <c r="DL21" s="264"/>
      <c r="DM21" s="264"/>
      <c r="DN21" s="264"/>
      <c r="DO21" s="264"/>
      <c r="DP21" s="264"/>
      <c r="DQ21" s="264"/>
      <c r="DR21" s="264"/>
      <c r="DS21" s="264"/>
      <c r="DT21" s="264"/>
      <c r="DU21" s="264"/>
      <c r="DV21" s="264"/>
      <c r="DW21" s="264"/>
      <c r="DX21" s="264"/>
      <c r="DY21" s="264"/>
      <c r="DZ21" s="264"/>
      <c r="EA21" s="264"/>
      <c r="EB21" s="264"/>
      <c r="EC21" s="264"/>
      <c r="ED21" s="264"/>
      <c r="EE21" s="264"/>
      <c r="EF21" s="264"/>
      <c r="EG21" s="264"/>
      <c r="EH21" s="264"/>
      <c r="EI21" s="264"/>
      <c r="EJ21" s="264"/>
      <c r="EK21" s="264"/>
      <c r="EL21" s="264"/>
      <c r="EM21" s="264"/>
      <c r="EN21" s="264"/>
      <c r="EO21" s="264"/>
      <c r="EP21" s="264"/>
      <c r="EQ21" s="264"/>
      <c r="ER21" s="264"/>
      <c r="ES21" s="264"/>
      <c r="ET21" s="264"/>
      <c r="EU21" s="264"/>
      <c r="EV21" s="264"/>
      <c r="EW21" s="264"/>
      <c r="EX21" s="264"/>
      <c r="EY21" s="264"/>
      <c r="EZ21" s="264"/>
      <c r="FA21" s="264"/>
      <c r="FB21" s="264"/>
      <c r="FC21" s="264"/>
      <c r="FD21" s="264"/>
      <c r="FE21" s="264"/>
      <c r="FF21" s="264"/>
      <c r="FG21" s="264"/>
      <c r="FH21" s="264"/>
      <c r="FI21" s="264"/>
      <c r="FJ21" s="264"/>
      <c r="FK21" s="264"/>
      <c r="FL21" s="264"/>
      <c r="FM21" s="264"/>
      <c r="FN21" s="264"/>
      <c r="FO21" s="264"/>
      <c r="FP21" s="264"/>
      <c r="FQ21" s="264"/>
      <c r="FR21" s="264"/>
      <c r="FS21" s="264"/>
      <c r="FT21" s="264"/>
      <c r="FU21" s="264"/>
      <c r="FV21" s="264"/>
      <c r="FW21" s="264"/>
      <c r="FX21" s="264"/>
      <c r="FY21" s="264"/>
      <c r="FZ21" s="264"/>
      <c r="GA21" s="264"/>
      <c r="GB21" s="264"/>
      <c r="GC21" s="264"/>
      <c r="GD21" s="264"/>
      <c r="GE21" s="264"/>
      <c r="GF21" s="264"/>
      <c r="GG21" s="264"/>
      <c r="GH21" s="264"/>
      <c r="GI21" s="264"/>
      <c r="GJ21" s="264"/>
      <c r="GK21" s="264"/>
      <c r="GL21" s="264"/>
      <c r="GM21" s="264"/>
      <c r="GN21" s="264"/>
      <c r="GO21" s="264"/>
      <c r="GP21" s="264"/>
      <c r="GQ21" s="264"/>
      <c r="GR21" s="264"/>
      <c r="GS21" s="264"/>
      <c r="GT21" s="264"/>
      <c r="GU21" s="264"/>
      <c r="GV21" s="264"/>
      <c r="GW21" s="264"/>
      <c r="GX21" s="264"/>
      <c r="GY21" s="264"/>
      <c r="GZ21" s="264"/>
      <c r="HA21" s="264"/>
      <c r="HB21" s="264"/>
      <c r="HC21" s="264"/>
      <c r="HD21" s="264"/>
      <c r="HE21" s="264"/>
      <c r="HF21" s="264"/>
      <c r="HG21" s="264"/>
      <c r="HH21" s="264"/>
      <c r="HI21" s="264"/>
      <c r="HJ21" s="264"/>
      <c r="HK21" s="264"/>
      <c r="HL21" s="264"/>
      <c r="HM21" s="264"/>
      <c r="HN21" s="264"/>
      <c r="HO21" s="264"/>
      <c r="HP21" s="264"/>
      <c r="HQ21" s="264"/>
      <c r="HR21" s="264"/>
      <c r="HS21" s="264"/>
      <c r="HT21" s="264"/>
      <c r="HU21" s="264"/>
      <c r="HV21" s="264"/>
      <c r="HW21" s="264"/>
      <c r="HX21" s="264"/>
      <c r="HY21" s="264"/>
      <c r="HZ21" s="264"/>
      <c r="IA21" s="264"/>
      <c r="IB21" s="264"/>
      <c r="IC21" s="264"/>
      <c r="ID21" s="264"/>
      <c r="IE21" s="264"/>
      <c r="IF21" s="264"/>
      <c r="IG21" s="264"/>
      <c r="IH21" s="264"/>
      <c r="II21" s="264"/>
      <c r="IJ21" s="264"/>
      <c r="IK21" s="264"/>
      <c r="IL21" s="264"/>
      <c r="IM21" s="264"/>
      <c r="IN21" s="264"/>
      <c r="IO21" s="264"/>
      <c r="IP21" s="264"/>
      <c r="IQ21" s="264"/>
      <c r="IR21" s="264"/>
      <c r="IS21" s="264"/>
      <c r="IT21" s="264"/>
      <c r="IU21" s="264"/>
      <c r="IV21" s="264"/>
    </row>
    <row r="22" spans="1:256" ht="18.75">
      <c r="A22" s="256" t="str">
        <f>第三週明細!$B$29&amp;第三週明細!$B$30&amp;第三週明細!$B$31&amp;第三週明細!$B$32</f>
        <v>4月18日</v>
      </c>
      <c r="B22" s="257" t="s">
        <v>158</v>
      </c>
      <c r="C22" s="267" t="str">
        <f>'4月菜單'!M26</f>
        <v>地瓜飯</v>
      </c>
      <c r="D22" s="267" t="str">
        <f>'4月菜單'!M27</f>
        <v>蒜泥白肉</v>
      </c>
      <c r="E22" s="267" t="str">
        <f>'4月菜單'!M28</f>
        <v>白醬奶香鮮蔬</v>
      </c>
      <c r="F22" s="267" t="str">
        <f>'4月菜單'!M29</f>
        <v>芙蓉蒸蛋</v>
      </c>
      <c r="G22" s="266" t="str">
        <f>'4月菜單'!M30</f>
        <v>淺色蔬菜</v>
      </c>
      <c r="H22" s="267" t="str">
        <f>'4月菜單'!M31</f>
        <v>三絲湯</v>
      </c>
      <c r="I22" s="266"/>
      <c r="J22" s="260">
        <f t="shared" si="0"/>
        <v>708.5</v>
      </c>
      <c r="K22" s="260">
        <f>第三週明細!$Y$29</f>
        <v>5.7</v>
      </c>
      <c r="L22" s="260">
        <f>第三週明細!$Y$30</f>
        <v>1.8</v>
      </c>
      <c r="M22" s="260">
        <f>第三週明細!$Y$34</f>
        <v>0.1</v>
      </c>
      <c r="N22" s="260">
        <f>第三週明細!$Y$31</f>
        <v>2</v>
      </c>
      <c r="O22" s="260">
        <f>第三週明細!$Y$33</f>
        <v>0</v>
      </c>
      <c r="P22" s="261">
        <f>第三週明細!$Y$32</f>
        <v>2.5</v>
      </c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  <c r="BS22" s="264"/>
      <c r="BT22" s="264"/>
      <c r="BU22" s="264"/>
      <c r="BV22" s="264"/>
      <c r="BW22" s="264"/>
      <c r="BX22" s="264"/>
      <c r="BY22" s="264"/>
      <c r="BZ22" s="264"/>
      <c r="CA22" s="264"/>
      <c r="CB22" s="264"/>
      <c r="CC22" s="264"/>
      <c r="CD22" s="264"/>
      <c r="CE22" s="264"/>
      <c r="CF22" s="264"/>
      <c r="CG22" s="264"/>
      <c r="CH22" s="264"/>
      <c r="CI22" s="264"/>
      <c r="CJ22" s="264"/>
      <c r="CK22" s="264"/>
      <c r="CL22" s="264"/>
      <c r="CM22" s="264"/>
      <c r="CN22" s="264"/>
      <c r="CO22" s="264"/>
      <c r="CP22" s="264"/>
      <c r="CQ22" s="264"/>
      <c r="CR22" s="264"/>
      <c r="CS22" s="264"/>
      <c r="CT22" s="264"/>
      <c r="CU22" s="264"/>
      <c r="CV22" s="264"/>
      <c r="CW22" s="264"/>
      <c r="CX22" s="264"/>
      <c r="CY22" s="264"/>
      <c r="CZ22" s="264"/>
      <c r="DA22" s="264"/>
      <c r="DB22" s="264"/>
      <c r="DC22" s="264"/>
      <c r="DD22" s="264"/>
      <c r="DE22" s="264"/>
      <c r="DF22" s="264"/>
      <c r="DG22" s="264"/>
      <c r="DH22" s="264"/>
      <c r="DI22" s="264"/>
      <c r="DJ22" s="264"/>
      <c r="DK22" s="264"/>
      <c r="DL22" s="264"/>
      <c r="DM22" s="264"/>
      <c r="DN22" s="264"/>
      <c r="DO22" s="264"/>
      <c r="DP22" s="264"/>
      <c r="DQ22" s="264"/>
      <c r="DR22" s="264"/>
      <c r="DS22" s="264"/>
      <c r="DT22" s="264"/>
      <c r="DU22" s="264"/>
      <c r="DV22" s="264"/>
      <c r="DW22" s="264"/>
      <c r="DX22" s="264"/>
      <c r="DY22" s="264"/>
      <c r="DZ22" s="264"/>
      <c r="EA22" s="264"/>
      <c r="EB22" s="264"/>
      <c r="EC22" s="264"/>
      <c r="ED22" s="264"/>
      <c r="EE22" s="264"/>
      <c r="EF22" s="264"/>
      <c r="EG22" s="264"/>
      <c r="EH22" s="264"/>
      <c r="EI22" s="264"/>
      <c r="EJ22" s="264"/>
      <c r="EK22" s="264"/>
      <c r="EL22" s="264"/>
      <c r="EM22" s="264"/>
      <c r="EN22" s="264"/>
      <c r="EO22" s="264"/>
      <c r="EP22" s="264"/>
      <c r="EQ22" s="264"/>
      <c r="ER22" s="264"/>
      <c r="ES22" s="264"/>
      <c r="ET22" s="264"/>
      <c r="EU22" s="264"/>
      <c r="EV22" s="264"/>
      <c r="EW22" s="264"/>
      <c r="EX22" s="264"/>
      <c r="EY22" s="264"/>
      <c r="EZ22" s="264"/>
      <c r="FA22" s="264"/>
      <c r="FB22" s="264"/>
      <c r="FC22" s="264"/>
      <c r="FD22" s="264"/>
      <c r="FE22" s="264"/>
      <c r="FF22" s="264"/>
      <c r="FG22" s="264"/>
      <c r="FH22" s="264"/>
      <c r="FI22" s="264"/>
      <c r="FJ22" s="264"/>
      <c r="FK22" s="264"/>
      <c r="FL22" s="264"/>
      <c r="FM22" s="264"/>
      <c r="FN22" s="264"/>
      <c r="FO22" s="264"/>
      <c r="FP22" s="264"/>
      <c r="FQ22" s="264"/>
      <c r="FR22" s="264"/>
      <c r="FS22" s="264"/>
      <c r="FT22" s="264"/>
      <c r="FU22" s="264"/>
      <c r="FV22" s="264"/>
      <c r="FW22" s="264"/>
      <c r="FX22" s="264"/>
      <c r="FY22" s="264"/>
      <c r="FZ22" s="264"/>
      <c r="GA22" s="264"/>
      <c r="GB22" s="264"/>
      <c r="GC22" s="264"/>
      <c r="GD22" s="264"/>
      <c r="GE22" s="264"/>
      <c r="GF22" s="264"/>
      <c r="GG22" s="264"/>
      <c r="GH22" s="264"/>
      <c r="GI22" s="264"/>
      <c r="GJ22" s="264"/>
      <c r="GK22" s="264"/>
      <c r="GL22" s="264"/>
      <c r="GM22" s="264"/>
      <c r="GN22" s="264"/>
      <c r="GO22" s="264"/>
      <c r="GP22" s="264"/>
      <c r="GQ22" s="264"/>
      <c r="GR22" s="264"/>
      <c r="GS22" s="264"/>
      <c r="GT22" s="264"/>
      <c r="GU22" s="264"/>
      <c r="GV22" s="264"/>
      <c r="GW22" s="264"/>
      <c r="GX22" s="264"/>
      <c r="GY22" s="264"/>
      <c r="GZ22" s="264"/>
      <c r="HA22" s="264"/>
      <c r="HB22" s="264"/>
      <c r="HC22" s="264"/>
      <c r="HD22" s="264"/>
      <c r="HE22" s="264"/>
      <c r="HF22" s="264"/>
      <c r="HG22" s="264"/>
      <c r="HH22" s="264"/>
      <c r="HI22" s="264"/>
      <c r="HJ22" s="264"/>
      <c r="HK22" s="264"/>
      <c r="HL22" s="264"/>
      <c r="HM22" s="264"/>
      <c r="HN22" s="264"/>
      <c r="HO22" s="264"/>
      <c r="HP22" s="264"/>
      <c r="HQ22" s="264"/>
      <c r="HR22" s="264"/>
      <c r="HS22" s="264"/>
      <c r="HT22" s="264"/>
      <c r="HU22" s="264"/>
      <c r="HV22" s="264"/>
      <c r="HW22" s="264"/>
      <c r="HX22" s="264"/>
      <c r="HY22" s="264"/>
      <c r="HZ22" s="264"/>
      <c r="IA22" s="264"/>
      <c r="IB22" s="264"/>
      <c r="IC22" s="264"/>
      <c r="ID22" s="264"/>
      <c r="IE22" s="264"/>
      <c r="IF22" s="264"/>
      <c r="IG22" s="264"/>
      <c r="IH22" s="264"/>
      <c r="II22" s="264"/>
      <c r="IJ22" s="264"/>
      <c r="IK22" s="264"/>
      <c r="IL22" s="264"/>
      <c r="IM22" s="264"/>
      <c r="IN22" s="264"/>
      <c r="IO22" s="264"/>
      <c r="IP22" s="264"/>
      <c r="IQ22" s="264"/>
      <c r="IR22" s="264"/>
      <c r="IS22" s="264"/>
      <c r="IT22" s="264"/>
      <c r="IU22" s="264"/>
      <c r="IV22" s="264"/>
    </row>
    <row r="23" spans="1:256" ht="18.75">
      <c r="A23" s="256" t="str">
        <f>第三週明細!$B$37&amp;第三週明細!$B$38&amp;第三週明細!$B$39&amp;第三週明細!$B$40</f>
        <v>4月19日</v>
      </c>
      <c r="B23" s="257" t="s">
        <v>162</v>
      </c>
      <c r="C23" s="262" t="str">
        <f>'4月菜單'!Q26</f>
        <v>高麗菜飯</v>
      </c>
      <c r="D23" s="262" t="str">
        <f>'4月菜單'!Q27</f>
        <v>生鮮水產品-茄汁清蒸魚(海)</v>
      </c>
      <c r="E23" s="262" t="str">
        <f>'4月菜單'!Q28</f>
        <v>炸洋蔥圈圈(加炸)</v>
      </c>
      <c r="F23" s="262" t="str">
        <f>'4月菜單'!Q29</f>
        <v>醬燒肉片</v>
      </c>
      <c r="G23" s="259" t="str">
        <f>'4月菜單'!Q30</f>
        <v>深色蔬菜</v>
      </c>
      <c r="H23" s="262" t="str">
        <f>'4月菜單'!Q31</f>
        <v>日式海芽湯</v>
      </c>
      <c r="I23" s="269"/>
      <c r="J23" s="260">
        <f t="shared" si="0"/>
        <v>713</v>
      </c>
      <c r="K23" s="260">
        <f>第三週明細!$Y$37</f>
        <v>5.7</v>
      </c>
      <c r="L23" s="260">
        <f>第三週明細!$Y$38</f>
        <v>1.9</v>
      </c>
      <c r="M23" s="260">
        <f>第三週明細!$Y$42</f>
        <v>0</v>
      </c>
      <c r="N23" s="260">
        <f>第三週明細!$Y$39</f>
        <v>2</v>
      </c>
      <c r="O23" s="260">
        <f>第三週明細!$Y$41</f>
        <v>0</v>
      </c>
      <c r="P23" s="261">
        <f>第三週明細!$Y$40</f>
        <v>2.7</v>
      </c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  <c r="BS23" s="264"/>
      <c r="BT23" s="264"/>
      <c r="BU23" s="264"/>
      <c r="BV23" s="264"/>
      <c r="BW23" s="264"/>
      <c r="BX23" s="264"/>
      <c r="BY23" s="264"/>
      <c r="BZ23" s="264"/>
      <c r="CA23" s="264"/>
      <c r="CB23" s="264"/>
      <c r="CC23" s="264"/>
      <c r="CD23" s="264"/>
      <c r="CE23" s="264"/>
      <c r="CF23" s="264"/>
      <c r="CG23" s="264"/>
      <c r="CH23" s="264"/>
      <c r="CI23" s="264"/>
      <c r="CJ23" s="264"/>
      <c r="CK23" s="264"/>
      <c r="CL23" s="264"/>
      <c r="CM23" s="264"/>
      <c r="CN23" s="264"/>
      <c r="CO23" s="264"/>
      <c r="CP23" s="264"/>
      <c r="CQ23" s="264"/>
      <c r="CR23" s="264"/>
      <c r="CS23" s="264"/>
      <c r="CT23" s="264"/>
      <c r="CU23" s="264"/>
      <c r="CV23" s="264"/>
      <c r="CW23" s="264"/>
      <c r="CX23" s="264"/>
      <c r="CY23" s="264"/>
      <c r="CZ23" s="264"/>
      <c r="DA23" s="264"/>
      <c r="DB23" s="264"/>
      <c r="DC23" s="264"/>
      <c r="DD23" s="264"/>
      <c r="DE23" s="264"/>
      <c r="DF23" s="264"/>
      <c r="DG23" s="264"/>
      <c r="DH23" s="264"/>
      <c r="DI23" s="264"/>
      <c r="DJ23" s="264"/>
      <c r="DK23" s="264"/>
      <c r="DL23" s="264"/>
      <c r="DM23" s="264"/>
      <c r="DN23" s="264"/>
      <c r="DO23" s="264"/>
      <c r="DP23" s="264"/>
      <c r="DQ23" s="264"/>
      <c r="DR23" s="264"/>
      <c r="DS23" s="264"/>
      <c r="DT23" s="264"/>
      <c r="DU23" s="264"/>
      <c r="DV23" s="264"/>
      <c r="DW23" s="264"/>
      <c r="DX23" s="264"/>
      <c r="DY23" s="264"/>
      <c r="DZ23" s="264"/>
      <c r="EA23" s="264"/>
      <c r="EB23" s="264"/>
      <c r="EC23" s="264"/>
      <c r="ED23" s="264"/>
      <c r="EE23" s="264"/>
      <c r="EF23" s="264"/>
      <c r="EG23" s="264"/>
      <c r="EH23" s="264"/>
      <c r="EI23" s="264"/>
      <c r="EJ23" s="264"/>
      <c r="EK23" s="264"/>
      <c r="EL23" s="264"/>
      <c r="EM23" s="264"/>
      <c r="EN23" s="264"/>
      <c r="EO23" s="264"/>
      <c r="EP23" s="264"/>
      <c r="EQ23" s="264"/>
      <c r="ER23" s="264"/>
      <c r="ES23" s="264"/>
      <c r="ET23" s="264"/>
      <c r="EU23" s="264"/>
      <c r="EV23" s="264"/>
      <c r="EW23" s="264"/>
      <c r="EX23" s="264"/>
      <c r="EY23" s="264"/>
      <c r="EZ23" s="264"/>
      <c r="FA23" s="264"/>
      <c r="FB23" s="264"/>
      <c r="FC23" s="264"/>
      <c r="FD23" s="264"/>
      <c r="FE23" s="264"/>
      <c r="FF23" s="264"/>
      <c r="FG23" s="264"/>
      <c r="FH23" s="264"/>
      <c r="FI23" s="264"/>
      <c r="FJ23" s="264"/>
      <c r="FK23" s="264"/>
      <c r="FL23" s="264"/>
      <c r="FM23" s="264"/>
      <c r="FN23" s="264"/>
      <c r="FO23" s="264"/>
      <c r="FP23" s="264"/>
      <c r="FQ23" s="264"/>
      <c r="FR23" s="264"/>
      <c r="FS23" s="264"/>
      <c r="FT23" s="264"/>
      <c r="FU23" s="264"/>
      <c r="FV23" s="264"/>
      <c r="FW23" s="264"/>
      <c r="FX23" s="264"/>
      <c r="FY23" s="264"/>
      <c r="FZ23" s="264"/>
      <c r="GA23" s="264"/>
      <c r="GB23" s="264"/>
      <c r="GC23" s="264"/>
      <c r="GD23" s="264"/>
      <c r="GE23" s="264"/>
      <c r="GF23" s="264"/>
      <c r="GG23" s="264"/>
      <c r="GH23" s="264"/>
      <c r="GI23" s="264"/>
      <c r="GJ23" s="264"/>
      <c r="GK23" s="264"/>
      <c r="GL23" s="264"/>
      <c r="GM23" s="264"/>
      <c r="GN23" s="264"/>
      <c r="GO23" s="264"/>
      <c r="GP23" s="264"/>
      <c r="GQ23" s="264"/>
      <c r="GR23" s="264"/>
      <c r="GS23" s="264"/>
      <c r="GT23" s="264"/>
      <c r="GU23" s="264"/>
      <c r="GV23" s="264"/>
      <c r="GW23" s="264"/>
      <c r="GX23" s="264"/>
      <c r="GY23" s="264"/>
      <c r="GZ23" s="264"/>
      <c r="HA23" s="264"/>
      <c r="HB23" s="264"/>
      <c r="HC23" s="264"/>
      <c r="HD23" s="264"/>
      <c r="HE23" s="264"/>
      <c r="HF23" s="264"/>
      <c r="HG23" s="264"/>
      <c r="HH23" s="264"/>
      <c r="HI23" s="264"/>
      <c r="HJ23" s="264"/>
      <c r="HK23" s="264"/>
      <c r="HL23" s="264"/>
      <c r="HM23" s="264"/>
      <c r="HN23" s="264"/>
      <c r="HO23" s="264"/>
      <c r="HP23" s="264"/>
      <c r="HQ23" s="264"/>
      <c r="HR23" s="264"/>
      <c r="HS23" s="264"/>
      <c r="HT23" s="264"/>
      <c r="HU23" s="264"/>
      <c r="HV23" s="264"/>
      <c r="HW23" s="264"/>
      <c r="HX23" s="264"/>
      <c r="HY23" s="264"/>
      <c r="HZ23" s="264"/>
      <c r="IA23" s="264"/>
      <c r="IB23" s="264"/>
      <c r="IC23" s="264"/>
      <c r="ID23" s="264"/>
      <c r="IE23" s="264"/>
      <c r="IF23" s="264"/>
      <c r="IG23" s="264"/>
      <c r="IH23" s="264"/>
      <c r="II23" s="264"/>
      <c r="IJ23" s="264"/>
      <c r="IK23" s="264"/>
      <c r="IL23" s="264"/>
      <c r="IM23" s="264"/>
      <c r="IN23" s="264"/>
      <c r="IO23" s="264"/>
      <c r="IP23" s="264"/>
      <c r="IQ23" s="264"/>
      <c r="IR23" s="264"/>
      <c r="IS23" s="264"/>
      <c r="IT23" s="264"/>
      <c r="IU23" s="264"/>
      <c r="IV23" s="264"/>
    </row>
    <row r="24" spans="1:256" ht="18.75">
      <c r="A24" s="256" t="str">
        <f>'第四週明細 '!$B$5&amp;'第四週明細 '!$B$6&amp;'第四週明細 '!$B$7&amp;'第四週明細 '!$B$8</f>
        <v>4月22日</v>
      </c>
      <c r="B24" s="257" t="s">
        <v>155</v>
      </c>
      <c r="C24" s="258" t="str">
        <f>'4月菜單'!A36</f>
        <v>白米飯+小可頌</v>
      </c>
      <c r="D24" s="262" t="str">
        <f>'4月菜單'!A37</f>
        <v>普羅旺斯雞排</v>
      </c>
      <c r="E24" s="262" t="str">
        <f>'4月菜單'!A38</f>
        <v>壽喜燒肉(豆)</v>
      </c>
      <c r="F24" s="262" t="str">
        <f>'4月菜單'!A39</f>
        <v>港式蘿蔔糕(冷)</v>
      </c>
      <c r="G24" s="259" t="str">
        <f>'4月菜單'!A40</f>
        <v>深色蔬菜</v>
      </c>
      <c r="H24" s="262" t="str">
        <f>'4月菜單'!A41</f>
        <v>薑絲冬瓜湯</v>
      </c>
      <c r="I24" s="270"/>
      <c r="J24" s="260">
        <f t="shared" si="0"/>
        <v>722</v>
      </c>
      <c r="K24" s="260">
        <f>'第四週明細 '!$Y$5</f>
        <v>6</v>
      </c>
      <c r="L24" s="260">
        <f>'第四週明細 '!$Y$6</f>
        <v>1.8</v>
      </c>
      <c r="M24" s="260">
        <f>'第四週明細 '!$Y$10</f>
        <v>0</v>
      </c>
      <c r="N24" s="260">
        <f>'第四週明細 '!$Y$7</f>
        <v>2</v>
      </c>
      <c r="O24" s="260">
        <f>'第四週明細 '!$Y$9</f>
        <v>0</v>
      </c>
      <c r="P24" s="261">
        <f>'第四週明細 '!$Y$8</f>
        <v>2.6</v>
      </c>
    </row>
    <row r="25" spans="1:256" ht="19.5" thickBot="1">
      <c r="A25" s="256" t="str">
        <f>'第四週明細 '!$B$13&amp;'第四週明細 '!$B$14&amp;'第四週明細 '!$B$15&amp;'第四週明細 '!$B$16</f>
        <v>4月23日</v>
      </c>
      <c r="B25" s="271" t="s">
        <v>160</v>
      </c>
      <c r="C25" s="272" t="str">
        <f>'4月菜單'!E36</f>
        <v>糙米飯</v>
      </c>
      <c r="D25" s="272" t="str">
        <f>'4月菜單'!E37</f>
        <v>米血燒鴨(冷)</v>
      </c>
      <c r="E25" s="272" t="str">
        <f>'4月菜單'!E38</f>
        <v>海苔鮮蔬大阪燒</v>
      </c>
      <c r="F25" s="272" t="str">
        <f>'4月菜單'!E39</f>
        <v>芹菜豆干(豆)</v>
      </c>
      <c r="G25" s="273" t="str">
        <f>'4月菜單'!E40</f>
        <v>淺色蔬菜</v>
      </c>
      <c r="H25" s="272" t="str">
        <f>'4月菜單'!E41</f>
        <v>冬瓜山粉圓</v>
      </c>
      <c r="I25" s="274"/>
      <c r="J25" s="260">
        <f t="shared" si="0"/>
        <v>706.5</v>
      </c>
      <c r="K25" s="260">
        <f>'第四週明細 '!$Y$13</f>
        <v>5.8</v>
      </c>
      <c r="L25" s="260">
        <f>'第四週明細 '!$Y$14</f>
        <v>1.9</v>
      </c>
      <c r="M25" s="260">
        <f>'第四週明細 '!$Y$18</f>
        <v>0</v>
      </c>
      <c r="N25" s="260">
        <f>'第四週明細 '!$Y$15</f>
        <v>2</v>
      </c>
      <c r="O25" s="260">
        <f>'第四週明細 '!$Y$17</f>
        <v>0</v>
      </c>
      <c r="P25" s="261">
        <f>'第四週明細 '!$Y$16</f>
        <v>2.4</v>
      </c>
    </row>
    <row r="26" spans="1:256" ht="18.75">
      <c r="A26" s="256" t="str">
        <f>'第四週明細 '!$B$21&amp;'第四週明細 '!$B$22&amp;'第四週明細 '!$B$23&amp;'第四週明細 '!$B$24</f>
        <v>4月24日</v>
      </c>
      <c r="B26" s="257" t="s">
        <v>163</v>
      </c>
      <c r="C26" s="262" t="str">
        <f>'4月菜單'!I36</f>
        <v>白米飯</v>
      </c>
      <c r="D26" s="262" t="str">
        <f>'4月菜單'!I37</f>
        <v>港式肉排</v>
      </c>
      <c r="E26" s="262" t="str">
        <f>'4月菜單'!I38</f>
        <v>番茄蔬菜鍋</v>
      </c>
      <c r="F26" s="262" t="str">
        <f>'4月菜單'!I39</f>
        <v>黃金翅小腿(炸)</v>
      </c>
      <c r="G26" s="259" t="str">
        <f>'4月菜單'!I40</f>
        <v>深色蔬菜</v>
      </c>
      <c r="H26" s="262" t="str">
        <f>'4月菜單'!I41</f>
        <v>榨菜金針湯(醃)</v>
      </c>
      <c r="I26" s="259"/>
      <c r="J26" s="260">
        <f t="shared" si="0"/>
        <v>724.5</v>
      </c>
      <c r="K26" s="260">
        <f>'第四週明細 '!$Y$21</f>
        <v>5.8</v>
      </c>
      <c r="L26" s="260">
        <f>'第四週明細 '!$Y$22</f>
        <v>1.9</v>
      </c>
      <c r="M26" s="260">
        <f>'第四週明細 '!$Y$26</f>
        <v>0</v>
      </c>
      <c r="N26" s="260">
        <f>'第四週明細 '!$Y$23</f>
        <v>2</v>
      </c>
      <c r="O26" s="260">
        <f>'第四週明細 '!$Y$25</f>
        <v>0</v>
      </c>
      <c r="P26" s="261">
        <f>'第四週明細 '!$Y$24</f>
        <v>2.8</v>
      </c>
    </row>
    <row r="27" spans="1:256" ht="18.75">
      <c r="A27" s="256" t="str">
        <f>'第四週明細 '!$B$29&amp;'第四週明細 '!$B$30&amp;'第四週明細 '!$B$31&amp;'第四週明細 '!$B$32</f>
        <v>4月25日</v>
      </c>
      <c r="B27" s="257" t="s">
        <v>158</v>
      </c>
      <c r="C27" s="267" t="str">
        <f>'4月菜單'!M36</f>
        <v>地瓜飯</v>
      </c>
      <c r="D27" s="267" t="str">
        <f>'4月菜單'!M37</f>
        <v>古早味滷肉</v>
      </c>
      <c r="E27" s="267" t="str">
        <f>'4月菜單'!M38</f>
        <v>起司玉米雞茸</v>
      </c>
      <c r="F27" s="267" t="str">
        <f>'4月菜單'!M39</f>
        <v>日式蒸蛋</v>
      </c>
      <c r="G27" s="266" t="str">
        <f>'4月菜單'!M40</f>
        <v>淺色蔬菜</v>
      </c>
      <c r="H27" s="267" t="str">
        <f>'4月菜單'!M41</f>
        <v>港式酸辣湯(豆芡)</v>
      </c>
      <c r="I27" s="266"/>
      <c r="J27" s="260">
        <f t="shared" si="0"/>
        <v>713</v>
      </c>
      <c r="K27" s="260">
        <f>'第四週明細 '!$Y$29</f>
        <v>5.7</v>
      </c>
      <c r="L27" s="260">
        <f>'第四週明細 '!$Y$30</f>
        <v>1.7</v>
      </c>
      <c r="M27" s="260">
        <f>'第四週明細 '!$Y$34</f>
        <v>0.2</v>
      </c>
      <c r="N27" s="260">
        <f>'第四週明細 '!$Y$31</f>
        <v>2</v>
      </c>
      <c r="O27" s="260">
        <f>'第四週明細 '!$Y$33</f>
        <v>0</v>
      </c>
      <c r="P27" s="261">
        <f>'第四週明細 '!$Y$32</f>
        <v>2.5</v>
      </c>
    </row>
    <row r="28" spans="1:256" ht="19.5" thickBot="1">
      <c r="A28" s="256" t="str">
        <f>'第四週明細 '!$B$37&amp;'第四週明細 '!$B$38&amp;'第四週明細 '!$B$39&amp;'第四週明細 '!$B$40</f>
        <v>4月26日</v>
      </c>
      <c r="B28" s="271" t="s">
        <v>159</v>
      </c>
      <c r="C28" s="272" t="str">
        <f>'4月菜單'!Q36</f>
        <v>日式公仔麵</v>
      </c>
      <c r="D28" s="272" t="str">
        <f>'4月菜單'!Q37</f>
        <v>生鮮水產品-一口酥魚丁(炸海)</v>
      </c>
      <c r="E28" s="272" t="str">
        <f>'4月菜單'!Q38</f>
        <v>紫米珍珠丸子(加)</v>
      </c>
      <c r="F28" s="272" t="str">
        <f>'4月菜單'!Q39</f>
        <v>鮮菇雜燴</v>
      </c>
      <c r="G28" s="273" t="str">
        <f>'4月菜單'!Q40</f>
        <v>深色蔬菜</v>
      </c>
      <c r="H28" s="272" t="str">
        <f>'4月菜單'!Q41</f>
        <v>紫菜湯</v>
      </c>
      <c r="I28" s="274"/>
      <c r="J28" s="260">
        <f t="shared" si="0"/>
        <v>719</v>
      </c>
      <c r="K28" s="260">
        <f>'第四週明細 '!$Y$37</f>
        <v>5.7</v>
      </c>
      <c r="L28" s="260">
        <f>'第四週明細 '!$Y$38</f>
        <v>1.9</v>
      </c>
      <c r="M28" s="260">
        <f>'第四週明細 '!$Y$42</f>
        <v>0</v>
      </c>
      <c r="N28" s="260">
        <f>'第四週明細 '!$Y$39</f>
        <v>2</v>
      </c>
      <c r="O28" s="260">
        <f>'第四週明細 '!$Y$41</f>
        <v>0.1</v>
      </c>
      <c r="P28" s="261">
        <f>'第四週明細 '!$Y$40</f>
        <v>2.7</v>
      </c>
    </row>
    <row r="29" spans="1:256" ht="18.75">
      <c r="E29" s="750" t="s">
        <v>165</v>
      </c>
      <c r="F29" s="750"/>
      <c r="G29" s="750"/>
      <c r="H29" s="750"/>
      <c r="I29" s="750"/>
    </row>
  </sheetData>
  <mergeCells count="3">
    <mergeCell ref="J1:P2"/>
    <mergeCell ref="A2:C2"/>
    <mergeCell ref="E29:I29"/>
  </mergeCells>
  <phoneticPr fontId="3" type="noConversion"/>
  <conditionalFormatting sqref="C1:P1048576">
    <cfRule type="cellIs" dxfId="1" priority="2" stopIfTrue="1" operator="equal">
      <formula>0</formula>
    </cfRule>
  </conditionalFormatting>
  <conditionalFormatting sqref="A1:P1048576">
    <cfRule type="cellIs" dxfId="0" priority="1" stopIfTrue="1" operator="equal">
      <formula>0</formula>
    </cfRule>
  </conditionalFormatting>
  <pageMargins left="0.17" right="0.16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view="pageBreakPreview" zoomScale="55" zoomScaleNormal="55" zoomScaleSheetLayoutView="55" workbookViewId="0">
      <selection activeCell="F26" sqref="F26"/>
    </sheetView>
  </sheetViews>
  <sheetFormatPr defaultColWidth="9" defaultRowHeight="20.25"/>
  <cols>
    <col min="1" max="1" width="1.875" style="92" customWidth="1"/>
    <col min="2" max="2" width="4.875" style="138" customWidth="1"/>
    <col min="3" max="3" width="0" style="92" hidden="1" customWidth="1"/>
    <col min="4" max="4" width="18.625" style="92" customWidth="1"/>
    <col min="5" max="5" width="5.625" style="139" customWidth="1"/>
    <col min="6" max="6" width="9.625" style="92" customWidth="1"/>
    <col min="7" max="7" width="18.625" style="92" customWidth="1"/>
    <col min="8" max="8" width="5.625" style="139" customWidth="1"/>
    <col min="9" max="9" width="9.625" style="92" customWidth="1"/>
    <col min="10" max="10" width="18.625" style="92" customWidth="1"/>
    <col min="11" max="11" width="5.625" style="139" customWidth="1"/>
    <col min="12" max="12" width="9.625" style="92" customWidth="1"/>
    <col min="13" max="13" width="18.625" style="92" customWidth="1"/>
    <col min="14" max="14" width="5.625" style="139" customWidth="1"/>
    <col min="15" max="15" width="9.625" style="92" customWidth="1"/>
    <col min="16" max="16" width="18.625" style="92" customWidth="1"/>
    <col min="17" max="17" width="5.625" style="139" customWidth="1"/>
    <col min="18" max="18" width="9.625" style="92" customWidth="1"/>
    <col min="19" max="19" width="18.625" style="92" customWidth="1"/>
    <col min="20" max="20" width="5.625" style="139" customWidth="1"/>
    <col min="21" max="21" width="9.625" style="92" customWidth="1"/>
    <col min="22" max="22" width="5.25" style="146" customWidth="1"/>
    <col min="23" max="23" width="11.75" style="143" customWidth="1"/>
    <col min="24" max="24" width="11.25" style="144" customWidth="1"/>
    <col min="25" max="25" width="6.625" style="147" customWidth="1"/>
    <col min="26" max="26" width="6.625" style="92" customWidth="1"/>
    <col min="27" max="27" width="6" style="55" customWidth="1"/>
    <col min="28" max="28" width="5.5" style="56" customWidth="1"/>
    <col min="29" max="29" width="7.75" style="55" customWidth="1"/>
    <col min="30" max="30" width="8" style="55" customWidth="1"/>
    <col min="31" max="31" width="7.875" style="55" customWidth="1"/>
    <col min="32" max="32" width="7.5" style="55" customWidth="1"/>
    <col min="33" max="33" width="9" style="92" customWidth="1"/>
    <col min="34" max="16384" width="9" style="92"/>
  </cols>
  <sheetData>
    <row r="1" spans="1:32" s="55" customFormat="1" ht="38.25">
      <c r="B1" s="683" t="s">
        <v>489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54"/>
      <c r="AB1" s="56"/>
    </row>
    <row r="2" spans="1:32" s="55" customFormat="1" ht="24.95" customHeight="1">
      <c r="B2" s="684"/>
      <c r="C2" s="684"/>
      <c r="D2" s="684"/>
      <c r="E2" s="684"/>
      <c r="F2" s="684"/>
      <c r="G2" s="684"/>
      <c r="H2" s="57"/>
      <c r="I2" s="54"/>
      <c r="J2" s="54"/>
      <c r="K2" s="57"/>
      <c r="L2" s="54"/>
      <c r="M2" s="54"/>
      <c r="N2" s="57"/>
      <c r="O2" s="54"/>
      <c r="P2" s="54"/>
      <c r="Q2" s="57"/>
      <c r="R2" s="685" t="s">
        <v>237</v>
      </c>
      <c r="S2" s="685"/>
      <c r="T2" s="685"/>
      <c r="U2" s="685"/>
      <c r="V2" s="685"/>
      <c r="W2" s="685"/>
      <c r="X2" s="685"/>
      <c r="Y2" s="685"/>
      <c r="Z2" s="685"/>
      <c r="AB2" s="56"/>
    </row>
    <row r="3" spans="1:32" s="55" customFormat="1" ht="31.5" customHeight="1" thickBot="1">
      <c r="B3" s="58" t="s">
        <v>9</v>
      </c>
      <c r="C3" s="14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/>
      <c r="U3" s="59"/>
      <c r="V3" s="60"/>
      <c r="W3" s="61"/>
      <c r="X3" s="62"/>
      <c r="Y3" s="63"/>
      <c r="Z3" s="64"/>
      <c r="AB3" s="56"/>
    </row>
    <row r="4" spans="1:32" s="76" customFormat="1" ht="157.5">
      <c r="B4" s="532" t="s">
        <v>10</v>
      </c>
      <c r="C4" s="533" t="s">
        <v>11</v>
      </c>
      <c r="D4" s="534" t="s">
        <v>12</v>
      </c>
      <c r="E4" s="505" t="s">
        <v>13</v>
      </c>
      <c r="F4" s="534"/>
      <c r="G4" s="534" t="s">
        <v>14</v>
      </c>
      <c r="H4" s="505" t="s">
        <v>13</v>
      </c>
      <c r="I4" s="534"/>
      <c r="J4" s="534" t="s">
        <v>15</v>
      </c>
      <c r="K4" s="505" t="s">
        <v>13</v>
      </c>
      <c r="L4" s="535"/>
      <c r="M4" s="534" t="s">
        <v>15</v>
      </c>
      <c r="N4" s="505" t="s">
        <v>13</v>
      </c>
      <c r="O4" s="534"/>
      <c r="P4" s="534" t="s">
        <v>15</v>
      </c>
      <c r="Q4" s="505" t="s">
        <v>13</v>
      </c>
      <c r="R4" s="534"/>
      <c r="S4" s="536" t="s">
        <v>16</v>
      </c>
      <c r="T4" s="505" t="s">
        <v>13</v>
      </c>
      <c r="U4" s="534"/>
      <c r="V4" s="508" t="s">
        <v>68</v>
      </c>
      <c r="W4" s="537" t="s">
        <v>17</v>
      </c>
      <c r="X4" s="510" t="s">
        <v>18</v>
      </c>
      <c r="Y4" s="538" t="s">
        <v>19</v>
      </c>
      <c r="Z4" s="74"/>
      <c r="AA4" s="75"/>
      <c r="AB4" s="56"/>
      <c r="AC4" s="55"/>
      <c r="AD4" s="55"/>
      <c r="AE4" s="55"/>
      <c r="AF4" s="55"/>
    </row>
    <row r="5" spans="1:32" s="84" customFormat="1" ht="42" customHeight="1">
      <c r="B5" s="512">
        <v>4</v>
      </c>
      <c r="C5" s="678"/>
      <c r="D5" s="317" t="str">
        <f>'4月菜單'!A6</f>
        <v>白米飯+可可麻糬包</v>
      </c>
      <c r="E5" s="387" t="s">
        <v>256</v>
      </c>
      <c r="F5" s="80" t="s">
        <v>21</v>
      </c>
      <c r="G5" s="317" t="str">
        <f>'4月菜單'!A7</f>
        <v>梅干扣肉</v>
      </c>
      <c r="H5" s="317" t="s">
        <v>259</v>
      </c>
      <c r="I5" s="80" t="s">
        <v>21</v>
      </c>
      <c r="J5" s="317" t="str">
        <f>'4月菜單'!A8</f>
        <v>東山滷味(豆加)</v>
      </c>
      <c r="K5" s="317" t="s">
        <v>259</v>
      </c>
      <c r="L5" s="80" t="s">
        <v>21</v>
      </c>
      <c r="M5" s="317" t="str">
        <f>'4月菜單'!A9</f>
        <v>吮指翅小腿(炸)</v>
      </c>
      <c r="N5" s="279" t="s">
        <v>359</v>
      </c>
      <c r="O5" s="80" t="s">
        <v>21</v>
      </c>
      <c r="P5" s="317" t="str">
        <f>'4月菜單'!A10</f>
        <v>深色蔬菜</v>
      </c>
      <c r="Q5" s="387" t="s">
        <v>264</v>
      </c>
      <c r="R5" s="80" t="s">
        <v>48</v>
      </c>
      <c r="S5" s="317" t="str">
        <f>'4月菜單'!A11</f>
        <v>味噌海芽湯</v>
      </c>
      <c r="T5" s="317" t="s">
        <v>259</v>
      </c>
      <c r="U5" s="80" t="s">
        <v>48</v>
      </c>
      <c r="V5" s="679"/>
      <c r="W5" s="81" t="s">
        <v>1</v>
      </c>
      <c r="X5" s="82" t="s">
        <v>70</v>
      </c>
      <c r="Y5" s="648">
        <f>AB6</f>
        <v>5.8</v>
      </c>
      <c r="Z5" s="55"/>
      <c r="AA5" s="55"/>
      <c r="AB5" s="56"/>
      <c r="AC5" s="55" t="s">
        <v>71</v>
      </c>
      <c r="AD5" s="55" t="s">
        <v>72</v>
      </c>
      <c r="AE5" s="55" t="s">
        <v>73</v>
      </c>
      <c r="AF5" s="55" t="s">
        <v>74</v>
      </c>
    </row>
    <row r="6" spans="1:32" ht="27.95" customHeight="1">
      <c r="B6" s="539" t="s">
        <v>29</v>
      </c>
      <c r="C6" s="678"/>
      <c r="D6" s="410" t="s">
        <v>255</v>
      </c>
      <c r="E6" s="398"/>
      <c r="F6" s="408">
        <v>115</v>
      </c>
      <c r="G6" s="410" t="s">
        <v>370</v>
      </c>
      <c r="H6" s="410"/>
      <c r="I6" s="410">
        <v>50</v>
      </c>
      <c r="J6" s="488" t="s">
        <v>371</v>
      </c>
      <c r="K6" s="410" t="s">
        <v>387</v>
      </c>
      <c r="L6" s="488">
        <v>20</v>
      </c>
      <c r="M6" s="410" t="s">
        <v>344</v>
      </c>
      <c r="N6" s="410"/>
      <c r="O6" s="488">
        <v>30</v>
      </c>
      <c r="P6" s="488" t="s">
        <v>383</v>
      </c>
      <c r="Q6" s="410"/>
      <c r="R6" s="488">
        <v>100</v>
      </c>
      <c r="S6" s="488" t="s">
        <v>265</v>
      </c>
      <c r="T6" s="488"/>
      <c r="U6" s="488">
        <v>5</v>
      </c>
      <c r="V6" s="680"/>
      <c r="W6" s="277">
        <f>AE11</f>
        <v>96</v>
      </c>
      <c r="X6" s="90" t="s">
        <v>31</v>
      </c>
      <c r="Y6" s="649">
        <f>AB7</f>
        <v>1.9</v>
      </c>
      <c r="Z6" s="64"/>
      <c r="AA6" s="75" t="s">
        <v>32</v>
      </c>
      <c r="AB6" s="56">
        <v>5.8</v>
      </c>
      <c r="AC6" s="56">
        <f>AB6*2</f>
        <v>11.6</v>
      </c>
      <c r="AD6" s="56"/>
      <c r="AE6" s="56">
        <f>AB6*15</f>
        <v>87</v>
      </c>
      <c r="AF6" s="56">
        <f>AC6*4+AE6*4</f>
        <v>394.4</v>
      </c>
    </row>
    <row r="7" spans="1:32" ht="27.95" customHeight="1">
      <c r="B7" s="539">
        <v>1</v>
      </c>
      <c r="C7" s="678"/>
      <c r="D7" s="410"/>
      <c r="E7" s="410"/>
      <c r="F7" s="410"/>
      <c r="G7" s="488" t="s">
        <v>257</v>
      </c>
      <c r="H7" s="640" t="s">
        <v>361</v>
      </c>
      <c r="I7" s="488">
        <v>20</v>
      </c>
      <c r="J7" s="488" t="s">
        <v>260</v>
      </c>
      <c r="K7" s="410"/>
      <c r="L7" s="488">
        <v>30</v>
      </c>
      <c r="M7" s="410"/>
      <c r="N7" s="410"/>
      <c r="O7" s="488"/>
      <c r="P7" s="488"/>
      <c r="Q7" s="410"/>
      <c r="R7" s="488"/>
      <c r="S7" s="410" t="s">
        <v>266</v>
      </c>
      <c r="T7" s="410"/>
      <c r="U7" s="488" t="s">
        <v>267</v>
      </c>
      <c r="V7" s="680"/>
      <c r="W7" s="93" t="s">
        <v>0</v>
      </c>
      <c r="X7" s="94" t="s">
        <v>34</v>
      </c>
      <c r="Y7" s="649">
        <f>AB8</f>
        <v>1.8</v>
      </c>
      <c r="Z7" s="55"/>
      <c r="AA7" s="95" t="s">
        <v>35</v>
      </c>
      <c r="AB7" s="56">
        <v>1.9</v>
      </c>
      <c r="AC7" s="96">
        <f>AB7*7</f>
        <v>13.299999999999999</v>
      </c>
      <c r="AD7" s="56">
        <f>AB7*5</f>
        <v>9.5</v>
      </c>
      <c r="AE7" s="56" t="s">
        <v>36</v>
      </c>
      <c r="AF7" s="97">
        <f>AC7*4+AD7*9</f>
        <v>138.69999999999999</v>
      </c>
    </row>
    <row r="8" spans="1:32" ht="27.95" customHeight="1">
      <c r="B8" s="539" t="s">
        <v>37</v>
      </c>
      <c r="C8" s="678"/>
      <c r="D8" s="410"/>
      <c r="E8" s="410"/>
      <c r="F8" s="410"/>
      <c r="G8" s="408"/>
      <c r="H8" s="410"/>
      <c r="I8" s="488"/>
      <c r="J8" s="640" t="s">
        <v>261</v>
      </c>
      <c r="K8" s="410" t="s">
        <v>292</v>
      </c>
      <c r="L8" s="488">
        <v>30</v>
      </c>
      <c r="M8" s="365"/>
      <c r="N8" s="410"/>
      <c r="O8" s="367"/>
      <c r="P8" s="488"/>
      <c r="Q8" s="410"/>
      <c r="R8" s="488"/>
      <c r="S8" s="398"/>
      <c r="T8" s="278"/>
      <c r="U8" s="408"/>
      <c r="V8" s="680"/>
      <c r="W8" s="277">
        <f>AD11</f>
        <v>22</v>
      </c>
      <c r="X8" s="94" t="s">
        <v>38</v>
      </c>
      <c r="Y8" s="649">
        <f>AB9</f>
        <v>2.5</v>
      </c>
      <c r="Z8" s="64"/>
      <c r="AA8" s="55" t="s">
        <v>39</v>
      </c>
      <c r="AB8" s="56">
        <v>1.8</v>
      </c>
      <c r="AC8" s="56">
        <f>AB8*1</f>
        <v>1.8</v>
      </c>
      <c r="AD8" s="56" t="s">
        <v>36</v>
      </c>
      <c r="AE8" s="56">
        <f>AB8*5</f>
        <v>9</v>
      </c>
      <c r="AF8" s="56">
        <f>AC8*4+AE8*4</f>
        <v>43.2</v>
      </c>
    </row>
    <row r="9" spans="1:32" ht="27.95" customHeight="1">
      <c r="B9" s="682" t="s">
        <v>40</v>
      </c>
      <c r="C9" s="678"/>
      <c r="D9" s="410"/>
      <c r="E9" s="410"/>
      <c r="F9" s="410"/>
      <c r="G9" s="488"/>
      <c r="H9" s="411"/>
      <c r="I9" s="488"/>
      <c r="J9" s="467"/>
      <c r="K9" s="411"/>
      <c r="L9" s="488"/>
      <c r="M9" s="410"/>
      <c r="N9" s="410"/>
      <c r="O9" s="488"/>
      <c r="P9" s="488"/>
      <c r="Q9" s="410"/>
      <c r="R9" s="488"/>
      <c r="S9" s="410"/>
      <c r="T9" s="411"/>
      <c r="U9" s="488"/>
      <c r="V9" s="680"/>
      <c r="W9" s="93" t="s">
        <v>2</v>
      </c>
      <c r="X9" s="94" t="s">
        <v>41</v>
      </c>
      <c r="Y9" s="649">
        <f>AB10</f>
        <v>0</v>
      </c>
      <c r="Z9" s="55"/>
      <c r="AA9" s="55" t="s">
        <v>42</v>
      </c>
      <c r="AB9" s="56">
        <v>2.5</v>
      </c>
      <c r="AC9" s="56"/>
      <c r="AD9" s="56">
        <f>AB9*5</f>
        <v>12.5</v>
      </c>
      <c r="AE9" s="56" t="s">
        <v>36</v>
      </c>
      <c r="AF9" s="56">
        <f>AD9*9</f>
        <v>112.5</v>
      </c>
    </row>
    <row r="10" spans="1:32" ht="27.95" customHeight="1">
      <c r="B10" s="682"/>
      <c r="C10" s="678"/>
      <c r="D10" s="410"/>
      <c r="E10" s="410"/>
      <c r="F10" s="410"/>
      <c r="G10" s="488"/>
      <c r="H10" s="410"/>
      <c r="I10" s="488"/>
      <c r="J10" s="467"/>
      <c r="K10" s="411"/>
      <c r="L10" s="488"/>
      <c r="M10" s="366"/>
      <c r="N10" s="410"/>
      <c r="O10" s="367"/>
      <c r="P10" s="488"/>
      <c r="Q10" s="410"/>
      <c r="R10" s="488"/>
      <c r="S10" s="410"/>
      <c r="T10" s="411"/>
      <c r="U10" s="488"/>
      <c r="V10" s="680"/>
      <c r="W10" s="277">
        <f>AC11</f>
        <v>26.7</v>
      </c>
      <c r="X10" s="100" t="s">
        <v>43</v>
      </c>
      <c r="Y10" s="649">
        <v>0</v>
      </c>
      <c r="Z10" s="64"/>
      <c r="AA10" s="55" t="s">
        <v>44</v>
      </c>
      <c r="AE10" s="55">
        <f>AB10*15</f>
        <v>0</v>
      </c>
    </row>
    <row r="11" spans="1:32" ht="27.95" customHeight="1">
      <c r="B11" s="516" t="s">
        <v>45</v>
      </c>
      <c r="C11" s="102"/>
      <c r="D11" s="410"/>
      <c r="E11" s="411"/>
      <c r="F11" s="410"/>
      <c r="G11" s="412"/>
      <c r="H11" s="411"/>
      <c r="I11" s="488"/>
      <c r="J11" s="488"/>
      <c r="K11" s="411"/>
      <c r="L11" s="488"/>
      <c r="M11" s="488"/>
      <c r="N11" s="410"/>
      <c r="O11" s="488"/>
      <c r="P11" s="488"/>
      <c r="Q11" s="410"/>
      <c r="R11" s="488"/>
      <c r="S11" s="488"/>
      <c r="T11" s="411"/>
      <c r="U11" s="488"/>
      <c r="V11" s="680"/>
      <c r="W11" s="93" t="s">
        <v>46</v>
      </c>
      <c r="X11" s="103"/>
      <c r="Y11" s="649"/>
      <c r="Z11" s="55"/>
      <c r="AC11" s="55">
        <f>SUM(AC6:AC10)</f>
        <v>26.7</v>
      </c>
      <c r="AD11" s="55">
        <f>SUM(AD6:AD10)</f>
        <v>22</v>
      </c>
      <c r="AE11" s="55">
        <f>SUM(AE6:AE10)</f>
        <v>96</v>
      </c>
      <c r="AF11" s="55">
        <f>AC11*4+AD11*9+AE11*4</f>
        <v>688.8</v>
      </c>
    </row>
    <row r="12" spans="1:32" ht="27.95" customHeight="1">
      <c r="B12" s="540"/>
      <c r="C12" s="108"/>
      <c r="D12" s="488"/>
      <c r="E12" s="411"/>
      <c r="F12" s="488"/>
      <c r="G12" s="488"/>
      <c r="H12" s="411"/>
      <c r="I12" s="488"/>
      <c r="J12" s="403"/>
      <c r="K12" s="411"/>
      <c r="L12" s="488"/>
      <c r="M12" s="488"/>
      <c r="N12" s="276"/>
      <c r="O12" s="488"/>
      <c r="P12" s="488"/>
      <c r="Q12" s="411"/>
      <c r="R12" s="488"/>
      <c r="S12" s="488"/>
      <c r="T12" s="411"/>
      <c r="U12" s="488"/>
      <c r="V12" s="681"/>
      <c r="W12" s="277">
        <f>(W6*4)+(W8*9)+(W10*4)</f>
        <v>688.8</v>
      </c>
      <c r="X12" s="149"/>
      <c r="Y12" s="650"/>
      <c r="Z12" s="64"/>
      <c r="AC12" s="105">
        <f>AC11*4/AF11</f>
        <v>0.15505226480836237</v>
      </c>
      <c r="AD12" s="105">
        <f>AD11*9/AF11</f>
        <v>0.28745644599303138</v>
      </c>
      <c r="AE12" s="105">
        <f>AE11*4/AF11</f>
        <v>0.55749128919860635</v>
      </c>
    </row>
    <row r="13" spans="1:32" s="84" customFormat="1" ht="42" customHeight="1">
      <c r="B13" s="512">
        <v>4</v>
      </c>
      <c r="C13" s="678"/>
      <c r="D13" s="317" t="str">
        <f>'4月菜單'!E6</f>
        <v>紫米飯</v>
      </c>
      <c r="E13" s="387" t="s">
        <v>20</v>
      </c>
      <c r="F13" s="80" t="s">
        <v>21</v>
      </c>
      <c r="G13" s="317" t="str">
        <f>'4月菜單'!E7</f>
        <v>生鮮水產品-蒲燒鯛魚(海)</v>
      </c>
      <c r="H13" s="317" t="s">
        <v>270</v>
      </c>
      <c r="I13" s="80" t="s">
        <v>21</v>
      </c>
      <c r="J13" s="317" t="str">
        <f>'4月菜單'!E8</f>
        <v>酸菜白肉鍋(醃)</v>
      </c>
      <c r="K13" s="317" t="s">
        <v>22</v>
      </c>
      <c r="L13" s="80" t="s">
        <v>21</v>
      </c>
      <c r="M13" s="387" t="str">
        <f>'4月菜單'!E9</f>
        <v>醬汁豆腐(豆)</v>
      </c>
      <c r="N13" s="317" t="s">
        <v>295</v>
      </c>
      <c r="O13" s="80" t="s">
        <v>21</v>
      </c>
      <c r="P13" s="317" t="str">
        <f>'4月菜單'!E10</f>
        <v>淺色蔬菜</v>
      </c>
      <c r="Q13" s="387" t="s">
        <v>23</v>
      </c>
      <c r="R13" s="80" t="s">
        <v>21</v>
      </c>
      <c r="S13" s="317" t="str">
        <f>'4月菜單'!E11</f>
        <v>蛋花湯+豆漿</v>
      </c>
      <c r="T13" s="317" t="s">
        <v>22</v>
      </c>
      <c r="U13" s="80" t="s">
        <v>21</v>
      </c>
      <c r="V13" s="679" t="s">
        <v>496</v>
      </c>
      <c r="W13" s="81" t="s">
        <v>1</v>
      </c>
      <c r="X13" s="82" t="s">
        <v>24</v>
      </c>
      <c r="Y13" s="651">
        <f>AB14</f>
        <v>5.8</v>
      </c>
      <c r="Z13" s="55"/>
      <c r="AA13" s="55"/>
      <c r="AB13" s="56"/>
      <c r="AC13" s="55" t="s">
        <v>25</v>
      </c>
      <c r="AD13" s="55" t="s">
        <v>26</v>
      </c>
      <c r="AE13" s="55" t="s">
        <v>27</v>
      </c>
      <c r="AF13" s="55" t="s">
        <v>28</v>
      </c>
    </row>
    <row r="14" spans="1:32" ht="27.95" customHeight="1">
      <c r="B14" s="539" t="s">
        <v>29</v>
      </c>
      <c r="C14" s="678"/>
      <c r="D14" s="410" t="s">
        <v>255</v>
      </c>
      <c r="E14" s="488"/>
      <c r="F14" s="488">
        <v>75</v>
      </c>
      <c r="G14" s="410" t="s">
        <v>269</v>
      </c>
      <c r="H14" s="488" t="s">
        <v>372</v>
      </c>
      <c r="I14" s="488">
        <v>40</v>
      </c>
      <c r="J14" s="410" t="s">
        <v>334</v>
      </c>
      <c r="K14" s="488"/>
      <c r="L14" s="488">
        <v>30</v>
      </c>
      <c r="M14" s="408" t="s">
        <v>307</v>
      </c>
      <c r="N14" s="408"/>
      <c r="O14" s="408">
        <v>30</v>
      </c>
      <c r="P14" s="488" t="s">
        <v>384</v>
      </c>
      <c r="Q14" s="410"/>
      <c r="R14" s="488">
        <v>100</v>
      </c>
      <c r="S14" s="280" t="s">
        <v>373</v>
      </c>
      <c r="T14" s="410"/>
      <c r="U14" s="408">
        <v>20</v>
      </c>
      <c r="V14" s="680"/>
      <c r="W14" s="277">
        <f>AE19</f>
        <v>97</v>
      </c>
      <c r="X14" s="90" t="s">
        <v>31</v>
      </c>
      <c r="Y14" s="649">
        <f>AB15</f>
        <v>1.9</v>
      </c>
      <c r="Z14" s="64"/>
      <c r="AA14" s="75" t="s">
        <v>32</v>
      </c>
      <c r="AB14" s="56">
        <v>5.8</v>
      </c>
      <c r="AC14" s="56">
        <f>AB14*2</f>
        <v>11.6</v>
      </c>
      <c r="AD14" s="56"/>
      <c r="AE14" s="56">
        <f>AB14*15</f>
        <v>87</v>
      </c>
      <c r="AF14" s="56">
        <f>AC14*4+AE14*4</f>
        <v>394.4</v>
      </c>
    </row>
    <row r="15" spans="1:32" ht="27.95" customHeight="1">
      <c r="B15" s="539">
        <v>2</v>
      </c>
      <c r="C15" s="678"/>
      <c r="D15" s="488" t="s">
        <v>268</v>
      </c>
      <c r="E15" s="488"/>
      <c r="F15" s="488">
        <v>40</v>
      </c>
      <c r="G15" s="488"/>
      <c r="H15" s="488"/>
      <c r="I15" s="488"/>
      <c r="J15" s="488" t="s">
        <v>271</v>
      </c>
      <c r="K15" s="412"/>
      <c r="L15" s="488">
        <v>30</v>
      </c>
      <c r="M15" s="408"/>
      <c r="N15" s="408"/>
      <c r="O15" s="408"/>
      <c r="P15" s="488"/>
      <c r="Q15" s="404"/>
      <c r="R15" s="405"/>
      <c r="S15" s="449" t="s">
        <v>262</v>
      </c>
      <c r="T15" s="449"/>
      <c r="U15" s="408">
        <v>20</v>
      </c>
      <c r="V15" s="680"/>
      <c r="W15" s="93" t="s">
        <v>0</v>
      </c>
      <c r="X15" s="94" t="s">
        <v>34</v>
      </c>
      <c r="Y15" s="649">
        <f>AB16</f>
        <v>2</v>
      </c>
      <c r="Z15" s="55"/>
      <c r="AA15" s="95" t="s">
        <v>35</v>
      </c>
      <c r="AB15" s="56">
        <v>1.9</v>
      </c>
      <c r="AC15" s="96">
        <f>AB15*7</f>
        <v>13.299999999999999</v>
      </c>
      <c r="AD15" s="56">
        <f>AB15*5</f>
        <v>9.5</v>
      </c>
      <c r="AE15" s="56" t="s">
        <v>36</v>
      </c>
      <c r="AF15" s="97">
        <f>AC15*4+AD15*9</f>
        <v>138.69999999999999</v>
      </c>
    </row>
    <row r="16" spans="1:32" ht="27.95" customHeight="1">
      <c r="A16" s="401" t="s">
        <v>168</v>
      </c>
      <c r="B16" s="539" t="s">
        <v>37</v>
      </c>
      <c r="C16" s="678"/>
      <c r="D16" s="411"/>
      <c r="E16" s="411"/>
      <c r="F16" s="488"/>
      <c r="G16" s="488"/>
      <c r="H16" s="411"/>
      <c r="I16" s="488"/>
      <c r="J16" s="488" t="s">
        <v>262</v>
      </c>
      <c r="K16" s="410"/>
      <c r="L16" s="488">
        <v>20</v>
      </c>
      <c r="M16" s="408"/>
      <c r="N16" s="408"/>
      <c r="O16" s="408"/>
      <c r="P16" s="488"/>
      <c r="Q16" s="410"/>
      <c r="R16" s="488"/>
      <c r="S16" s="410"/>
      <c r="T16" s="411"/>
      <c r="U16" s="488"/>
      <c r="V16" s="680"/>
      <c r="W16" s="277">
        <f>AD19</f>
        <v>22</v>
      </c>
      <c r="X16" s="94" t="s">
        <v>38</v>
      </c>
      <c r="Y16" s="649">
        <f>AB17</f>
        <v>2.5</v>
      </c>
      <c r="Z16" s="64"/>
      <c r="AA16" s="55" t="s">
        <v>39</v>
      </c>
      <c r="AB16" s="56">
        <v>2</v>
      </c>
      <c r="AC16" s="56">
        <f>AB16*1</f>
        <v>2</v>
      </c>
      <c r="AD16" s="56" t="s">
        <v>36</v>
      </c>
      <c r="AE16" s="56">
        <f>AB16*5</f>
        <v>10</v>
      </c>
      <c r="AF16" s="56">
        <f>AC16*4+AE16*4</f>
        <v>48</v>
      </c>
    </row>
    <row r="17" spans="1:32" ht="27.95" customHeight="1">
      <c r="A17" s="322"/>
      <c r="B17" s="682" t="s">
        <v>179</v>
      </c>
      <c r="C17" s="678"/>
      <c r="D17" s="411"/>
      <c r="E17" s="411"/>
      <c r="F17" s="488"/>
      <c r="G17" s="410"/>
      <c r="H17" s="488"/>
      <c r="I17" s="488"/>
      <c r="J17" s="639" t="s">
        <v>362</v>
      </c>
      <c r="K17" s="410" t="s">
        <v>360</v>
      </c>
      <c r="L17" s="488">
        <v>10</v>
      </c>
      <c r="M17" s="398"/>
      <c r="N17" s="398"/>
      <c r="O17" s="398"/>
      <c r="P17" s="488"/>
      <c r="Q17" s="410"/>
      <c r="R17" s="488"/>
      <c r="S17" s="410"/>
      <c r="T17" s="282"/>
      <c r="U17" s="488"/>
      <c r="V17" s="680"/>
      <c r="W17" s="93" t="s">
        <v>2</v>
      </c>
      <c r="X17" s="94" t="s">
        <v>41</v>
      </c>
      <c r="Y17" s="649">
        <f>AB18</f>
        <v>0</v>
      </c>
      <c r="Z17" s="55"/>
      <c r="AA17" s="55" t="s">
        <v>42</v>
      </c>
      <c r="AB17" s="56">
        <v>2.5</v>
      </c>
      <c r="AC17" s="56"/>
      <c r="AD17" s="56">
        <f>AB17*5</f>
        <v>12.5</v>
      </c>
      <c r="AE17" s="56" t="s">
        <v>36</v>
      </c>
      <c r="AF17" s="56">
        <f>AD17*9</f>
        <v>112.5</v>
      </c>
    </row>
    <row r="18" spans="1:32" ht="27.95" customHeight="1">
      <c r="B18" s="682"/>
      <c r="C18" s="678"/>
      <c r="D18" s="411"/>
      <c r="E18" s="458"/>
      <c r="F18" s="405"/>
      <c r="G18" s="405"/>
      <c r="H18" s="404"/>
      <c r="I18" s="488"/>
      <c r="J18" s="410"/>
      <c r="K18" s="410"/>
      <c r="L18" s="488"/>
      <c r="M18" s="398"/>
      <c r="N18" s="411"/>
      <c r="O18" s="410"/>
      <c r="P18" s="488"/>
      <c r="Q18" s="410"/>
      <c r="R18" s="488"/>
      <c r="S18" s="410"/>
      <c r="T18" s="488"/>
      <c r="U18" s="488"/>
      <c r="V18" s="680"/>
      <c r="W18" s="277">
        <f>AC19</f>
        <v>26.9</v>
      </c>
      <c r="X18" s="100" t="s">
        <v>43</v>
      </c>
      <c r="Y18" s="649">
        <v>0</v>
      </c>
      <c r="Z18" s="64"/>
      <c r="AA18" s="55" t="s">
        <v>44</v>
      </c>
      <c r="AE18" s="55">
        <f>AB18*15</f>
        <v>0</v>
      </c>
    </row>
    <row r="19" spans="1:32" ht="27.95" customHeight="1">
      <c r="B19" s="516" t="s">
        <v>45</v>
      </c>
      <c r="C19" s="102"/>
      <c r="D19" s="411"/>
      <c r="E19" s="411"/>
      <c r="F19" s="488"/>
      <c r="G19" s="412"/>
      <c r="H19" s="411"/>
      <c r="I19" s="488"/>
      <c r="J19" s="410"/>
      <c r="K19" s="411"/>
      <c r="L19" s="488"/>
      <c r="M19" s="410"/>
      <c r="N19" s="411"/>
      <c r="O19" s="488"/>
      <c r="P19" s="488"/>
      <c r="Q19" s="410"/>
      <c r="R19" s="488"/>
      <c r="S19" s="410"/>
      <c r="T19" s="282"/>
      <c r="U19" s="282"/>
      <c r="V19" s="680"/>
      <c r="W19" s="93" t="s">
        <v>46</v>
      </c>
      <c r="X19" s="103"/>
      <c r="Y19" s="649"/>
      <c r="Z19" s="55"/>
      <c r="AC19" s="55">
        <f>SUM(AC14:AC18)</f>
        <v>26.9</v>
      </c>
      <c r="AD19" s="55">
        <f>SUM(AD14:AD18)</f>
        <v>22</v>
      </c>
      <c r="AE19" s="55">
        <f>SUM(AE14:AE18)</f>
        <v>97</v>
      </c>
      <c r="AF19" s="55">
        <f>AC19*4+AD19*9+AE19*4</f>
        <v>693.6</v>
      </c>
    </row>
    <row r="20" spans="1:32" ht="27.95" customHeight="1">
      <c r="B20" s="540"/>
      <c r="C20" s="108"/>
      <c r="D20" s="411"/>
      <c r="E20" s="411"/>
      <c r="F20" s="488"/>
      <c r="G20" s="488"/>
      <c r="H20" s="411"/>
      <c r="I20" s="488"/>
      <c r="J20" s="410"/>
      <c r="K20" s="411"/>
      <c r="L20" s="488"/>
      <c r="M20" s="488"/>
      <c r="N20" s="411"/>
      <c r="O20" s="488"/>
      <c r="P20" s="488"/>
      <c r="Q20" s="411"/>
      <c r="R20" s="488"/>
      <c r="S20" s="488"/>
      <c r="T20" s="411"/>
      <c r="U20" s="488"/>
      <c r="V20" s="681"/>
      <c r="W20" s="277">
        <f>AF19</f>
        <v>693.6</v>
      </c>
      <c r="X20" s="104"/>
      <c r="Y20" s="650"/>
      <c r="Z20" s="64"/>
      <c r="AC20" s="105">
        <f>AC19*4/AF19</f>
        <v>0.15513264129181084</v>
      </c>
      <c r="AD20" s="105">
        <f>AD19*9/AF19</f>
        <v>0.28546712802768165</v>
      </c>
      <c r="AE20" s="105">
        <f>AE19*4/AF19</f>
        <v>0.55940023068050748</v>
      </c>
    </row>
    <row r="21" spans="1:32" s="84" customFormat="1" ht="42" customHeight="1">
      <c r="B21" s="512">
        <v>4</v>
      </c>
      <c r="C21" s="678"/>
      <c r="D21" s="317" t="str">
        <f>'4月菜單'!I6</f>
        <v>白米飯</v>
      </c>
      <c r="E21" s="387" t="s">
        <v>20</v>
      </c>
      <c r="F21" s="80" t="s">
        <v>21</v>
      </c>
      <c r="G21" s="317" t="str">
        <f>'4月菜單'!I7</f>
        <v>唐揚炸雞丁(炸)</v>
      </c>
      <c r="H21" s="317" t="s">
        <v>51</v>
      </c>
      <c r="I21" s="80" t="s">
        <v>21</v>
      </c>
      <c r="J21" s="317" t="str">
        <f>'4月菜單'!I8</f>
        <v>玉米炒蛋</v>
      </c>
      <c r="K21" s="279" t="s">
        <v>170</v>
      </c>
      <c r="L21" s="80" t="s">
        <v>21</v>
      </c>
      <c r="M21" s="317" t="str">
        <f>'4月菜單'!I9</f>
        <v>照燒燴豬肉</v>
      </c>
      <c r="N21" s="317" t="s">
        <v>393</v>
      </c>
      <c r="O21" s="80" t="s">
        <v>21</v>
      </c>
      <c r="P21" s="317" t="str">
        <f>'4月菜單'!I10</f>
        <v>深色蔬菜</v>
      </c>
      <c r="Q21" s="387" t="s">
        <v>23</v>
      </c>
      <c r="R21" s="80" t="s">
        <v>21</v>
      </c>
      <c r="S21" s="317" t="str">
        <f>'4月菜單'!I11</f>
        <v>雙銀蘿蔔湯</v>
      </c>
      <c r="T21" s="317" t="s">
        <v>22</v>
      </c>
      <c r="U21" s="80" t="s">
        <v>21</v>
      </c>
      <c r="V21" s="679"/>
      <c r="W21" s="81" t="s">
        <v>6</v>
      </c>
      <c r="X21" s="110" t="s">
        <v>24</v>
      </c>
      <c r="Y21" s="521">
        <f>AB22</f>
        <v>5.8</v>
      </c>
      <c r="Z21" s="55"/>
      <c r="AA21" s="55"/>
      <c r="AB21" s="56"/>
      <c r="AC21" s="55" t="s">
        <v>25</v>
      </c>
      <c r="AD21" s="55" t="s">
        <v>26</v>
      </c>
      <c r="AE21" s="55" t="s">
        <v>27</v>
      </c>
      <c r="AF21" s="55" t="s">
        <v>28</v>
      </c>
    </row>
    <row r="22" spans="1:32" s="116" customFormat="1" ht="27.75" customHeight="1">
      <c r="B22" s="541" t="s">
        <v>76</v>
      </c>
      <c r="C22" s="678"/>
      <c r="D22" s="410" t="s">
        <v>255</v>
      </c>
      <c r="E22" s="398"/>
      <c r="F22" s="408">
        <v>110</v>
      </c>
      <c r="G22" s="410" t="s">
        <v>279</v>
      </c>
      <c r="H22" s="410"/>
      <c r="I22" s="488">
        <v>50</v>
      </c>
      <c r="J22" s="283" t="s">
        <v>337</v>
      </c>
      <c r="K22" s="550"/>
      <c r="L22" s="548">
        <v>30</v>
      </c>
      <c r="M22" s="116" t="s">
        <v>400</v>
      </c>
      <c r="N22" s="410"/>
      <c r="O22" s="488">
        <v>30</v>
      </c>
      <c r="P22" s="488" t="s">
        <v>383</v>
      </c>
      <c r="Q22" s="410"/>
      <c r="R22" s="488">
        <v>110</v>
      </c>
      <c r="S22" s="398" t="s">
        <v>280</v>
      </c>
      <c r="T22" s="412"/>
      <c r="U22" s="410">
        <v>20</v>
      </c>
      <c r="V22" s="680"/>
      <c r="W22" s="277">
        <f>(Y21*15)+(Y23*5)+(Y25*15)+(Y26*12)</f>
        <v>96.5</v>
      </c>
      <c r="X22" s="113" t="s">
        <v>52</v>
      </c>
      <c r="Y22" s="521">
        <f>AB23</f>
        <v>1.9</v>
      </c>
      <c r="Z22" s="115"/>
      <c r="AA22" s="75" t="s">
        <v>53</v>
      </c>
      <c r="AB22" s="56">
        <v>5.8</v>
      </c>
      <c r="AC22" s="56">
        <f>AB22*2</f>
        <v>11.6</v>
      </c>
      <c r="AD22" s="56"/>
      <c r="AE22" s="56">
        <f>AB22*15</f>
        <v>87</v>
      </c>
      <c r="AF22" s="56">
        <f>AC22*4+AE22*4</f>
        <v>394.4</v>
      </c>
    </row>
    <row r="23" spans="1:32" s="116" customFormat="1" ht="27.95" customHeight="1">
      <c r="B23" s="541">
        <v>3</v>
      </c>
      <c r="C23" s="678"/>
      <c r="D23" s="410"/>
      <c r="E23" s="410"/>
      <c r="F23" s="410"/>
      <c r="G23" s="488"/>
      <c r="H23" s="410"/>
      <c r="I23" s="488"/>
      <c r="J23" s="116" t="s">
        <v>338</v>
      </c>
      <c r="K23" s="551"/>
      <c r="L23" s="548">
        <v>30</v>
      </c>
      <c r="M23" s="488" t="s">
        <v>407</v>
      </c>
      <c r="N23" s="410"/>
      <c r="O23" s="488">
        <v>20</v>
      </c>
      <c r="P23" s="488"/>
      <c r="Q23" s="488"/>
      <c r="R23" s="488"/>
      <c r="S23" s="366" t="s">
        <v>262</v>
      </c>
      <c r="T23" s="133"/>
      <c r="U23" s="367">
        <v>20</v>
      </c>
      <c r="V23" s="680"/>
      <c r="W23" s="93" t="s">
        <v>0</v>
      </c>
      <c r="X23" s="117" t="s">
        <v>54</v>
      </c>
      <c r="Y23" s="521">
        <f>AB24</f>
        <v>1.9</v>
      </c>
      <c r="Z23" s="118"/>
      <c r="AA23" s="95" t="s">
        <v>55</v>
      </c>
      <c r="AB23" s="56">
        <v>1.9</v>
      </c>
      <c r="AC23" s="96">
        <f>AB23*7</f>
        <v>13.299999999999999</v>
      </c>
      <c r="AD23" s="56">
        <f>AB23*5</f>
        <v>9.5</v>
      </c>
      <c r="AE23" s="56" t="s">
        <v>3</v>
      </c>
      <c r="AF23" s="97">
        <f>AC23*4+AD23*9</f>
        <v>138.69999999999999</v>
      </c>
    </row>
    <row r="24" spans="1:32" s="116" customFormat="1" ht="27.95" customHeight="1">
      <c r="B24" s="541" t="s">
        <v>37</v>
      </c>
      <c r="C24" s="678"/>
      <c r="D24" s="410"/>
      <c r="E24" s="410"/>
      <c r="F24" s="410"/>
      <c r="G24" s="467"/>
      <c r="H24" s="410"/>
      <c r="I24" s="488"/>
      <c r="J24" s="547" t="s">
        <v>339</v>
      </c>
      <c r="K24" s="331"/>
      <c r="L24" s="554">
        <v>20</v>
      </c>
      <c r="M24" s="488" t="s">
        <v>408</v>
      </c>
      <c r="N24" s="323"/>
      <c r="O24" s="488">
        <v>20</v>
      </c>
      <c r="P24" s="488"/>
      <c r="Q24" s="411"/>
      <c r="R24" s="488"/>
      <c r="S24" s="365"/>
      <c r="T24" s="150"/>
      <c r="U24" s="367"/>
      <c r="V24" s="680"/>
      <c r="W24" s="602">
        <f>(Y22*5)+(Y24*5)+(Y26*8)</f>
        <v>24.5</v>
      </c>
      <c r="X24" s="117" t="s">
        <v>56</v>
      </c>
      <c r="Y24" s="521">
        <f>AB25</f>
        <v>3</v>
      </c>
      <c r="Z24" s="115"/>
      <c r="AA24" s="55" t="s">
        <v>57</v>
      </c>
      <c r="AB24" s="56">
        <v>1.9</v>
      </c>
      <c r="AC24" s="56">
        <f>AB24*1</f>
        <v>1.9</v>
      </c>
      <c r="AD24" s="56" t="s">
        <v>3</v>
      </c>
      <c r="AE24" s="56">
        <f>AB24*5</f>
        <v>9.5</v>
      </c>
      <c r="AF24" s="56">
        <f>AC24*4+AE24*4</f>
        <v>45.6</v>
      </c>
    </row>
    <row r="25" spans="1:32" s="116" customFormat="1" ht="27.95" customHeight="1">
      <c r="B25" s="686" t="s">
        <v>58</v>
      </c>
      <c r="C25" s="678"/>
      <c r="D25" s="410"/>
      <c r="E25" s="410"/>
      <c r="F25" s="410"/>
      <c r="G25" s="488"/>
      <c r="H25" s="410"/>
      <c r="I25" s="488"/>
      <c r="J25" s="328"/>
      <c r="K25" s="551"/>
      <c r="L25" s="548"/>
      <c r="M25" s="116" t="s">
        <v>409</v>
      </c>
      <c r="N25" s="323"/>
      <c r="O25" s="488">
        <v>10</v>
      </c>
      <c r="P25" s="488"/>
      <c r="Q25" s="411"/>
      <c r="R25" s="488"/>
      <c r="S25" s="555"/>
      <c r="T25" s="151"/>
      <c r="U25" s="367"/>
      <c r="V25" s="680"/>
      <c r="W25" s="93" t="s">
        <v>2</v>
      </c>
      <c r="X25" s="117" t="s">
        <v>59</v>
      </c>
      <c r="Y25" s="521">
        <v>0</v>
      </c>
      <c r="Z25" s="118"/>
      <c r="AA25" s="55" t="s">
        <v>60</v>
      </c>
      <c r="AB25" s="56">
        <v>3</v>
      </c>
      <c r="AC25" s="56"/>
      <c r="AD25" s="56">
        <f>AB25*5</f>
        <v>15</v>
      </c>
      <c r="AE25" s="56" t="s">
        <v>3</v>
      </c>
      <c r="AF25" s="56">
        <f>AD25*9</f>
        <v>135</v>
      </c>
    </row>
    <row r="26" spans="1:32" s="116" customFormat="1" ht="27.95" customHeight="1">
      <c r="B26" s="686"/>
      <c r="C26" s="678"/>
      <c r="D26" s="410"/>
      <c r="E26" s="410"/>
      <c r="F26" s="410"/>
      <c r="G26" s="488"/>
      <c r="H26" s="411"/>
      <c r="I26" s="488"/>
      <c r="K26" s="151"/>
      <c r="L26" s="367"/>
      <c r="M26" s="467"/>
      <c r="N26" s="411"/>
      <c r="O26" s="488"/>
      <c r="P26" s="488"/>
      <c r="Q26" s="411"/>
      <c r="R26" s="488"/>
      <c r="S26" s="412"/>
      <c r="T26" s="411"/>
      <c r="U26" s="488"/>
      <c r="V26" s="680"/>
      <c r="W26" s="602">
        <f>(Y21*2)+(Y22*7)+(Y23*1)+(Y26*8)</f>
        <v>26.799999999999997</v>
      </c>
      <c r="X26" s="120" t="s">
        <v>61</v>
      </c>
      <c r="Y26" s="521">
        <v>0</v>
      </c>
      <c r="Z26" s="115"/>
      <c r="AA26" s="55" t="s">
        <v>62</v>
      </c>
      <c r="AB26" s="56"/>
      <c r="AC26" s="55"/>
      <c r="AD26" s="55"/>
      <c r="AE26" s="55">
        <f>AB26*15</f>
        <v>0</v>
      </c>
      <c r="AF26" s="55"/>
    </row>
    <row r="27" spans="1:32" s="116" customFormat="1" ht="27.95" customHeight="1">
      <c r="B27" s="516" t="s">
        <v>63</v>
      </c>
      <c r="C27" s="121"/>
      <c r="D27" s="410"/>
      <c r="E27" s="410"/>
      <c r="F27" s="410"/>
      <c r="G27" s="488"/>
      <c r="H27" s="411"/>
      <c r="I27" s="488"/>
      <c r="J27" s="385"/>
      <c r="K27" s="552"/>
      <c r="L27" s="548"/>
      <c r="M27" s="410"/>
      <c r="N27" s="411"/>
      <c r="O27" s="488"/>
      <c r="P27" s="488"/>
      <c r="Q27" s="411"/>
      <c r="R27" s="488"/>
      <c r="S27" s="488"/>
      <c r="T27" s="411"/>
      <c r="U27" s="488"/>
      <c r="V27" s="680"/>
      <c r="W27" s="122" t="s">
        <v>46</v>
      </c>
      <c r="X27" s="123"/>
      <c r="Y27" s="521"/>
      <c r="Z27" s="118"/>
      <c r="AA27" s="55"/>
      <c r="AB27" s="56"/>
      <c r="AC27" s="55">
        <f>SUM(AC22:AC26)</f>
        <v>26.799999999999997</v>
      </c>
      <c r="AD27" s="55">
        <f>SUM(AD22:AD26)</f>
        <v>24.5</v>
      </c>
      <c r="AE27" s="55">
        <f>SUM(AE22:AE26)</f>
        <v>96.5</v>
      </c>
      <c r="AF27" s="55">
        <f>AC27*4+AD27*9+AE27*4</f>
        <v>713.7</v>
      </c>
    </row>
    <row r="28" spans="1:32" s="116" customFormat="1" ht="27.95" customHeight="1" thickBot="1">
      <c r="B28" s="542"/>
      <c r="C28" s="125"/>
      <c r="D28" s="281"/>
      <c r="E28" s="410"/>
      <c r="F28" s="324"/>
      <c r="G28" s="488"/>
      <c r="H28" s="411"/>
      <c r="I28" s="488"/>
      <c r="J28" s="385"/>
      <c r="K28" s="553"/>
      <c r="L28" s="548"/>
      <c r="M28" s="488"/>
      <c r="N28" s="411"/>
      <c r="O28" s="488"/>
      <c r="P28" s="488"/>
      <c r="Q28" s="411"/>
      <c r="R28" s="488"/>
      <c r="S28" s="488"/>
      <c r="T28" s="411"/>
      <c r="U28" s="488"/>
      <c r="V28" s="681"/>
      <c r="W28" s="128">
        <f>(W22*4)+(W24*9)+(W26*4)</f>
        <v>713.7</v>
      </c>
      <c r="X28" s="129"/>
      <c r="Y28" s="521"/>
      <c r="Z28" s="115"/>
      <c r="AA28" s="118"/>
      <c r="AB28" s="130"/>
      <c r="AC28" s="105">
        <f>AC27*4/AF27</f>
        <v>0.15020316659660921</v>
      </c>
      <c r="AD28" s="105">
        <f>AD27*9/AF27</f>
        <v>0.30895334174022698</v>
      </c>
      <c r="AE28" s="105">
        <f>AE27*4/AF27</f>
        <v>0.54084349166316381</v>
      </c>
      <c r="AF28" s="118"/>
    </row>
    <row r="29" spans="1:32" s="84" customFormat="1" ht="42" customHeight="1">
      <c r="B29" s="512">
        <v>4</v>
      </c>
      <c r="C29" s="678"/>
      <c r="D29" s="317">
        <f>'4月菜單'!M6</f>
        <v>0</v>
      </c>
      <c r="E29" s="387" t="s">
        <v>49</v>
      </c>
      <c r="F29" s="80" t="s">
        <v>48</v>
      </c>
      <c r="G29" s="317">
        <f>'4月菜單'!M7</f>
        <v>0</v>
      </c>
      <c r="H29" s="317" t="s">
        <v>205</v>
      </c>
      <c r="I29" s="80" t="s">
        <v>21</v>
      </c>
      <c r="J29" s="317" t="str">
        <f>'4月菜單'!M8</f>
        <v>清明/兒童節連假</v>
      </c>
      <c r="K29" s="549" t="s">
        <v>20</v>
      </c>
      <c r="L29" s="80" t="s">
        <v>21</v>
      </c>
      <c r="M29" s="317">
        <f>'4月菜單'!M9</f>
        <v>0</v>
      </c>
      <c r="N29" s="317" t="s">
        <v>22</v>
      </c>
      <c r="O29" s="80" t="s">
        <v>21</v>
      </c>
      <c r="P29" s="317">
        <f>'4月菜單'!M10</f>
        <v>0</v>
      </c>
      <c r="Q29" s="387" t="s">
        <v>23</v>
      </c>
      <c r="R29" s="80" t="s">
        <v>21</v>
      </c>
      <c r="S29" s="317">
        <f>'4月菜單'!M11</f>
        <v>0</v>
      </c>
      <c r="T29" s="317" t="s">
        <v>47</v>
      </c>
      <c r="U29" s="80" t="s">
        <v>48</v>
      </c>
      <c r="V29" s="679"/>
      <c r="W29" s="81" t="s">
        <v>1</v>
      </c>
      <c r="X29" s="82" t="s">
        <v>70</v>
      </c>
      <c r="Y29" s="519">
        <v>0</v>
      </c>
      <c r="Z29" s="55"/>
      <c r="AA29" s="55"/>
      <c r="AB29" s="56"/>
      <c r="AC29" s="55" t="s">
        <v>71</v>
      </c>
      <c r="AD29" s="55" t="s">
        <v>72</v>
      </c>
      <c r="AE29" s="55" t="s">
        <v>73</v>
      </c>
      <c r="AF29" s="55" t="s">
        <v>74</v>
      </c>
    </row>
    <row r="30" spans="1:32" ht="27.95" customHeight="1">
      <c r="B30" s="539" t="s">
        <v>29</v>
      </c>
      <c r="C30" s="678"/>
      <c r="D30" s="410"/>
      <c r="E30" s="410"/>
      <c r="F30" s="410"/>
      <c r="G30" s="410"/>
      <c r="H30" s="488"/>
      <c r="I30" s="488"/>
      <c r="J30" s="410"/>
      <c r="K30" s="488"/>
      <c r="L30" s="488"/>
      <c r="M30" s="410"/>
      <c r="N30" s="488"/>
      <c r="O30" s="488"/>
      <c r="P30" s="488"/>
      <c r="Q30" s="410"/>
      <c r="R30" s="488"/>
      <c r="S30" s="398"/>
      <c r="T30" s="398"/>
      <c r="U30" s="398"/>
      <c r="V30" s="680"/>
      <c r="W30" s="602">
        <f>(Y29*15)+(Y31*5)+(Y33*15)+(Y34*12)</f>
        <v>0</v>
      </c>
      <c r="X30" s="90" t="s">
        <v>31</v>
      </c>
      <c r="Y30" s="521">
        <v>0</v>
      </c>
      <c r="Z30" s="64"/>
      <c r="AA30" s="75" t="s">
        <v>32</v>
      </c>
      <c r="AB30" s="56">
        <v>5.7</v>
      </c>
      <c r="AC30" s="56">
        <f>AB30*2</f>
        <v>11.4</v>
      </c>
      <c r="AD30" s="56"/>
      <c r="AE30" s="56">
        <f>AB30*15</f>
        <v>85.5</v>
      </c>
      <c r="AF30" s="56">
        <f>AC30*4+AE30*4</f>
        <v>387.6</v>
      </c>
    </row>
    <row r="31" spans="1:32" ht="27.95" customHeight="1">
      <c r="B31" s="539">
        <v>4</v>
      </c>
      <c r="C31" s="678"/>
      <c r="D31" s="410"/>
      <c r="E31" s="410"/>
      <c r="F31" s="410"/>
      <c r="G31" s="408"/>
      <c r="H31" s="411"/>
      <c r="I31" s="488"/>
      <c r="J31" s="410"/>
      <c r="K31" s="488"/>
      <c r="L31" s="488"/>
      <c r="M31" s="410"/>
      <c r="N31" s="488"/>
      <c r="O31" s="488"/>
      <c r="P31" s="488"/>
      <c r="Q31" s="488"/>
      <c r="R31" s="488"/>
      <c r="S31" s="398"/>
      <c r="T31" s="398"/>
      <c r="U31" s="398"/>
      <c r="V31" s="680"/>
      <c r="W31" s="93" t="s">
        <v>0</v>
      </c>
      <c r="X31" s="94" t="s">
        <v>34</v>
      </c>
      <c r="Y31" s="521">
        <v>0</v>
      </c>
      <c r="Z31" s="55"/>
      <c r="AA31" s="95" t="s">
        <v>35</v>
      </c>
      <c r="AB31" s="56">
        <v>1.9</v>
      </c>
      <c r="AC31" s="96">
        <f>AB31*7</f>
        <v>13.299999999999999</v>
      </c>
      <c r="AD31" s="56">
        <f>AB31*5</f>
        <v>9.5</v>
      </c>
      <c r="AE31" s="56" t="s">
        <v>36</v>
      </c>
      <c r="AF31" s="97">
        <f>AC31*4+AD31*9</f>
        <v>138.69999999999999</v>
      </c>
    </row>
    <row r="32" spans="1:32" ht="27.95" customHeight="1">
      <c r="B32" s="539" t="s">
        <v>37</v>
      </c>
      <c r="C32" s="678"/>
      <c r="D32" s="411"/>
      <c r="E32" s="411"/>
      <c r="F32" s="488"/>
      <c r="G32" s="467"/>
      <c r="H32" s="411"/>
      <c r="I32" s="488"/>
      <c r="J32" s="410"/>
      <c r="K32" s="488"/>
      <c r="L32" s="488"/>
      <c r="M32" s="410"/>
      <c r="N32" s="488"/>
      <c r="O32" s="488"/>
      <c r="P32" s="488"/>
      <c r="Q32" s="411"/>
      <c r="R32" s="488"/>
      <c r="S32" s="410"/>
      <c r="T32" s="411"/>
      <c r="U32" s="488"/>
      <c r="V32" s="680"/>
      <c r="W32" s="602">
        <f>(Y30*5)+(Y32*5)+(Y34*8)</f>
        <v>0</v>
      </c>
      <c r="X32" s="94" t="s">
        <v>38</v>
      </c>
      <c r="Y32" s="521">
        <v>0</v>
      </c>
      <c r="Z32" s="64"/>
      <c r="AA32" s="55" t="s">
        <v>39</v>
      </c>
      <c r="AB32" s="56">
        <v>2</v>
      </c>
      <c r="AC32" s="56">
        <f>AB32*1</f>
        <v>2</v>
      </c>
      <c r="AD32" s="56" t="s">
        <v>36</v>
      </c>
      <c r="AE32" s="56">
        <f>AB32*5</f>
        <v>10</v>
      </c>
      <c r="AF32" s="56">
        <f>AC32*4+AE32*4</f>
        <v>48</v>
      </c>
    </row>
    <row r="33" spans="2:32" ht="27.95" customHeight="1">
      <c r="B33" s="682" t="s">
        <v>66</v>
      </c>
      <c r="C33" s="678"/>
      <c r="D33" s="411"/>
      <c r="E33" s="411"/>
      <c r="F33" s="488"/>
      <c r="G33" s="467"/>
      <c r="H33" s="411"/>
      <c r="I33" s="488"/>
      <c r="J33" s="410"/>
      <c r="K33" s="488"/>
      <c r="L33" s="488"/>
      <c r="M33" s="410"/>
      <c r="N33" s="488"/>
      <c r="O33" s="488"/>
      <c r="P33" s="488"/>
      <c r="Q33" s="411"/>
      <c r="R33" s="488"/>
      <c r="S33" s="410"/>
      <c r="T33" s="282"/>
      <c r="U33" s="488"/>
      <c r="V33" s="680"/>
      <c r="W33" s="93" t="s">
        <v>2</v>
      </c>
      <c r="X33" s="94" t="s">
        <v>41</v>
      </c>
      <c r="Y33" s="521">
        <v>0</v>
      </c>
      <c r="Z33" s="55"/>
      <c r="AA33" s="55" t="s">
        <v>42</v>
      </c>
      <c r="AB33" s="56">
        <v>2.5</v>
      </c>
      <c r="AC33" s="56"/>
      <c r="AD33" s="56">
        <f>AB33*5</f>
        <v>12.5</v>
      </c>
      <c r="AE33" s="56" t="s">
        <v>36</v>
      </c>
      <c r="AF33" s="56">
        <f>AD33*9</f>
        <v>112.5</v>
      </c>
    </row>
    <row r="34" spans="2:32" ht="27.95" customHeight="1">
      <c r="B34" s="682"/>
      <c r="C34" s="678"/>
      <c r="D34" s="411"/>
      <c r="E34" s="411"/>
      <c r="F34" s="488"/>
      <c r="G34" s="488"/>
      <c r="H34" s="411"/>
      <c r="I34" s="488"/>
      <c r="J34" s="410"/>
      <c r="K34" s="488"/>
      <c r="L34" s="488"/>
      <c r="M34" s="410"/>
      <c r="N34" s="488"/>
      <c r="O34" s="488"/>
      <c r="P34" s="488"/>
      <c r="Q34" s="411"/>
      <c r="R34" s="488"/>
      <c r="S34" s="410"/>
      <c r="T34" s="488"/>
      <c r="U34" s="488"/>
      <c r="V34" s="680"/>
      <c r="W34" s="602">
        <f>(Y29*2)+(Y30*7)+(Y31*1)+(Y34*8)</f>
        <v>0</v>
      </c>
      <c r="X34" s="100" t="s">
        <v>43</v>
      </c>
      <c r="Y34" s="521">
        <v>0</v>
      </c>
      <c r="Z34" s="64"/>
      <c r="AA34" s="55" t="s">
        <v>44</v>
      </c>
      <c r="AB34" s="56">
        <v>0</v>
      </c>
      <c r="AE34" s="55">
        <f>AB34*15</f>
        <v>0</v>
      </c>
    </row>
    <row r="35" spans="2:32" ht="27.95" customHeight="1">
      <c r="B35" s="516" t="s">
        <v>45</v>
      </c>
      <c r="C35" s="102"/>
      <c r="D35" s="411"/>
      <c r="E35" s="411"/>
      <c r="F35" s="488"/>
      <c r="G35" s="488"/>
      <c r="H35" s="411"/>
      <c r="I35" s="488"/>
      <c r="J35" s="410"/>
      <c r="K35" s="411"/>
      <c r="L35" s="488"/>
      <c r="M35" s="410"/>
      <c r="N35" s="488"/>
      <c r="O35" s="488"/>
      <c r="P35" s="488"/>
      <c r="Q35" s="411"/>
      <c r="R35" s="488"/>
      <c r="S35" s="410"/>
      <c r="T35" s="282"/>
      <c r="U35" s="282"/>
      <c r="V35" s="680"/>
      <c r="W35" s="93" t="s">
        <v>46</v>
      </c>
      <c r="X35" s="103"/>
      <c r="Y35" s="521"/>
      <c r="Z35" s="55"/>
      <c r="AC35" s="55">
        <f>SUM(AC30:AC34)</f>
        <v>26.7</v>
      </c>
      <c r="AD35" s="55">
        <f>SUM(AD30:AD34)</f>
        <v>22</v>
      </c>
      <c r="AE35" s="55">
        <f>SUM(AE30:AE34)</f>
        <v>95.5</v>
      </c>
      <c r="AF35" s="55">
        <f>AC35*4+AD35*9+AE35*4</f>
        <v>686.8</v>
      </c>
    </row>
    <row r="36" spans="2:32" ht="27.95" customHeight="1">
      <c r="B36" s="540"/>
      <c r="C36" s="108"/>
      <c r="D36" s="411"/>
      <c r="E36" s="411"/>
      <c r="F36" s="488"/>
      <c r="G36" s="488"/>
      <c r="H36" s="411"/>
      <c r="I36" s="488"/>
      <c r="J36" s="410"/>
      <c r="K36" s="411"/>
      <c r="L36" s="488"/>
      <c r="M36" s="55"/>
      <c r="N36" s="411"/>
      <c r="O36" s="488"/>
      <c r="P36" s="488"/>
      <c r="Q36" s="411"/>
      <c r="R36" s="488"/>
      <c r="S36" s="488"/>
      <c r="T36" s="411"/>
      <c r="U36" s="488"/>
      <c r="V36" s="681"/>
      <c r="W36" s="603">
        <f>(W30*4)+(W32*9)+(W34*4)</f>
        <v>0</v>
      </c>
      <c r="X36" s="104"/>
      <c r="Y36" s="521"/>
      <c r="Z36" s="64"/>
      <c r="AC36" s="105">
        <f>AC35*4/AF35</f>
        <v>0.15550378567268491</v>
      </c>
      <c r="AD36" s="105">
        <f>AD35*9/AF35</f>
        <v>0.28829353523587653</v>
      </c>
      <c r="AE36" s="105">
        <f>AE35*4/AF35</f>
        <v>0.55620267909143861</v>
      </c>
    </row>
    <row r="37" spans="2:32" s="84" customFormat="1" ht="42" customHeight="1">
      <c r="B37" s="512">
        <v>4</v>
      </c>
      <c r="C37" s="678"/>
      <c r="D37" s="317">
        <f>'4月菜單'!Q6</f>
        <v>0</v>
      </c>
      <c r="E37" s="450" t="s">
        <v>187</v>
      </c>
      <c r="F37" s="80" t="s">
        <v>21</v>
      </c>
      <c r="G37" s="317">
        <f>'4月菜單'!Q7</f>
        <v>0</v>
      </c>
      <c r="H37" s="317" t="s">
        <v>224</v>
      </c>
      <c r="I37" s="80" t="s">
        <v>21</v>
      </c>
      <c r="J37" s="317" t="str">
        <f>'4月菜單'!Q8</f>
        <v>清明/兒童節連假</v>
      </c>
      <c r="K37" s="317" t="s">
        <v>51</v>
      </c>
      <c r="L37" s="80" t="s">
        <v>21</v>
      </c>
      <c r="M37" s="317">
        <f>'4月菜單'!Q9</f>
        <v>0</v>
      </c>
      <c r="N37" s="317" t="s">
        <v>225</v>
      </c>
      <c r="O37" s="80" t="s">
        <v>21</v>
      </c>
      <c r="P37" s="317">
        <f>'4月菜單'!Q10</f>
        <v>0</v>
      </c>
      <c r="Q37" s="387" t="s">
        <v>69</v>
      </c>
      <c r="R37" s="80" t="s">
        <v>238</v>
      </c>
      <c r="S37" s="317">
        <f>'4月菜單'!Q11</f>
        <v>0</v>
      </c>
      <c r="T37" s="317" t="s">
        <v>22</v>
      </c>
      <c r="U37" s="80" t="s">
        <v>21</v>
      </c>
      <c r="V37" s="687"/>
      <c r="W37" s="579" t="s">
        <v>1</v>
      </c>
      <c r="X37" s="499" t="s">
        <v>24</v>
      </c>
      <c r="Y37" s="543">
        <v>0</v>
      </c>
      <c r="Z37" s="55"/>
      <c r="AA37" s="55"/>
      <c r="AB37" s="56"/>
      <c r="AC37" s="55" t="s">
        <v>25</v>
      </c>
      <c r="AD37" s="55" t="s">
        <v>26</v>
      </c>
      <c r="AE37" s="55" t="s">
        <v>27</v>
      </c>
      <c r="AF37" s="55" t="s">
        <v>28</v>
      </c>
    </row>
    <row r="38" spans="2:32" ht="27.95" customHeight="1">
      <c r="B38" s="539" t="s">
        <v>29</v>
      </c>
      <c r="C38" s="678"/>
      <c r="D38" s="488"/>
      <c r="E38" s="488"/>
      <c r="F38" s="488"/>
      <c r="G38" s="410"/>
      <c r="H38" s="410"/>
      <c r="I38" s="410"/>
      <c r="J38" s="410"/>
      <c r="K38" s="410"/>
      <c r="L38" s="410"/>
      <c r="M38" s="488"/>
      <c r="N38" s="488"/>
      <c r="O38" s="488"/>
      <c r="P38" s="593"/>
      <c r="Q38" s="410"/>
      <c r="R38" s="488"/>
      <c r="S38" s="410"/>
      <c r="T38" s="410"/>
      <c r="U38" s="410"/>
      <c r="V38" s="688"/>
      <c r="W38" s="453">
        <f>(Y37*15)+(Y39*5)+(Y41*15)+(Y42*12)</f>
        <v>0</v>
      </c>
      <c r="X38" s="90" t="s">
        <v>31</v>
      </c>
      <c r="Y38" s="521">
        <v>0</v>
      </c>
      <c r="Z38" s="64"/>
      <c r="AA38" s="75" t="s">
        <v>32</v>
      </c>
      <c r="AB38" s="56">
        <v>5.7</v>
      </c>
      <c r="AC38" s="56">
        <f>AB38*2</f>
        <v>11.4</v>
      </c>
      <c r="AD38" s="56"/>
      <c r="AE38" s="56">
        <f>AB38*15</f>
        <v>85.5</v>
      </c>
      <c r="AF38" s="56">
        <f>AC38*4+AE38*4</f>
        <v>387.6</v>
      </c>
    </row>
    <row r="39" spans="2:32" ht="27.95" customHeight="1">
      <c r="B39" s="539">
        <v>5</v>
      </c>
      <c r="C39" s="678"/>
      <c r="D39" s="488"/>
      <c r="E39" s="488"/>
      <c r="F39" s="488"/>
      <c r="G39" s="410"/>
      <c r="H39" s="410"/>
      <c r="I39" s="410"/>
      <c r="J39" s="410"/>
      <c r="K39" s="410"/>
      <c r="L39" s="410"/>
      <c r="M39" s="488"/>
      <c r="N39" s="488"/>
      <c r="O39" s="488"/>
      <c r="P39" s="448"/>
      <c r="Q39" s="410"/>
      <c r="R39" s="488"/>
      <c r="S39" s="410"/>
      <c r="T39" s="410"/>
      <c r="U39" s="410"/>
      <c r="V39" s="688"/>
      <c r="W39" s="578" t="s">
        <v>0</v>
      </c>
      <c r="X39" s="94" t="s">
        <v>34</v>
      </c>
      <c r="Y39" s="521">
        <v>0</v>
      </c>
      <c r="Z39" s="55"/>
      <c r="AA39" s="95" t="s">
        <v>35</v>
      </c>
      <c r="AB39" s="56">
        <v>1.9</v>
      </c>
      <c r="AC39" s="96">
        <f>AB39*7</f>
        <v>13.299999999999999</v>
      </c>
      <c r="AD39" s="56">
        <f>AB39*5</f>
        <v>9.5</v>
      </c>
      <c r="AE39" s="56" t="s">
        <v>36</v>
      </c>
      <c r="AF39" s="97">
        <f>AC39*4+AD39*9</f>
        <v>138.69999999999999</v>
      </c>
    </row>
    <row r="40" spans="2:32" ht="27.95" customHeight="1">
      <c r="B40" s="539" t="s">
        <v>37</v>
      </c>
      <c r="C40" s="678"/>
      <c r="D40" s="410"/>
      <c r="E40" s="410"/>
      <c r="F40" s="488"/>
      <c r="G40" s="410"/>
      <c r="H40" s="591"/>
      <c r="I40" s="410"/>
      <c r="J40" s="653"/>
      <c r="K40" s="410"/>
      <c r="L40" s="410"/>
      <c r="M40" s="488"/>
      <c r="N40" s="411"/>
      <c r="O40" s="488"/>
      <c r="P40" s="448"/>
      <c r="Q40" s="410"/>
      <c r="R40" s="488"/>
      <c r="S40" s="410"/>
      <c r="T40" s="410"/>
      <c r="U40" s="410"/>
      <c r="V40" s="688"/>
      <c r="W40" s="453">
        <f>(Y38*5)+(Y40*5)+(Y42*8)</f>
        <v>0</v>
      </c>
      <c r="X40" s="94" t="s">
        <v>38</v>
      </c>
      <c r="Y40" s="521">
        <v>0</v>
      </c>
      <c r="Z40" s="64"/>
      <c r="AA40" s="55" t="s">
        <v>39</v>
      </c>
      <c r="AB40" s="56">
        <v>2</v>
      </c>
      <c r="AC40" s="56">
        <f>AB40*1</f>
        <v>2</v>
      </c>
      <c r="AD40" s="56" t="s">
        <v>36</v>
      </c>
      <c r="AE40" s="56">
        <f>AB40*5</f>
        <v>10</v>
      </c>
      <c r="AF40" s="56">
        <f>AC40*4+AE40*4</f>
        <v>48</v>
      </c>
    </row>
    <row r="41" spans="2:32" ht="27.95" customHeight="1">
      <c r="B41" s="682" t="s">
        <v>67</v>
      </c>
      <c r="C41" s="678"/>
      <c r="D41" s="410"/>
      <c r="E41" s="458"/>
      <c r="F41" s="488"/>
      <c r="G41" s="410"/>
      <c r="H41" s="411"/>
      <c r="I41" s="410"/>
      <c r="J41" s="385"/>
      <c r="K41" s="411"/>
      <c r="L41" s="410"/>
      <c r="M41" s="488"/>
      <c r="N41" s="411"/>
      <c r="O41" s="488"/>
      <c r="P41" s="488"/>
      <c r="Q41" s="410"/>
      <c r="R41" s="488"/>
      <c r="S41" s="488"/>
      <c r="T41" s="488"/>
      <c r="U41" s="488"/>
      <c r="V41" s="688"/>
      <c r="W41" s="578" t="s">
        <v>2</v>
      </c>
      <c r="X41" s="94" t="s">
        <v>41</v>
      </c>
      <c r="Y41" s="521">
        <f>AB42</f>
        <v>0</v>
      </c>
      <c r="Z41" s="55"/>
      <c r="AA41" s="55" t="s">
        <v>42</v>
      </c>
      <c r="AB41" s="56">
        <v>2.4</v>
      </c>
      <c r="AC41" s="56"/>
      <c r="AD41" s="56">
        <f>AB41*5</f>
        <v>12</v>
      </c>
      <c r="AE41" s="56" t="s">
        <v>36</v>
      </c>
      <c r="AF41" s="56">
        <f>AD41*9</f>
        <v>108</v>
      </c>
    </row>
    <row r="42" spans="2:32" ht="27.95" customHeight="1">
      <c r="B42" s="682"/>
      <c r="C42" s="678"/>
      <c r="D42" s="410"/>
      <c r="E42" s="458"/>
      <c r="F42" s="488"/>
      <c r="G42" s="376"/>
      <c r="H42" s="411"/>
      <c r="I42" s="488"/>
      <c r="J42" s="488"/>
      <c r="K42" s="411"/>
      <c r="L42" s="488"/>
      <c r="M42" s="408"/>
      <c r="N42" s="398"/>
      <c r="O42" s="408"/>
      <c r="P42" s="488"/>
      <c r="Q42" s="411"/>
      <c r="R42" s="488"/>
      <c r="S42" s="410"/>
      <c r="T42" s="411"/>
      <c r="U42" s="410"/>
      <c r="V42" s="688"/>
      <c r="W42" s="453">
        <f>(Y37*2)+(Y38*7)+(Y39*1)+(Y42*8)</f>
        <v>0</v>
      </c>
      <c r="X42" s="100" t="s">
        <v>43</v>
      </c>
      <c r="Y42" s="521">
        <v>0</v>
      </c>
      <c r="Z42" s="64"/>
      <c r="AA42" s="55" t="s">
        <v>44</v>
      </c>
      <c r="AE42" s="55">
        <f>AB42*15</f>
        <v>0</v>
      </c>
    </row>
    <row r="43" spans="2:32" ht="27.95" customHeight="1">
      <c r="B43" s="516" t="s">
        <v>45</v>
      </c>
      <c r="C43" s="102"/>
      <c r="D43" s="385"/>
      <c r="E43" s="458"/>
      <c r="F43" s="488"/>
      <c r="G43" s="488"/>
      <c r="H43" s="411"/>
      <c r="I43" s="488"/>
      <c r="J43" s="410"/>
      <c r="K43" s="411"/>
      <c r="L43" s="488"/>
      <c r="M43" s="412"/>
      <c r="N43" s="411"/>
      <c r="O43" s="488"/>
      <c r="P43" s="488"/>
      <c r="Q43" s="411"/>
      <c r="R43" s="488"/>
      <c r="S43" s="403"/>
      <c r="T43" s="411"/>
      <c r="U43" s="410"/>
      <c r="V43" s="688"/>
      <c r="W43" s="578" t="s">
        <v>46</v>
      </c>
      <c r="X43" s="103"/>
      <c r="Y43" s="521"/>
      <c r="Z43" s="55"/>
      <c r="AC43" s="55">
        <f>SUM(AC38:AC42)</f>
        <v>26.7</v>
      </c>
      <c r="AD43" s="55">
        <f>SUM(AD38:AD42)</f>
        <v>21.5</v>
      </c>
      <c r="AE43" s="55">
        <f>SUM(AE38:AE42)</f>
        <v>95.5</v>
      </c>
      <c r="AF43" s="55">
        <f>AC43*4+AD43*9+AE43*4</f>
        <v>682.3</v>
      </c>
    </row>
    <row r="44" spans="2:32" ht="27.95" customHeight="1" thickBot="1">
      <c r="B44" s="544"/>
      <c r="C44" s="134"/>
      <c r="D44" s="135"/>
      <c r="E44" s="456"/>
      <c r="F44" s="320"/>
      <c r="G44" s="320"/>
      <c r="H44" s="135"/>
      <c r="I44" s="320"/>
      <c r="J44" s="320"/>
      <c r="K44" s="135"/>
      <c r="L44" s="320"/>
      <c r="M44" s="320"/>
      <c r="N44" s="135"/>
      <c r="O44" s="320"/>
      <c r="P44" s="320"/>
      <c r="Q44" s="135"/>
      <c r="R44" s="320"/>
      <c r="S44" s="320"/>
      <c r="T44" s="135"/>
      <c r="U44" s="320"/>
      <c r="V44" s="689"/>
      <c r="W44" s="590">
        <f>(W38*4)+(W40*9)+(W42*4)</f>
        <v>0</v>
      </c>
      <c r="X44" s="545"/>
      <c r="Y44" s="546"/>
      <c r="Z44" s="64"/>
      <c r="AC44" s="105">
        <f>AC43*4/AF43</f>
        <v>0.15652938590063023</v>
      </c>
      <c r="AD44" s="105">
        <f>AD43*9/AF43</f>
        <v>0.28359958962333287</v>
      </c>
      <c r="AE44" s="105">
        <f>AE43*4/AF43</f>
        <v>0.55987102447603698</v>
      </c>
    </row>
    <row r="45" spans="2:32" ht="49.5" customHeight="1">
      <c r="C45" s="55"/>
      <c r="D45" s="692"/>
      <c r="E45" s="692"/>
      <c r="F45" s="692"/>
      <c r="G45" s="692"/>
      <c r="H45" s="692"/>
      <c r="I45" s="692"/>
      <c r="J45" s="692"/>
      <c r="K45" s="692"/>
      <c r="L45" s="692"/>
      <c r="M45" s="692"/>
      <c r="N45" s="692"/>
      <c r="O45" s="692"/>
      <c r="P45" s="692"/>
      <c r="Q45" s="692"/>
      <c r="R45" s="692"/>
      <c r="S45" s="692"/>
      <c r="T45" s="692"/>
      <c r="U45" s="692"/>
      <c r="V45" s="692"/>
      <c r="W45" s="692"/>
      <c r="X45" s="692"/>
      <c r="Y45" s="692"/>
      <c r="Z45" s="140"/>
    </row>
    <row r="46" spans="2:32">
      <c r="B46" s="56"/>
      <c r="D46" s="690"/>
      <c r="E46" s="690"/>
      <c r="F46" s="691"/>
      <c r="G46" s="691"/>
      <c r="H46" s="141"/>
      <c r="I46" s="55"/>
      <c r="J46" s="55"/>
      <c r="K46" s="141"/>
      <c r="L46" s="55"/>
      <c r="N46" s="141"/>
      <c r="O46" s="55"/>
      <c r="Q46" s="141"/>
      <c r="R46" s="55"/>
      <c r="T46" s="141"/>
      <c r="U46" s="55"/>
      <c r="V46" s="142"/>
      <c r="Y46" s="145"/>
    </row>
    <row r="47" spans="2:32">
      <c r="Y47" s="145"/>
    </row>
    <row r="48" spans="2:32">
      <c r="Y48" s="145"/>
    </row>
    <row r="49" spans="12:32">
      <c r="Y49" s="145"/>
    </row>
    <row r="50" spans="12:32">
      <c r="Y50" s="145"/>
    </row>
    <row r="51" spans="12:32">
      <c r="L51" s="139"/>
      <c r="N51" s="92"/>
      <c r="O51" s="139"/>
      <c r="Q51" s="146"/>
      <c r="R51" s="143"/>
      <c r="S51" s="144"/>
      <c r="T51" s="145"/>
      <c r="V51" s="55"/>
      <c r="W51" s="56"/>
      <c r="X51" s="55"/>
      <c r="Y51" s="55"/>
      <c r="Z51" s="55"/>
      <c r="AB51" s="92"/>
      <c r="AC51" s="92"/>
      <c r="AD51" s="92"/>
      <c r="AE51" s="92"/>
      <c r="AF51" s="92"/>
    </row>
    <row r="52" spans="12:32">
      <c r="L52" s="139"/>
      <c r="N52" s="92"/>
      <c r="O52" s="139"/>
      <c r="Q52" s="146"/>
      <c r="R52" s="143"/>
      <c r="S52" s="144"/>
      <c r="T52" s="145"/>
      <c r="V52" s="55"/>
      <c r="W52" s="56"/>
      <c r="X52" s="55"/>
      <c r="Y52" s="55"/>
      <c r="Z52" s="55"/>
      <c r="AB52" s="92"/>
      <c r="AC52" s="92"/>
      <c r="AD52" s="92"/>
      <c r="AE52" s="92"/>
      <c r="AF52" s="92"/>
    </row>
    <row r="53" spans="12:32">
      <c r="L53" s="139"/>
      <c r="N53" s="92"/>
      <c r="O53" s="139"/>
      <c r="Q53" s="146"/>
      <c r="R53" s="143"/>
      <c r="S53" s="144"/>
      <c r="T53" s="147"/>
      <c r="V53" s="55"/>
      <c r="W53" s="56"/>
      <c r="X53" s="55"/>
      <c r="Y53" s="55"/>
      <c r="Z53" s="55"/>
      <c r="AB53" s="92"/>
      <c r="AC53" s="92"/>
      <c r="AD53" s="92"/>
      <c r="AE53" s="92"/>
      <c r="AF53" s="92"/>
    </row>
    <row r="54" spans="12:32">
      <c r="L54" s="139"/>
      <c r="N54" s="92"/>
      <c r="O54" s="139"/>
      <c r="Q54" s="146"/>
      <c r="R54" s="143"/>
      <c r="S54" s="144"/>
      <c r="T54" s="147"/>
      <c r="V54" s="55"/>
      <c r="W54" s="56"/>
      <c r="X54" s="55"/>
      <c r="Y54" s="55"/>
      <c r="Z54" s="55"/>
      <c r="AB54" s="92"/>
      <c r="AC54" s="92"/>
      <c r="AD54" s="92"/>
      <c r="AE54" s="92"/>
      <c r="AF54" s="92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0.97" right="0.17" top="0.18" bottom="0.17" header="0.5" footer="0.23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view="pageBreakPreview" zoomScale="55" zoomScaleNormal="55" zoomScaleSheetLayoutView="55" workbookViewId="0">
      <selection activeCell="G26" sqref="G26"/>
    </sheetView>
  </sheetViews>
  <sheetFormatPr defaultRowHeight="20.25"/>
  <cols>
    <col min="1" max="1" width="1.875" style="92" customWidth="1"/>
    <col min="2" max="2" width="4.875" style="138" customWidth="1"/>
    <col min="3" max="3" width="0" style="92" hidden="1" customWidth="1"/>
    <col min="4" max="4" width="17.125" style="92" customWidth="1"/>
    <col min="5" max="5" width="7.125" style="139" customWidth="1"/>
    <col min="6" max="6" width="9.625" style="92" customWidth="1"/>
    <col min="7" max="7" width="18.625" style="92" customWidth="1"/>
    <col min="8" max="8" width="5.625" style="139" customWidth="1"/>
    <col min="9" max="9" width="9.625" style="92" customWidth="1"/>
    <col min="10" max="10" width="18.625" style="92" customWidth="1"/>
    <col min="11" max="11" width="5.625" style="139" customWidth="1"/>
    <col min="12" max="12" width="9.625" style="92" customWidth="1"/>
    <col min="13" max="13" width="18.625" style="92" customWidth="1"/>
    <col min="14" max="14" width="5.625" style="139" customWidth="1"/>
    <col min="15" max="15" width="9.625" style="92" customWidth="1"/>
    <col min="16" max="16" width="18.625" style="92" customWidth="1"/>
    <col min="17" max="17" width="5.625" style="139" customWidth="1"/>
    <col min="18" max="18" width="9.625" style="92" customWidth="1"/>
    <col min="19" max="19" width="18.625" style="92" customWidth="1"/>
    <col min="20" max="20" width="5.625" style="139" customWidth="1"/>
    <col min="21" max="21" width="9.625" style="92" customWidth="1"/>
    <col min="22" max="22" width="5.25" style="146" customWidth="1"/>
    <col min="23" max="23" width="11.75" style="143" customWidth="1"/>
    <col min="24" max="24" width="11.25" style="144" customWidth="1"/>
    <col min="25" max="25" width="6.625" style="147" customWidth="1"/>
    <col min="26" max="26" width="6.625" style="92" customWidth="1"/>
    <col min="27" max="27" width="6" style="55" customWidth="1"/>
    <col min="28" max="28" width="5.5" style="56" customWidth="1"/>
    <col min="29" max="29" width="7.75" style="55" customWidth="1"/>
    <col min="30" max="30" width="8" style="55" customWidth="1"/>
    <col min="31" max="31" width="7.875" style="55" customWidth="1"/>
    <col min="32" max="32" width="7.5" style="55" customWidth="1"/>
    <col min="33" max="34" width="9" style="92" customWidth="1"/>
    <col min="35" max="16384" width="9" style="92"/>
  </cols>
  <sheetData>
    <row r="1" spans="1:32" s="55" customFormat="1" ht="38.25">
      <c r="B1" s="683" t="s">
        <v>490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54"/>
      <c r="AB1" s="56"/>
    </row>
    <row r="2" spans="1:32" s="55" customFormat="1" ht="24.95" customHeight="1">
      <c r="B2" s="684"/>
      <c r="C2" s="694"/>
      <c r="D2" s="694"/>
      <c r="E2" s="694"/>
      <c r="F2" s="694"/>
      <c r="G2" s="694"/>
      <c r="H2" s="57"/>
      <c r="I2" s="54"/>
      <c r="J2" s="54"/>
      <c r="K2" s="57"/>
      <c r="L2" s="54"/>
      <c r="M2" s="54"/>
      <c r="N2" s="57"/>
      <c r="O2" s="54"/>
      <c r="P2" s="54"/>
      <c r="Q2" s="57"/>
      <c r="R2" s="685" t="s">
        <v>237</v>
      </c>
      <c r="S2" s="685"/>
      <c r="T2" s="685"/>
      <c r="U2" s="685"/>
      <c r="V2" s="685"/>
      <c r="W2" s="685"/>
      <c r="X2" s="685"/>
      <c r="Y2" s="685"/>
      <c r="Z2" s="685"/>
      <c r="AB2" s="56"/>
    </row>
    <row r="3" spans="1:32" s="55" customFormat="1" ht="32.25" customHeight="1" thickBot="1">
      <c r="B3" s="58" t="s">
        <v>9</v>
      </c>
      <c r="C3" s="14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/>
      <c r="U3" s="59"/>
      <c r="V3" s="60"/>
      <c r="W3" s="61"/>
      <c r="X3" s="62"/>
      <c r="Y3" s="63"/>
      <c r="Z3" s="64"/>
      <c r="AB3" s="56"/>
    </row>
    <row r="4" spans="1:32" s="76" customFormat="1" ht="157.5">
      <c r="B4" s="65" t="s">
        <v>10</v>
      </c>
      <c r="C4" s="66" t="s">
        <v>11</v>
      </c>
      <c r="D4" s="67" t="s">
        <v>12</v>
      </c>
      <c r="E4" s="68" t="s">
        <v>13</v>
      </c>
      <c r="F4" s="67"/>
      <c r="G4" s="67" t="s">
        <v>14</v>
      </c>
      <c r="H4" s="68" t="s">
        <v>13</v>
      </c>
      <c r="I4" s="67"/>
      <c r="J4" s="568" t="s">
        <v>15</v>
      </c>
      <c r="K4" s="607" t="s">
        <v>13</v>
      </c>
      <c r="L4" s="567"/>
      <c r="M4" s="67" t="s">
        <v>15</v>
      </c>
      <c r="N4" s="68" t="s">
        <v>13</v>
      </c>
      <c r="O4" s="67"/>
      <c r="P4" s="67" t="s">
        <v>15</v>
      </c>
      <c r="Q4" s="68" t="s">
        <v>13</v>
      </c>
      <c r="R4" s="67"/>
      <c r="S4" s="69" t="s">
        <v>16</v>
      </c>
      <c r="T4" s="68" t="s">
        <v>13</v>
      </c>
      <c r="U4" s="67"/>
      <c r="V4" s="70" t="s">
        <v>68</v>
      </c>
      <c r="W4" s="71" t="s">
        <v>17</v>
      </c>
      <c r="X4" s="72" t="s">
        <v>18</v>
      </c>
      <c r="Y4" s="73" t="s">
        <v>19</v>
      </c>
      <c r="Z4" s="74"/>
      <c r="AA4" s="75"/>
      <c r="AB4" s="56"/>
      <c r="AC4" s="55"/>
      <c r="AD4" s="55"/>
      <c r="AE4" s="55"/>
      <c r="AF4" s="55"/>
    </row>
    <row r="5" spans="1:32" s="84" customFormat="1" ht="42" customHeight="1">
      <c r="B5" s="77">
        <v>4</v>
      </c>
      <c r="C5" s="678"/>
      <c r="D5" s="78" t="str">
        <f>'4月菜單'!A16</f>
        <v>白米飯+香烤波浪薯條</v>
      </c>
      <c r="E5" s="79" t="s">
        <v>20</v>
      </c>
      <c r="F5" s="80" t="s">
        <v>21</v>
      </c>
      <c r="G5" s="78" t="str">
        <f>'4月菜單'!A17</f>
        <v>洋芋鴨丁</v>
      </c>
      <c r="H5" s="317" t="s">
        <v>272</v>
      </c>
      <c r="I5" s="570" t="s">
        <v>21</v>
      </c>
      <c r="J5" s="566" t="str">
        <f>'4月菜單'!A18</f>
        <v>五香滷蛋</v>
      </c>
      <c r="K5" s="565" t="s">
        <v>275</v>
      </c>
      <c r="L5" s="562" t="s">
        <v>21</v>
      </c>
      <c r="M5" s="569" t="str">
        <f>'4月菜單'!A19</f>
        <v>高麗菜肉片</v>
      </c>
      <c r="N5" s="78" t="s">
        <v>22</v>
      </c>
      <c r="O5" s="80" t="s">
        <v>21</v>
      </c>
      <c r="P5" s="78" t="str">
        <f>'4月菜單'!A20</f>
        <v>深色蔬菜</v>
      </c>
      <c r="Q5" s="79" t="s">
        <v>23</v>
      </c>
      <c r="R5" s="80" t="s">
        <v>21</v>
      </c>
      <c r="S5" s="78" t="str">
        <f>'4月菜單'!A21</f>
        <v>玉米濃湯(芡)</v>
      </c>
      <c r="T5" s="78" t="s">
        <v>22</v>
      </c>
      <c r="U5" s="80" t="s">
        <v>21</v>
      </c>
      <c r="V5" s="679"/>
      <c r="W5" s="81" t="s">
        <v>1</v>
      </c>
      <c r="X5" s="110" t="s">
        <v>24</v>
      </c>
      <c r="Y5" s="83">
        <v>5.8</v>
      </c>
      <c r="Z5" s="55"/>
      <c r="AA5" s="55"/>
      <c r="AB5" s="56"/>
      <c r="AC5" s="55" t="s">
        <v>25</v>
      </c>
      <c r="AD5" s="55" t="s">
        <v>26</v>
      </c>
      <c r="AE5" s="55" t="s">
        <v>27</v>
      </c>
      <c r="AF5" s="55" t="s">
        <v>28</v>
      </c>
    </row>
    <row r="6" spans="1:32" ht="27.95" customHeight="1">
      <c r="B6" s="85" t="s">
        <v>29</v>
      </c>
      <c r="C6" s="678"/>
      <c r="D6" s="86" t="s">
        <v>30</v>
      </c>
      <c r="E6" s="87"/>
      <c r="F6" s="88">
        <v>110</v>
      </c>
      <c r="G6" s="284" t="s">
        <v>398</v>
      </c>
      <c r="H6" s="597"/>
      <c r="I6" s="613">
        <v>40</v>
      </c>
      <c r="J6" s="604" t="s">
        <v>274</v>
      </c>
      <c r="K6" s="594"/>
      <c r="L6" s="594">
        <v>40</v>
      </c>
      <c r="M6" s="604" t="s">
        <v>244</v>
      </c>
      <c r="N6" s="287"/>
      <c r="O6" s="287">
        <v>40</v>
      </c>
      <c r="P6" s="593" t="str">
        <f>P5</f>
        <v>深色蔬菜</v>
      </c>
      <c r="Q6" s="86"/>
      <c r="R6" s="89">
        <v>110</v>
      </c>
      <c r="S6" s="291" t="s">
        <v>286</v>
      </c>
      <c r="T6" s="292"/>
      <c r="U6" s="290">
        <v>10</v>
      </c>
      <c r="V6" s="680"/>
      <c r="W6" s="602">
        <f>(Y5*15)+(Y7*5)+(Y9*15)+(Y10*12)</f>
        <v>96.5</v>
      </c>
      <c r="X6" s="113" t="s">
        <v>31</v>
      </c>
      <c r="Y6" s="91">
        <v>1.9</v>
      </c>
      <c r="Z6" s="64"/>
      <c r="AA6" s="75" t="s">
        <v>32</v>
      </c>
      <c r="AB6" s="56">
        <v>5.7</v>
      </c>
      <c r="AC6" s="56">
        <f>AB6*2</f>
        <v>11.4</v>
      </c>
      <c r="AD6" s="56"/>
      <c r="AE6" s="56">
        <f>AB6*15</f>
        <v>85.5</v>
      </c>
      <c r="AF6" s="56">
        <f>AC6*4+AE6*4</f>
        <v>387.6</v>
      </c>
    </row>
    <row r="7" spans="1:32" ht="27.95" customHeight="1">
      <c r="B7" s="85">
        <v>8</v>
      </c>
      <c r="C7" s="678"/>
      <c r="D7" s="89"/>
      <c r="E7" s="86"/>
      <c r="F7" s="89"/>
      <c r="G7" s="284" t="s">
        <v>273</v>
      </c>
      <c r="H7" s="574"/>
      <c r="I7" s="612">
        <v>30</v>
      </c>
      <c r="J7" s="604"/>
      <c r="K7" s="594"/>
      <c r="L7" s="594"/>
      <c r="M7" s="604" t="s">
        <v>394</v>
      </c>
      <c r="N7" s="287"/>
      <c r="O7" s="287">
        <v>30</v>
      </c>
      <c r="P7" s="89"/>
      <c r="Q7" s="86"/>
      <c r="R7" s="89"/>
      <c r="S7" s="292" t="s">
        <v>276</v>
      </c>
      <c r="T7" s="292"/>
      <c r="U7" s="290" t="s">
        <v>277</v>
      </c>
      <c r="V7" s="680"/>
      <c r="W7" s="93" t="s">
        <v>0</v>
      </c>
      <c r="X7" s="117" t="s">
        <v>34</v>
      </c>
      <c r="Y7" s="91">
        <v>1.9</v>
      </c>
      <c r="Z7" s="55"/>
      <c r="AA7" s="95" t="s">
        <v>35</v>
      </c>
      <c r="AB7" s="56">
        <v>1.9</v>
      </c>
      <c r="AC7" s="96">
        <f>AB7*7</f>
        <v>13.299999999999999</v>
      </c>
      <c r="AD7" s="56">
        <f>AB7*5</f>
        <v>9.5</v>
      </c>
      <c r="AE7" s="56" t="s">
        <v>36</v>
      </c>
      <c r="AF7" s="97">
        <f>AC7*4+AD7*9</f>
        <v>138.69999999999999</v>
      </c>
    </row>
    <row r="8" spans="1:32" ht="27.95" customHeight="1">
      <c r="B8" s="85" t="s">
        <v>37</v>
      </c>
      <c r="C8" s="678"/>
      <c r="D8" s="89"/>
      <c r="E8" s="86"/>
      <c r="F8" s="89"/>
      <c r="G8" s="284" t="s">
        <v>262</v>
      </c>
      <c r="H8" s="573"/>
      <c r="I8" s="611">
        <v>30</v>
      </c>
      <c r="J8" s="604"/>
      <c r="K8" s="595"/>
      <c r="L8" s="593"/>
      <c r="M8" s="604"/>
      <c r="N8" s="288"/>
      <c r="O8" s="286"/>
      <c r="P8" s="89"/>
      <c r="Q8" s="99"/>
      <c r="R8" s="89"/>
      <c r="S8" s="292"/>
      <c r="T8" s="292"/>
      <c r="U8" s="291"/>
      <c r="V8" s="680"/>
      <c r="W8" s="602">
        <f>(Y6*5)+(Y8*5)+(Y10*8)</f>
        <v>22</v>
      </c>
      <c r="X8" s="117" t="s">
        <v>38</v>
      </c>
      <c r="Y8" s="91">
        <v>2.5</v>
      </c>
      <c r="Z8" s="64"/>
      <c r="AA8" s="55" t="s">
        <v>39</v>
      </c>
      <c r="AB8" s="56">
        <v>1.9</v>
      </c>
      <c r="AC8" s="56">
        <f>AB8*1</f>
        <v>1.9</v>
      </c>
      <c r="AD8" s="56" t="s">
        <v>36</v>
      </c>
      <c r="AE8" s="56">
        <f>AB8*5</f>
        <v>9.5</v>
      </c>
      <c r="AF8" s="56">
        <f>AC8*4+AE8*4</f>
        <v>45.6</v>
      </c>
    </row>
    <row r="9" spans="1:32" ht="27.95" customHeight="1">
      <c r="B9" s="693" t="s">
        <v>40</v>
      </c>
      <c r="C9" s="678"/>
      <c r="D9" s="86"/>
      <c r="E9" s="86"/>
      <c r="F9" s="86"/>
      <c r="G9" s="284"/>
      <c r="H9" s="573"/>
      <c r="I9" s="611"/>
      <c r="J9" s="604"/>
      <c r="K9" s="608"/>
      <c r="L9" s="594"/>
      <c r="M9" s="576"/>
      <c r="N9" s="448"/>
      <c r="O9" s="287"/>
      <c r="P9" s="89"/>
      <c r="Q9" s="99"/>
      <c r="R9" s="89"/>
      <c r="S9" s="385"/>
      <c r="T9" s="292"/>
      <c r="U9" s="291"/>
      <c r="V9" s="680"/>
      <c r="W9" s="93" t="s">
        <v>2</v>
      </c>
      <c r="X9" s="117" t="s">
        <v>41</v>
      </c>
      <c r="Y9" s="91">
        <f>AB10</f>
        <v>0</v>
      </c>
      <c r="Z9" s="55"/>
      <c r="AA9" s="55" t="s">
        <v>42</v>
      </c>
      <c r="AB9" s="56">
        <v>2.4</v>
      </c>
      <c r="AC9" s="56"/>
      <c r="AD9" s="56">
        <f>AB9*5</f>
        <v>12</v>
      </c>
      <c r="AE9" s="56" t="s">
        <v>36</v>
      </c>
      <c r="AF9" s="56">
        <f>AD9*9</f>
        <v>108</v>
      </c>
    </row>
    <row r="10" spans="1:32" ht="27.95" customHeight="1">
      <c r="B10" s="693"/>
      <c r="C10" s="678"/>
      <c r="D10" s="86"/>
      <c r="E10" s="86"/>
      <c r="F10" s="86"/>
      <c r="G10" s="284"/>
      <c r="H10" s="573"/>
      <c r="I10" s="612"/>
      <c r="J10" s="577"/>
      <c r="K10" s="600"/>
      <c r="L10" s="592"/>
      <c r="M10" s="577"/>
      <c r="N10" s="289"/>
      <c r="O10" s="285"/>
      <c r="P10" s="89"/>
      <c r="Q10" s="99"/>
      <c r="R10" s="89"/>
      <c r="S10" s="404"/>
      <c r="T10" s="292"/>
      <c r="U10" s="291"/>
      <c r="V10" s="680"/>
      <c r="W10" s="602">
        <f>(Y5*2)+(Y6*7)+(Y7*1)+(Y10*8)</f>
        <v>26.799999999999997</v>
      </c>
      <c r="X10" s="120" t="s">
        <v>43</v>
      </c>
      <c r="Y10" s="91">
        <v>0</v>
      </c>
      <c r="Z10" s="64"/>
      <c r="AA10" s="55" t="s">
        <v>44</v>
      </c>
      <c r="AE10" s="55">
        <f>AB10*15</f>
        <v>0</v>
      </c>
    </row>
    <row r="11" spans="1:32" ht="27.95" customHeight="1">
      <c r="B11" s="101" t="s">
        <v>45</v>
      </c>
      <c r="C11" s="102"/>
      <c r="D11" s="86"/>
      <c r="E11" s="99"/>
      <c r="F11" s="86"/>
      <c r="G11" s="284"/>
      <c r="H11" s="573"/>
      <c r="I11" s="612"/>
      <c r="J11" s="598"/>
      <c r="K11" s="595"/>
      <c r="L11" s="605"/>
      <c r="M11" s="576"/>
      <c r="N11" s="289"/>
      <c r="O11" s="285"/>
      <c r="P11" s="89"/>
      <c r="Q11" s="99"/>
      <c r="R11" s="89"/>
      <c r="S11" s="291"/>
      <c r="T11" s="294"/>
      <c r="U11" s="291"/>
      <c r="V11" s="680"/>
      <c r="W11" s="93" t="s">
        <v>46</v>
      </c>
      <c r="X11" s="123"/>
      <c r="Y11" s="91"/>
      <c r="Z11" s="55"/>
      <c r="AC11" s="55">
        <f>SUM(AC6:AC10)</f>
        <v>26.599999999999998</v>
      </c>
      <c r="AD11" s="55">
        <f>SUM(AD6:AD10)</f>
        <v>21.5</v>
      </c>
      <c r="AE11" s="55">
        <f>SUM(AE6:AE10)</f>
        <v>95</v>
      </c>
      <c r="AF11" s="55">
        <f>AC11*4+AD11*9+AE11*4</f>
        <v>679.9</v>
      </c>
    </row>
    <row r="12" spans="1:32" ht="27.95" customHeight="1">
      <c r="B12" s="107"/>
      <c r="C12" s="108"/>
      <c r="D12" s="99"/>
      <c r="E12" s="99"/>
      <c r="F12" s="89"/>
      <c r="G12" s="284"/>
      <c r="H12" s="573"/>
      <c r="I12" s="571"/>
      <c r="J12" s="572"/>
      <c r="K12" s="610"/>
      <c r="L12" s="580"/>
      <c r="M12" s="575"/>
      <c r="N12" s="289"/>
      <c r="O12" s="285"/>
      <c r="P12" s="89"/>
      <c r="Q12" s="99"/>
      <c r="R12" s="89"/>
      <c r="S12" s="291"/>
      <c r="T12" s="294"/>
      <c r="U12" s="291"/>
      <c r="V12" s="681"/>
      <c r="W12" s="603">
        <f>(W6*4)+(W8*9)+(W10*4)</f>
        <v>691.2</v>
      </c>
      <c r="X12" s="155"/>
      <c r="Y12" s="91"/>
      <c r="Z12" s="64"/>
      <c r="AC12" s="105">
        <f>AC11*4/AF11</f>
        <v>0.15649360200029416</v>
      </c>
      <c r="AD12" s="105">
        <f>AD11*9/AF11</f>
        <v>0.28460067657008387</v>
      </c>
      <c r="AE12" s="105">
        <f>AE11*4/AF11</f>
        <v>0.55890572142962203</v>
      </c>
    </row>
    <row r="13" spans="1:32" s="84" customFormat="1" ht="42" customHeight="1">
      <c r="B13" s="77">
        <v>4</v>
      </c>
      <c r="C13" s="678"/>
      <c r="D13" s="78" t="str">
        <f>'4月菜單'!E16</f>
        <v>燕麥飯</v>
      </c>
      <c r="E13" s="79" t="s">
        <v>20</v>
      </c>
      <c r="F13" s="80" t="s">
        <v>21</v>
      </c>
      <c r="G13" s="78" t="str">
        <f>'4月菜單'!E17</f>
        <v>板烤雞排</v>
      </c>
      <c r="H13" s="293" t="s">
        <v>278</v>
      </c>
      <c r="I13" s="609" t="s">
        <v>21</v>
      </c>
      <c r="J13" s="599" t="str">
        <f>'4月菜單'!E18</f>
        <v>阿婆肉燥</v>
      </c>
      <c r="K13" s="599" t="s">
        <v>226</v>
      </c>
      <c r="L13" s="609" t="s">
        <v>21</v>
      </c>
      <c r="M13" s="78" t="str">
        <f>'4月菜單'!E19</f>
        <v>蔥花吉拿棒(冷)</v>
      </c>
      <c r="N13" s="297" t="s">
        <v>225</v>
      </c>
      <c r="O13" s="80" t="s">
        <v>21</v>
      </c>
      <c r="P13" s="78" t="str">
        <f>'4月菜單'!E20</f>
        <v>淺色蔬菜</v>
      </c>
      <c r="Q13" s="79" t="s">
        <v>69</v>
      </c>
      <c r="R13" s="80" t="s">
        <v>48</v>
      </c>
      <c r="S13" s="78" t="str">
        <f>'4月菜單'!E21</f>
        <v>綠豆蜜甜湯</v>
      </c>
      <c r="T13" s="78" t="s">
        <v>22</v>
      </c>
      <c r="U13" s="80" t="s">
        <v>21</v>
      </c>
      <c r="V13" s="679"/>
      <c r="W13" s="81" t="s">
        <v>1</v>
      </c>
      <c r="X13" s="110" t="s">
        <v>77</v>
      </c>
      <c r="Y13" s="645">
        <f>AB14</f>
        <v>5.8</v>
      </c>
      <c r="Z13" s="55"/>
      <c r="AA13" s="55"/>
      <c r="AB13" s="56"/>
      <c r="AC13" s="55" t="s">
        <v>25</v>
      </c>
      <c r="AD13" s="55" t="s">
        <v>26</v>
      </c>
      <c r="AE13" s="55" t="s">
        <v>27</v>
      </c>
      <c r="AF13" s="55" t="s">
        <v>28</v>
      </c>
    </row>
    <row r="14" spans="1:32" ht="27.95" customHeight="1">
      <c r="B14" s="85" t="s">
        <v>29</v>
      </c>
      <c r="C14" s="678"/>
      <c r="D14" s="86" t="s">
        <v>30</v>
      </c>
      <c r="E14" s="89"/>
      <c r="F14" s="89">
        <v>70</v>
      </c>
      <c r="G14" s="311" t="s">
        <v>213</v>
      </c>
      <c r="H14" s="86"/>
      <c r="I14" s="89">
        <v>50</v>
      </c>
      <c r="J14" s="639" t="s">
        <v>397</v>
      </c>
      <c r="K14" s="639"/>
      <c r="L14" s="639">
        <v>40</v>
      </c>
      <c r="M14" s="296" t="s">
        <v>227</v>
      </c>
      <c r="N14" s="296" t="s">
        <v>228</v>
      </c>
      <c r="O14" s="296">
        <v>30</v>
      </c>
      <c r="P14" s="593" t="str">
        <f>P13</f>
        <v>淺色蔬菜</v>
      </c>
      <c r="Q14" s="86"/>
      <c r="R14" s="89">
        <v>100</v>
      </c>
      <c r="S14" s="637" t="s">
        <v>474</v>
      </c>
      <c r="T14" s="639"/>
      <c r="U14" s="639">
        <v>10</v>
      </c>
      <c r="V14" s="680"/>
      <c r="W14" s="602">
        <f>(Y13*15)+(Y15*5)+(Y17*15)+(Y18*12)</f>
        <v>95.5</v>
      </c>
      <c r="X14" s="113" t="s">
        <v>78</v>
      </c>
      <c r="Y14" s="646">
        <v>1.9</v>
      </c>
      <c r="Z14" s="64"/>
      <c r="AA14" s="75" t="s">
        <v>32</v>
      </c>
      <c r="AB14" s="56">
        <v>5.8</v>
      </c>
      <c r="AC14" s="56">
        <f>AB14*2</f>
        <v>11.6</v>
      </c>
      <c r="AD14" s="56"/>
      <c r="AE14" s="56">
        <f>AB14*15</f>
        <v>87</v>
      </c>
      <c r="AF14" s="56">
        <f>AC14*4+AE14*4</f>
        <v>394.4</v>
      </c>
    </row>
    <row r="15" spans="1:32" ht="27.95" customHeight="1">
      <c r="B15" s="85">
        <v>9</v>
      </c>
      <c r="C15" s="678"/>
      <c r="D15" s="409" t="s">
        <v>222</v>
      </c>
      <c r="E15" s="89"/>
      <c r="F15" s="89">
        <v>40</v>
      </c>
      <c r="G15" s="639"/>
      <c r="H15" s="640"/>
      <c r="I15" s="639"/>
      <c r="J15" s="639" t="s">
        <v>262</v>
      </c>
      <c r="K15" s="638"/>
      <c r="L15" s="639">
        <v>20</v>
      </c>
      <c r="M15" s="296"/>
      <c r="N15" s="295"/>
      <c r="O15" s="296"/>
      <c r="P15" s="89"/>
      <c r="Q15" s="405"/>
      <c r="R15" s="405"/>
      <c r="S15" s="366"/>
      <c r="T15" s="405"/>
      <c r="U15" s="299"/>
      <c r="V15" s="680"/>
      <c r="W15" s="93" t="s">
        <v>0</v>
      </c>
      <c r="X15" s="117" t="s">
        <v>79</v>
      </c>
      <c r="Y15" s="646">
        <v>1.7</v>
      </c>
      <c r="Z15" s="55"/>
      <c r="AA15" s="95" t="s">
        <v>35</v>
      </c>
      <c r="AB15" s="56">
        <v>1.9</v>
      </c>
      <c r="AC15" s="96">
        <f>AB15*7</f>
        <v>13.299999999999999</v>
      </c>
      <c r="AD15" s="56">
        <f>AB15*5</f>
        <v>9.5</v>
      </c>
      <c r="AE15" s="56" t="s">
        <v>36</v>
      </c>
      <c r="AF15" s="97">
        <f>AC15*4+AD15*9</f>
        <v>138.69999999999999</v>
      </c>
    </row>
    <row r="16" spans="1:32" ht="27.95" customHeight="1">
      <c r="A16" s="401" t="s">
        <v>168</v>
      </c>
      <c r="B16" s="85" t="s">
        <v>37</v>
      </c>
      <c r="C16" s="678"/>
      <c r="D16" s="99"/>
      <c r="E16" s="99"/>
      <c r="F16" s="89"/>
      <c r="G16" s="291"/>
      <c r="H16" s="86"/>
      <c r="I16" s="89"/>
      <c r="J16" s="639" t="s">
        <v>282</v>
      </c>
      <c r="K16" s="638" t="s">
        <v>258</v>
      </c>
      <c r="L16" s="639">
        <v>20</v>
      </c>
      <c r="M16" s="385"/>
      <c r="N16" s="295"/>
      <c r="O16" s="296"/>
      <c r="P16" s="89"/>
      <c r="Q16" s="99"/>
      <c r="R16" s="89"/>
      <c r="S16" s="300"/>
      <c r="T16" s="299"/>
      <c r="U16" s="299"/>
      <c r="V16" s="680"/>
      <c r="W16" s="602">
        <f>(Y14*5)+(Y16*5)+(Y18*8)</f>
        <v>22</v>
      </c>
      <c r="X16" s="117" t="s">
        <v>80</v>
      </c>
      <c r="Y16" s="646">
        <f>AB17</f>
        <v>2.5</v>
      </c>
      <c r="Z16" s="64"/>
      <c r="AA16" s="55" t="s">
        <v>39</v>
      </c>
      <c r="AB16" s="56">
        <v>1.8</v>
      </c>
      <c r="AC16" s="56">
        <f>AB16*1</f>
        <v>1.8</v>
      </c>
      <c r="AD16" s="56" t="s">
        <v>36</v>
      </c>
      <c r="AE16" s="56">
        <f>AB16*5</f>
        <v>9</v>
      </c>
      <c r="AF16" s="56">
        <f>AC16*4+AE16*4</f>
        <v>43.2</v>
      </c>
    </row>
    <row r="17" spans="1:34" ht="27.95" customHeight="1">
      <c r="A17" s="322"/>
      <c r="B17" s="693" t="s">
        <v>179</v>
      </c>
      <c r="C17" s="678"/>
      <c r="D17" s="402"/>
      <c r="E17" s="99"/>
      <c r="F17" s="89"/>
      <c r="G17" s="89"/>
      <c r="H17" s="86"/>
      <c r="I17" s="89"/>
      <c r="J17" s="637"/>
      <c r="K17" s="638"/>
      <c r="L17" s="638"/>
      <c r="M17" s="296"/>
      <c r="N17" s="295"/>
      <c r="O17" s="296"/>
      <c r="P17" s="89"/>
      <c r="Q17" s="99"/>
      <c r="R17" s="89"/>
      <c r="S17" s="300"/>
      <c r="T17" s="299"/>
      <c r="U17" s="299"/>
      <c r="V17" s="680"/>
      <c r="W17" s="93" t="s">
        <v>2</v>
      </c>
      <c r="X17" s="117" t="s">
        <v>81</v>
      </c>
      <c r="Y17" s="646">
        <f>AB18</f>
        <v>0</v>
      </c>
      <c r="Z17" s="55"/>
      <c r="AA17" s="55" t="s">
        <v>42</v>
      </c>
      <c r="AB17" s="56">
        <v>2.5</v>
      </c>
      <c r="AC17" s="56"/>
      <c r="AD17" s="56">
        <f>AB17*5</f>
        <v>12.5</v>
      </c>
      <c r="AE17" s="56" t="s">
        <v>36</v>
      </c>
      <c r="AF17" s="56">
        <f>AD17*9</f>
        <v>112.5</v>
      </c>
    </row>
    <row r="18" spans="1:34" ht="27.95" customHeight="1">
      <c r="B18" s="693"/>
      <c r="C18" s="678"/>
      <c r="D18" s="99"/>
      <c r="E18" s="321"/>
      <c r="F18" s="405"/>
      <c r="G18" s="404"/>
      <c r="H18" s="321"/>
      <c r="I18" s="89"/>
      <c r="J18" s="488"/>
      <c r="K18" s="99"/>
      <c r="L18" s="89"/>
      <c r="M18" s="295"/>
      <c r="N18" s="295"/>
      <c r="O18" s="295"/>
      <c r="P18" s="89"/>
      <c r="Q18" s="99"/>
      <c r="R18" s="89"/>
      <c r="S18" s="300"/>
      <c r="T18" s="299"/>
      <c r="U18" s="299"/>
      <c r="V18" s="680"/>
      <c r="W18" s="602">
        <f>(Y13*2)+(Y14*7)+(Y15*1)+(Y18*8)</f>
        <v>26.599999999999998</v>
      </c>
      <c r="X18" s="120" t="s">
        <v>82</v>
      </c>
      <c r="Y18" s="646">
        <v>0</v>
      </c>
      <c r="Z18" s="64"/>
      <c r="AA18" s="55" t="s">
        <v>44</v>
      </c>
      <c r="AE18" s="55">
        <f>AB18*15</f>
        <v>0</v>
      </c>
    </row>
    <row r="19" spans="1:34" ht="27.95" customHeight="1">
      <c r="B19" s="101" t="s">
        <v>45</v>
      </c>
      <c r="C19" s="102"/>
      <c r="D19" s="99"/>
      <c r="E19" s="99"/>
      <c r="F19" s="89"/>
      <c r="G19" s="86"/>
      <c r="H19" s="99"/>
      <c r="I19" s="89"/>
      <c r="J19" s="467"/>
      <c r="K19" s="99"/>
      <c r="L19" s="89"/>
      <c r="M19" s="296"/>
      <c r="N19" s="298"/>
      <c r="O19" s="296"/>
      <c r="P19" s="89"/>
      <c r="Q19" s="99"/>
      <c r="R19" s="89"/>
      <c r="S19" s="299"/>
      <c r="T19" s="299"/>
      <c r="U19" s="299"/>
      <c r="V19" s="680"/>
      <c r="W19" s="93" t="s">
        <v>46</v>
      </c>
      <c r="X19" s="123"/>
      <c r="Y19" s="646"/>
      <c r="Z19" s="55"/>
      <c r="AC19" s="55">
        <f>SUM(AC14:AC18)</f>
        <v>26.7</v>
      </c>
      <c r="AD19" s="55">
        <f>SUM(AD14:AD18)</f>
        <v>22</v>
      </c>
      <c r="AE19" s="55">
        <f>SUM(AE14:AE18)</f>
        <v>96</v>
      </c>
      <c r="AF19" s="55">
        <f>AC19*4+AD19*9+AE19*4</f>
        <v>688.8</v>
      </c>
    </row>
    <row r="20" spans="1:34" ht="27.95" customHeight="1">
      <c r="B20" s="107"/>
      <c r="C20" s="108"/>
      <c r="D20" s="99"/>
      <c r="E20" s="99"/>
      <c r="F20" s="89"/>
      <c r="G20" s="89"/>
      <c r="H20" s="99"/>
      <c r="I20" s="89"/>
      <c r="J20" s="89"/>
      <c r="K20" s="99"/>
      <c r="L20" s="89"/>
      <c r="M20" s="296"/>
      <c r="N20" s="298"/>
      <c r="O20" s="296"/>
      <c r="P20" s="89"/>
      <c r="Q20" s="99"/>
      <c r="R20" s="89"/>
      <c r="S20" s="299"/>
      <c r="T20" s="301"/>
      <c r="U20" s="299"/>
      <c r="V20" s="681"/>
      <c r="W20" s="603">
        <f>(W14*4)+(W16*9)+(W18*4)</f>
        <v>686.4</v>
      </c>
      <c r="X20" s="129"/>
      <c r="Y20" s="647"/>
      <c r="Z20" s="64"/>
      <c r="AC20" s="105">
        <f>AC19*4/AF19</f>
        <v>0.15505226480836237</v>
      </c>
      <c r="AD20" s="105">
        <f>AD19*9/AF19</f>
        <v>0.28745644599303138</v>
      </c>
      <c r="AE20" s="105">
        <f>AE19*4/AF19</f>
        <v>0.55749128919860635</v>
      </c>
    </row>
    <row r="21" spans="1:34" s="84" customFormat="1" ht="42" customHeight="1">
      <c r="B21" s="77">
        <v>4</v>
      </c>
      <c r="C21" s="678"/>
      <c r="D21" s="78" t="str">
        <f>'4月菜單'!I16</f>
        <v>白米飯</v>
      </c>
      <c r="E21" s="303" t="s">
        <v>175</v>
      </c>
      <c r="F21" s="80" t="s">
        <v>21</v>
      </c>
      <c r="G21" s="78" t="str">
        <f>'4月菜單'!I17</f>
        <v>黃金雞腿(炸)</v>
      </c>
      <c r="H21" s="78" t="s">
        <v>51</v>
      </c>
      <c r="I21" s="80" t="s">
        <v>21</v>
      </c>
      <c r="J21" s="78" t="str">
        <f>'4月菜單'!I18</f>
        <v>照燒豆腐(豆)</v>
      </c>
      <c r="K21" s="306" t="s">
        <v>341</v>
      </c>
      <c r="L21" s="80" t="s">
        <v>21</v>
      </c>
      <c r="M21" s="78" t="str">
        <f>'4月菜單'!I19</f>
        <v>甜椒菇菇</v>
      </c>
      <c r="N21" s="317" t="s">
        <v>22</v>
      </c>
      <c r="O21" s="80" t="s">
        <v>21</v>
      </c>
      <c r="P21" s="78" t="str">
        <f>'4月菜單'!I20</f>
        <v>深色蔬菜</v>
      </c>
      <c r="Q21" s="79" t="s">
        <v>23</v>
      </c>
      <c r="R21" s="80" t="s">
        <v>21</v>
      </c>
      <c r="S21" s="78" t="str">
        <f>'4月菜單'!I21</f>
        <v>海芽湯</v>
      </c>
      <c r="T21" s="78" t="s">
        <v>22</v>
      </c>
      <c r="U21" s="80" t="s">
        <v>21</v>
      </c>
      <c r="V21" s="679"/>
      <c r="W21" s="81" t="s">
        <v>6</v>
      </c>
      <c r="X21" s="110" t="s">
        <v>24</v>
      </c>
      <c r="Y21" s="114">
        <v>5.8</v>
      </c>
      <c r="Z21" s="55"/>
      <c r="AA21" s="55"/>
      <c r="AB21" s="56"/>
      <c r="AC21" s="55" t="s">
        <v>25</v>
      </c>
      <c r="AD21" s="55" t="s">
        <v>26</v>
      </c>
      <c r="AE21" s="55" t="s">
        <v>27</v>
      </c>
      <c r="AF21" s="55" t="s">
        <v>28</v>
      </c>
    </row>
    <row r="22" spans="1:34" s="116" customFormat="1" ht="27.75" customHeight="1">
      <c r="B22" s="85" t="s">
        <v>29</v>
      </c>
      <c r="C22" s="678"/>
      <c r="D22" s="86" t="s">
        <v>30</v>
      </c>
      <c r="E22" s="87"/>
      <c r="F22" s="88">
        <v>110</v>
      </c>
      <c r="G22" s="302" t="s">
        <v>511</v>
      </c>
      <c r="H22" s="86"/>
      <c r="I22" s="89">
        <v>50</v>
      </c>
      <c r="J22" s="637" t="s">
        <v>397</v>
      </c>
      <c r="K22" s="638"/>
      <c r="L22" s="638">
        <v>30</v>
      </c>
      <c r="M22" s="640" t="s">
        <v>357</v>
      </c>
      <c r="N22" s="639"/>
      <c r="O22" s="632">
        <v>30</v>
      </c>
      <c r="P22" s="593" t="str">
        <f>P21</f>
        <v>深色蔬菜</v>
      </c>
      <c r="Q22" s="86"/>
      <c r="R22" s="89">
        <v>100</v>
      </c>
      <c r="S22" s="457" t="s">
        <v>342</v>
      </c>
      <c r="T22" s="457"/>
      <c r="U22" s="457">
        <v>5</v>
      </c>
      <c r="V22" s="680"/>
      <c r="W22" s="602">
        <f>(Y21*15)+(Y23*5)+(Y25*15)+(Y26*12)</f>
        <v>97</v>
      </c>
      <c r="X22" s="113" t="s">
        <v>31</v>
      </c>
      <c r="Y22" s="114">
        <v>1.9</v>
      </c>
      <c r="Z22" s="115"/>
      <c r="AA22" s="75" t="s">
        <v>32</v>
      </c>
      <c r="AB22" s="56">
        <v>5.7</v>
      </c>
      <c r="AC22" s="56">
        <f>AB22*2</f>
        <v>11.4</v>
      </c>
      <c r="AD22" s="56"/>
      <c r="AE22" s="56">
        <f>AB22*15</f>
        <v>85.5</v>
      </c>
      <c r="AF22" s="56">
        <f>AC22*4+AE22*4</f>
        <v>387.6</v>
      </c>
    </row>
    <row r="23" spans="1:34" s="116" customFormat="1" ht="27.95" customHeight="1">
      <c r="B23" s="112">
        <v>10</v>
      </c>
      <c r="C23" s="678"/>
      <c r="D23" s="89"/>
      <c r="E23" s="89"/>
      <c r="F23" s="89"/>
      <c r="G23" s="89"/>
      <c r="H23" s="86"/>
      <c r="I23" s="89"/>
      <c r="J23" s="593" t="s">
        <v>339</v>
      </c>
      <c r="K23" s="592"/>
      <c r="L23" s="593">
        <v>20</v>
      </c>
      <c r="M23" s="626" t="s">
        <v>363</v>
      </c>
      <c r="N23" s="639"/>
      <c r="O23" s="632">
        <v>30</v>
      </c>
      <c r="P23" s="89"/>
      <c r="Q23" s="89"/>
      <c r="R23" s="89"/>
      <c r="S23" s="457"/>
      <c r="T23" s="457"/>
      <c r="U23" s="457"/>
      <c r="V23" s="680"/>
      <c r="W23" s="93" t="s">
        <v>0</v>
      </c>
      <c r="X23" s="117" t="s">
        <v>34</v>
      </c>
      <c r="Y23" s="114">
        <v>2</v>
      </c>
      <c r="Z23" s="118"/>
      <c r="AA23" s="95" t="s">
        <v>35</v>
      </c>
      <c r="AB23" s="56">
        <v>1.9</v>
      </c>
      <c r="AC23" s="96">
        <f>AB23*7</f>
        <v>13.299999999999999</v>
      </c>
      <c r="AD23" s="56">
        <f>AB23*5</f>
        <v>9.5</v>
      </c>
      <c r="AE23" s="56" t="s">
        <v>36</v>
      </c>
      <c r="AF23" s="97">
        <f>AC23*4+AD23*9</f>
        <v>138.69999999999999</v>
      </c>
    </row>
    <row r="24" spans="1:34" s="116" customFormat="1" ht="27.95" customHeight="1">
      <c r="B24" s="112" t="s">
        <v>37</v>
      </c>
      <c r="C24" s="678"/>
      <c r="D24" s="89"/>
      <c r="E24" s="99"/>
      <c r="F24" s="89"/>
      <c r="G24" s="89"/>
      <c r="H24" s="86"/>
      <c r="I24" s="89"/>
      <c r="J24" s="639" t="s">
        <v>316</v>
      </c>
      <c r="K24" s="638" t="s">
        <v>340</v>
      </c>
      <c r="L24" s="639">
        <v>30</v>
      </c>
      <c r="M24" s="626" t="s">
        <v>339</v>
      </c>
      <c r="N24" s="642"/>
      <c r="O24" s="632">
        <v>10</v>
      </c>
      <c r="P24" s="89"/>
      <c r="Q24" s="99"/>
      <c r="R24" s="89"/>
      <c r="S24" s="457"/>
      <c r="T24" s="455"/>
      <c r="U24" s="457"/>
      <c r="V24" s="680"/>
      <c r="W24" s="602">
        <f>(Y22*5)+(Y24*5)+(Y26*8)</f>
        <v>23</v>
      </c>
      <c r="X24" s="117" t="s">
        <v>38</v>
      </c>
      <c r="Y24" s="114">
        <f>AB25</f>
        <v>2.7</v>
      </c>
      <c r="Z24" s="115"/>
      <c r="AA24" s="55" t="s">
        <v>39</v>
      </c>
      <c r="AB24" s="56">
        <v>2.2000000000000002</v>
      </c>
      <c r="AC24" s="56">
        <f>AB24*1</f>
        <v>2.2000000000000002</v>
      </c>
      <c r="AD24" s="56" t="s">
        <v>36</v>
      </c>
      <c r="AE24" s="56">
        <f>AB24*5</f>
        <v>11</v>
      </c>
      <c r="AF24" s="56">
        <f>AC24*4+AE24*4</f>
        <v>52.8</v>
      </c>
    </row>
    <row r="25" spans="1:34" s="116" customFormat="1" ht="27.95" customHeight="1">
      <c r="B25" s="695" t="s">
        <v>83</v>
      </c>
      <c r="C25" s="678"/>
      <c r="D25" s="89"/>
      <c r="E25" s="99"/>
      <c r="F25" s="89"/>
      <c r="G25" s="89"/>
      <c r="H25" s="86"/>
      <c r="I25" s="89"/>
      <c r="J25" s="591"/>
      <c r="K25" s="592"/>
      <c r="L25" s="592"/>
      <c r="M25" s="626"/>
      <c r="N25" s="642"/>
      <c r="O25" s="632"/>
      <c r="P25" s="89"/>
      <c r="Q25" s="99"/>
      <c r="R25" s="89"/>
      <c r="S25" s="310"/>
      <c r="T25" s="312"/>
      <c r="U25" s="310"/>
      <c r="V25" s="680"/>
      <c r="W25" s="93" t="s">
        <v>2</v>
      </c>
      <c r="X25" s="117" t="s">
        <v>41</v>
      </c>
      <c r="Y25" s="114">
        <f>AB26</f>
        <v>0</v>
      </c>
      <c r="Z25" s="118"/>
      <c r="AA25" s="55" t="s">
        <v>42</v>
      </c>
      <c r="AB25" s="56">
        <v>2.7</v>
      </c>
      <c r="AC25" s="56"/>
      <c r="AD25" s="56">
        <f>AB25*5</f>
        <v>13.5</v>
      </c>
      <c r="AE25" s="56" t="s">
        <v>36</v>
      </c>
      <c r="AF25" s="56">
        <f>AD25*9</f>
        <v>121.5</v>
      </c>
    </row>
    <row r="26" spans="1:34" s="116" customFormat="1" ht="27.95" customHeight="1">
      <c r="B26" s="695"/>
      <c r="C26" s="678"/>
      <c r="D26" s="99"/>
      <c r="E26" s="99"/>
      <c r="F26" s="89"/>
      <c r="G26" s="152"/>
      <c r="H26" s="99"/>
      <c r="I26" s="89"/>
      <c r="J26" s="304"/>
      <c r="K26" s="305"/>
      <c r="L26" s="304"/>
      <c r="M26" s="448"/>
      <c r="N26" s="307"/>
      <c r="O26" s="307"/>
      <c r="P26" s="89"/>
      <c r="Q26" s="99"/>
      <c r="R26" s="89"/>
      <c r="S26" s="313"/>
      <c r="T26" s="312"/>
      <c r="U26" s="310"/>
      <c r="V26" s="680"/>
      <c r="W26" s="602">
        <f>(Y21*2)+(Y22*7)+(Y23*1)+(Y26*8)</f>
        <v>26.9</v>
      </c>
      <c r="X26" s="120" t="s">
        <v>43</v>
      </c>
      <c r="Y26" s="114">
        <v>0</v>
      </c>
      <c r="Z26" s="115"/>
      <c r="AA26" s="55" t="s">
        <v>44</v>
      </c>
      <c r="AB26" s="56"/>
      <c r="AC26" s="55"/>
      <c r="AD26" s="55"/>
      <c r="AE26" s="55">
        <f>AB26*15</f>
        <v>0</v>
      </c>
      <c r="AF26" s="55"/>
    </row>
    <row r="27" spans="1:34" s="116" customFormat="1" ht="27.95" customHeight="1">
      <c r="B27" s="101" t="s">
        <v>45</v>
      </c>
      <c r="C27" s="121"/>
      <c r="D27" s="89"/>
      <c r="E27" s="99"/>
      <c r="F27" s="89"/>
      <c r="G27" s="89"/>
      <c r="H27" s="99"/>
      <c r="I27" s="89"/>
      <c r="J27" s="304"/>
      <c r="K27" s="305"/>
      <c r="L27" s="304"/>
      <c r="M27" s="467"/>
      <c r="N27" s="309"/>
      <c r="O27" s="308"/>
      <c r="P27" s="89"/>
      <c r="Q27" s="99"/>
      <c r="R27" s="89"/>
      <c r="S27" s="310"/>
      <c r="T27" s="312"/>
      <c r="U27" s="310"/>
      <c r="V27" s="680"/>
      <c r="W27" s="122" t="s">
        <v>46</v>
      </c>
      <c r="X27" s="123"/>
      <c r="Y27" s="114"/>
      <c r="Z27" s="118"/>
      <c r="AA27" s="55"/>
      <c r="AB27" s="56"/>
      <c r="AC27" s="55">
        <f>SUM(AC22:AC26)</f>
        <v>26.9</v>
      </c>
      <c r="AD27" s="55">
        <f>SUM(AD22:AD26)</f>
        <v>23</v>
      </c>
      <c r="AE27" s="55">
        <f>SUM(AE22:AE26)</f>
        <v>96.5</v>
      </c>
      <c r="AF27" s="55">
        <f>AC27*4+AD27*9+AE27*4</f>
        <v>700.6</v>
      </c>
    </row>
    <row r="28" spans="1:34" s="116" customFormat="1" ht="27.95" customHeight="1" thickBot="1">
      <c r="B28" s="124"/>
      <c r="C28" s="125"/>
      <c r="D28" s="99"/>
      <c r="E28" s="99"/>
      <c r="F28" s="89"/>
      <c r="G28" s="89"/>
      <c r="H28" s="99"/>
      <c r="I28" s="89"/>
      <c r="J28" s="304"/>
      <c r="K28" s="305"/>
      <c r="L28" s="304"/>
      <c r="M28" s="308"/>
      <c r="N28" s="309"/>
      <c r="O28" s="308"/>
      <c r="P28" s="89"/>
      <c r="Q28" s="99"/>
      <c r="R28" s="89"/>
      <c r="S28" s="310"/>
      <c r="T28" s="312"/>
      <c r="U28" s="310"/>
      <c r="V28" s="681"/>
      <c r="W28" s="603">
        <f>(W22*4)+(W24*9)+(W26*4)</f>
        <v>702.6</v>
      </c>
      <c r="X28" s="129"/>
      <c r="Y28" s="114"/>
      <c r="Z28" s="115"/>
      <c r="AA28" s="118"/>
      <c r="AB28" s="130"/>
      <c r="AC28" s="105">
        <f>AC27*4/AF27</f>
        <v>0.15358264344847272</v>
      </c>
      <c r="AD28" s="105">
        <f>AD27*9/AF27</f>
        <v>0.2954610333999429</v>
      </c>
      <c r="AE28" s="105">
        <f>AE27*4/AF27</f>
        <v>0.55095632315158438</v>
      </c>
      <c r="AF28" s="118"/>
    </row>
    <row r="29" spans="1:34" s="84" customFormat="1" ht="42" customHeight="1">
      <c r="B29" s="77">
        <v>4</v>
      </c>
      <c r="C29" s="678"/>
      <c r="D29" s="78" t="str">
        <f>'4月菜單'!M16</f>
        <v>地瓜飯</v>
      </c>
      <c r="E29" s="79" t="s">
        <v>20</v>
      </c>
      <c r="F29" s="80" t="s">
        <v>21</v>
      </c>
      <c r="G29" s="78" t="str">
        <f>'4月菜單'!M17</f>
        <v>生鮮水產品-什錦魷魚圈(海)</v>
      </c>
      <c r="H29" s="78" t="s">
        <v>22</v>
      </c>
      <c r="I29" s="80" t="s">
        <v>21</v>
      </c>
      <c r="J29" s="78" t="str">
        <f>'4月菜單'!M18</f>
        <v>紅燒豬腩</v>
      </c>
      <c r="K29" s="314" t="s">
        <v>170</v>
      </c>
      <c r="L29" s="80" t="s">
        <v>21</v>
      </c>
      <c r="M29" s="78" t="str">
        <f>'4月菜單'!M19</f>
        <v>金色三穗玉米</v>
      </c>
      <c r="N29" s="317" t="s">
        <v>341</v>
      </c>
      <c r="O29" s="80" t="s">
        <v>21</v>
      </c>
      <c r="P29" s="78" t="str">
        <f>'4月菜單'!M20</f>
        <v>淺色蔬菜</v>
      </c>
      <c r="Q29" s="79" t="s">
        <v>23</v>
      </c>
      <c r="R29" s="80" t="s">
        <v>21</v>
      </c>
      <c r="S29" s="78" t="str">
        <f>'4月菜單'!M21</f>
        <v>味噌豆腐湯(豆)</v>
      </c>
      <c r="T29" s="78" t="s">
        <v>22</v>
      </c>
      <c r="U29" s="80" t="s">
        <v>21</v>
      </c>
      <c r="V29" s="679"/>
      <c r="W29" s="81" t="s">
        <v>1</v>
      </c>
      <c r="X29" s="82" t="s">
        <v>24</v>
      </c>
      <c r="Y29" s="111">
        <v>5.8</v>
      </c>
      <c r="Z29" s="55"/>
      <c r="AA29" s="55"/>
      <c r="AB29" s="56"/>
      <c r="AC29" s="55" t="s">
        <v>25</v>
      </c>
      <c r="AD29" s="55" t="s">
        <v>26</v>
      </c>
      <c r="AE29" s="55" t="s">
        <v>27</v>
      </c>
      <c r="AF29" s="55" t="s">
        <v>28</v>
      </c>
      <c r="AH29" s="156"/>
    </row>
    <row r="30" spans="1:34" ht="27.95" customHeight="1">
      <c r="B30" s="85" t="s">
        <v>29</v>
      </c>
      <c r="C30" s="678"/>
      <c r="D30" s="86" t="s">
        <v>30</v>
      </c>
      <c r="E30" s="86"/>
      <c r="F30" s="86">
        <v>90</v>
      </c>
      <c r="G30" s="310" t="s">
        <v>395</v>
      </c>
      <c r="H30" s="89" t="s">
        <v>372</v>
      </c>
      <c r="I30" s="89">
        <v>50</v>
      </c>
      <c r="J30" s="615" t="s">
        <v>396</v>
      </c>
      <c r="K30" s="616"/>
      <c r="L30" s="616">
        <v>30</v>
      </c>
      <c r="M30" s="640" t="s">
        <v>364</v>
      </c>
      <c r="N30" s="488"/>
      <c r="O30" s="488">
        <v>30</v>
      </c>
      <c r="P30" s="593" t="str">
        <f>P29</f>
        <v>淺色蔬菜</v>
      </c>
      <c r="Q30" s="86"/>
      <c r="R30" s="89">
        <v>100</v>
      </c>
      <c r="S30" s="639" t="s">
        <v>316</v>
      </c>
      <c r="T30" s="639" t="s">
        <v>229</v>
      </c>
      <c r="U30" s="639">
        <v>20</v>
      </c>
      <c r="V30" s="680"/>
      <c r="W30" s="602">
        <f>(Y29*15)+(Y31*5)+(Y33*15)+(Y34*12)</f>
        <v>97</v>
      </c>
      <c r="X30" s="90" t="s">
        <v>31</v>
      </c>
      <c r="Y30" s="114">
        <v>1.9</v>
      </c>
      <c r="Z30" s="64"/>
      <c r="AA30" s="75" t="s">
        <v>32</v>
      </c>
      <c r="AB30" s="56">
        <v>5.7</v>
      </c>
      <c r="AC30" s="56">
        <f>AB30*2</f>
        <v>11.4</v>
      </c>
      <c r="AD30" s="56"/>
      <c r="AE30" s="56">
        <f>AB30*15</f>
        <v>85.5</v>
      </c>
      <c r="AF30" s="56">
        <f>AC30*4+AE30*4</f>
        <v>387.6</v>
      </c>
    </row>
    <row r="31" spans="1:34" ht="27.95" customHeight="1">
      <c r="B31" s="85">
        <v>11</v>
      </c>
      <c r="C31" s="678"/>
      <c r="D31" s="86" t="s">
        <v>65</v>
      </c>
      <c r="E31" s="86"/>
      <c r="F31" s="86">
        <v>40</v>
      </c>
      <c r="G31" s="310" t="s">
        <v>339</v>
      </c>
      <c r="H31" s="99"/>
      <c r="I31" s="89">
        <v>20</v>
      </c>
      <c r="J31" s="617" t="s">
        <v>346</v>
      </c>
      <c r="K31" s="615"/>
      <c r="L31" s="616">
        <v>20</v>
      </c>
      <c r="M31" s="488" t="s">
        <v>339</v>
      </c>
      <c r="N31" s="488"/>
      <c r="O31" s="488">
        <v>20</v>
      </c>
      <c r="P31" s="89"/>
      <c r="Q31" s="89"/>
      <c r="R31" s="89"/>
      <c r="S31" s="639" t="s">
        <v>343</v>
      </c>
      <c r="T31" s="639"/>
      <c r="U31" s="639">
        <v>1</v>
      </c>
      <c r="V31" s="680"/>
      <c r="W31" s="93" t="s">
        <v>0</v>
      </c>
      <c r="X31" s="94" t="s">
        <v>34</v>
      </c>
      <c r="Y31" s="114">
        <v>2</v>
      </c>
      <c r="Z31" s="55"/>
      <c r="AA31" s="95" t="s">
        <v>35</v>
      </c>
      <c r="AB31" s="56">
        <v>2</v>
      </c>
      <c r="AC31" s="96">
        <f>AB31*7</f>
        <v>14</v>
      </c>
      <c r="AD31" s="56">
        <f>AB31*5</f>
        <v>10</v>
      </c>
      <c r="AE31" s="56" t="s">
        <v>36</v>
      </c>
      <c r="AF31" s="97">
        <f>AC31*4+AD31*9</f>
        <v>146</v>
      </c>
    </row>
    <row r="32" spans="1:34" ht="27.95" customHeight="1">
      <c r="B32" s="85" t="s">
        <v>37</v>
      </c>
      <c r="C32" s="678"/>
      <c r="D32" s="99"/>
      <c r="E32" s="99"/>
      <c r="F32" s="89"/>
      <c r="G32" s="89" t="s">
        <v>347</v>
      </c>
      <c r="H32" s="99"/>
      <c r="I32" s="89">
        <v>20</v>
      </c>
      <c r="J32" s="615" t="s">
        <v>367</v>
      </c>
      <c r="K32" s="616"/>
      <c r="L32" s="618">
        <v>20</v>
      </c>
      <c r="M32" s="639" t="s">
        <v>366</v>
      </c>
      <c r="N32" s="489"/>
      <c r="O32" s="488">
        <v>30</v>
      </c>
      <c r="P32" s="89"/>
      <c r="Q32" s="99"/>
      <c r="R32" s="89"/>
      <c r="S32" s="409" t="s">
        <v>348</v>
      </c>
      <c r="T32" s="411"/>
      <c r="U32" s="409" t="s">
        <v>349</v>
      </c>
      <c r="V32" s="680"/>
      <c r="W32" s="602">
        <f>(Y30*5)+(Y32*5)+(Y34*8)</f>
        <v>21.5</v>
      </c>
      <c r="X32" s="94" t="s">
        <v>38</v>
      </c>
      <c r="Y32" s="114">
        <f>AB33</f>
        <v>2.4</v>
      </c>
      <c r="Z32" s="64"/>
      <c r="AA32" s="55" t="s">
        <v>39</v>
      </c>
      <c r="AB32" s="56">
        <v>2.2000000000000002</v>
      </c>
      <c r="AC32" s="56">
        <f>AB32*1</f>
        <v>2.2000000000000002</v>
      </c>
      <c r="AD32" s="56" t="s">
        <v>36</v>
      </c>
      <c r="AE32" s="56">
        <f>AB32*5</f>
        <v>11</v>
      </c>
      <c r="AF32" s="56">
        <f>AC32*4+AE32*4</f>
        <v>52.8</v>
      </c>
    </row>
    <row r="33" spans="2:32" ht="27.95" customHeight="1">
      <c r="B33" s="693" t="s">
        <v>66</v>
      </c>
      <c r="C33" s="678"/>
      <c r="D33" s="99"/>
      <c r="E33" s="99"/>
      <c r="F33" s="89"/>
      <c r="G33" s="639"/>
      <c r="H33" s="642"/>
      <c r="I33" s="639"/>
      <c r="J33" s="410"/>
      <c r="K33" s="408"/>
      <c r="L33" s="410"/>
      <c r="M33" s="385"/>
      <c r="N33" s="316"/>
      <c r="O33" s="315"/>
      <c r="P33" s="89"/>
      <c r="Q33" s="99"/>
      <c r="R33" s="89"/>
      <c r="S33" s="398"/>
      <c r="T33" s="403"/>
      <c r="U33" s="409"/>
      <c r="V33" s="680"/>
      <c r="W33" s="93" t="s">
        <v>2</v>
      </c>
      <c r="X33" s="94" t="s">
        <v>41</v>
      </c>
      <c r="Y33" s="114">
        <f>AB34</f>
        <v>0</v>
      </c>
      <c r="Z33" s="55"/>
      <c r="AA33" s="55" t="s">
        <v>42</v>
      </c>
      <c r="AB33" s="56">
        <v>2.4</v>
      </c>
      <c r="AC33" s="56"/>
      <c r="AD33" s="56">
        <f>AB33*5</f>
        <v>12</v>
      </c>
      <c r="AE33" s="56" t="s">
        <v>36</v>
      </c>
      <c r="AF33" s="56">
        <f>AD33*9</f>
        <v>108</v>
      </c>
    </row>
    <row r="34" spans="2:32" ht="27.95" customHeight="1">
      <c r="B34" s="693"/>
      <c r="C34" s="678"/>
      <c r="D34" s="99"/>
      <c r="E34" s="99"/>
      <c r="F34" s="89"/>
      <c r="G34" s="89"/>
      <c r="H34" s="99"/>
      <c r="I34" s="89"/>
      <c r="J34" s="467"/>
      <c r="K34" s="410"/>
      <c r="L34" s="408"/>
      <c r="M34" s="654"/>
      <c r="N34" s="412"/>
      <c r="O34" s="409"/>
      <c r="P34" s="89"/>
      <c r="Q34" s="99"/>
      <c r="R34" s="89"/>
      <c r="S34" s="398"/>
      <c r="T34" s="403"/>
      <c r="U34" s="409"/>
      <c r="V34" s="680"/>
      <c r="W34" s="602">
        <f>(Y29*2)+(Y30*7)+(Y31*1)+(Y34*8)</f>
        <v>26.9</v>
      </c>
      <c r="X34" s="100" t="s">
        <v>43</v>
      </c>
      <c r="Y34" s="114">
        <v>0</v>
      </c>
      <c r="Z34" s="64"/>
      <c r="AA34" s="55" t="s">
        <v>44</v>
      </c>
      <c r="AB34" s="56">
        <v>0</v>
      </c>
      <c r="AE34" s="55">
        <f>AB34*15</f>
        <v>0</v>
      </c>
    </row>
    <row r="35" spans="2:32" ht="27.95" customHeight="1">
      <c r="B35" s="101" t="s">
        <v>45</v>
      </c>
      <c r="C35" s="102"/>
      <c r="D35" s="99"/>
      <c r="E35" s="99"/>
      <c r="F35" s="89"/>
      <c r="G35" s="89"/>
      <c r="H35" s="99"/>
      <c r="I35" s="89"/>
      <c r="J35" s="410"/>
      <c r="K35" s="410"/>
      <c r="L35" s="408"/>
      <c r="M35" s="467"/>
      <c r="N35" s="316"/>
      <c r="O35" s="315"/>
      <c r="P35" s="89"/>
      <c r="Q35" s="99"/>
      <c r="R35" s="89"/>
      <c r="S35" s="318"/>
      <c r="T35" s="319"/>
      <c r="U35" s="318"/>
      <c r="V35" s="680"/>
      <c r="W35" s="93" t="s">
        <v>46</v>
      </c>
      <c r="X35" s="103"/>
      <c r="Y35" s="114"/>
      <c r="Z35" s="55"/>
      <c r="AC35" s="55">
        <f>SUM(AC30:AC34)</f>
        <v>27.599999999999998</v>
      </c>
      <c r="AD35" s="55">
        <f>SUM(AD30:AD34)</f>
        <v>22</v>
      </c>
      <c r="AE35" s="55">
        <f>SUM(AE30:AE34)</f>
        <v>96.5</v>
      </c>
      <c r="AF35" s="55">
        <f>AC35*4+AD35*9+AE35*4</f>
        <v>694.4</v>
      </c>
    </row>
    <row r="36" spans="2:32" ht="27.95" customHeight="1">
      <c r="B36" s="107"/>
      <c r="C36" s="108"/>
      <c r="D36" s="99"/>
      <c r="E36" s="99"/>
      <c r="F36" s="89"/>
      <c r="G36" s="89"/>
      <c r="H36" s="99"/>
      <c r="I36" s="89"/>
      <c r="J36" s="412"/>
      <c r="K36" s="411"/>
      <c r="L36" s="409"/>
      <c r="M36" s="315"/>
      <c r="N36" s="316"/>
      <c r="O36" s="315"/>
      <c r="P36" s="89"/>
      <c r="Q36" s="99"/>
      <c r="R36" s="89"/>
      <c r="S36" s="318"/>
      <c r="T36" s="319"/>
      <c r="U36" s="318"/>
      <c r="V36" s="681"/>
      <c r="W36" s="603">
        <f>(W30*4)+(W32*9)+(W34*4)</f>
        <v>689.1</v>
      </c>
      <c r="X36" s="149"/>
      <c r="Y36" s="114"/>
      <c r="Z36" s="64"/>
      <c r="AC36" s="105">
        <f>AC35*4/AF35</f>
        <v>0.15898617511520738</v>
      </c>
      <c r="AD36" s="105">
        <f>AD35*9/AF35</f>
        <v>0.28513824884792627</v>
      </c>
      <c r="AE36" s="105">
        <f>AE35*4/AF35</f>
        <v>0.55587557603686633</v>
      </c>
    </row>
    <row r="37" spans="2:32" s="84" customFormat="1" ht="42" customHeight="1">
      <c r="B37" s="77">
        <v>4</v>
      </c>
      <c r="C37" s="678"/>
      <c r="D37" s="78" t="str">
        <f>'4月菜單'!Q16</f>
        <v>夜市鐵板麵</v>
      </c>
      <c r="E37" s="450" t="s">
        <v>50</v>
      </c>
      <c r="F37" s="80" t="s">
        <v>21</v>
      </c>
      <c r="G37" s="78" t="str">
        <f>'4月菜單'!Q17</f>
        <v>鐵路滷排骨</v>
      </c>
      <c r="H37" s="78" t="s">
        <v>275</v>
      </c>
      <c r="I37" s="80" t="s">
        <v>48</v>
      </c>
      <c r="J37" s="78" t="str">
        <f>'4月菜單'!Q18</f>
        <v>多汁水餃(冷)</v>
      </c>
      <c r="K37" s="78" t="s">
        <v>412</v>
      </c>
      <c r="L37" s="80" t="s">
        <v>48</v>
      </c>
      <c r="M37" s="78" t="str">
        <f>'4月菜單'!Q19</f>
        <v>青花造型鮮魚排(海炸加)</v>
      </c>
      <c r="N37" s="78" t="s">
        <v>209</v>
      </c>
      <c r="O37" s="80" t="s">
        <v>21</v>
      </c>
      <c r="P37" s="78" t="str">
        <f>'4月菜單'!Q20</f>
        <v>深色蔬菜</v>
      </c>
      <c r="Q37" s="79" t="s">
        <v>23</v>
      </c>
      <c r="R37" s="80" t="s">
        <v>21</v>
      </c>
      <c r="S37" s="317" t="str">
        <f>'4月菜單'!Q21</f>
        <v>三絲湯</v>
      </c>
      <c r="T37" s="317" t="s">
        <v>210</v>
      </c>
      <c r="U37" s="80" t="s">
        <v>21</v>
      </c>
      <c r="V37" s="697"/>
      <c r="W37" s="452" t="s">
        <v>1</v>
      </c>
      <c r="X37" s="82" t="s">
        <v>77</v>
      </c>
      <c r="Y37" s="111">
        <v>5.8</v>
      </c>
      <c r="Z37" s="55"/>
      <c r="AA37" s="55"/>
      <c r="AB37" s="56"/>
      <c r="AC37" s="55" t="s">
        <v>25</v>
      </c>
      <c r="AD37" s="55" t="s">
        <v>26</v>
      </c>
      <c r="AE37" s="55" t="s">
        <v>27</v>
      </c>
      <c r="AF37" s="55" t="s">
        <v>28</v>
      </c>
    </row>
    <row r="38" spans="2:32" ht="27.95" customHeight="1">
      <c r="B38" s="85" t="s">
        <v>29</v>
      </c>
      <c r="C38" s="678"/>
      <c r="D38" s="639" t="s">
        <v>505</v>
      </c>
      <c r="E38" s="639"/>
      <c r="F38" s="639">
        <v>100</v>
      </c>
      <c r="G38" s="409" t="s">
        <v>394</v>
      </c>
      <c r="H38" s="131"/>
      <c r="I38" s="89">
        <v>50</v>
      </c>
      <c r="J38" s="639" t="s">
        <v>416</v>
      </c>
      <c r="K38" s="410" t="s">
        <v>417</v>
      </c>
      <c r="L38" s="410">
        <v>40</v>
      </c>
      <c r="M38" s="410" t="s">
        <v>239</v>
      </c>
      <c r="N38" s="410" t="s">
        <v>230</v>
      </c>
      <c r="O38" s="488">
        <v>30</v>
      </c>
      <c r="P38" s="593" t="str">
        <f>P37</f>
        <v>深色蔬菜</v>
      </c>
      <c r="Q38" s="86"/>
      <c r="R38" s="89">
        <v>100</v>
      </c>
      <c r="S38" s="615" t="s">
        <v>231</v>
      </c>
      <c r="T38" s="616"/>
      <c r="U38" s="616">
        <v>10</v>
      </c>
      <c r="V38" s="698"/>
      <c r="W38" s="453">
        <f>(Y37*15)+(Y39*5)+(Y41*15)+(Y42*12)</f>
        <v>96.5</v>
      </c>
      <c r="X38" s="90" t="s">
        <v>78</v>
      </c>
      <c r="Y38" s="114">
        <v>1.9</v>
      </c>
      <c r="Z38" s="64"/>
      <c r="AA38" s="75" t="s">
        <v>32</v>
      </c>
      <c r="AB38" s="56">
        <v>5.7</v>
      </c>
      <c r="AC38" s="56">
        <f>AB38*2</f>
        <v>11.4</v>
      </c>
      <c r="AD38" s="56"/>
      <c r="AE38" s="56">
        <f>AB38*15</f>
        <v>85.5</v>
      </c>
      <c r="AF38" s="56">
        <f>AC38*4+AE38*4</f>
        <v>387.6</v>
      </c>
    </row>
    <row r="39" spans="2:32" ht="27.95" customHeight="1">
      <c r="B39" s="85">
        <v>12</v>
      </c>
      <c r="C39" s="678"/>
      <c r="D39" s="639" t="s">
        <v>506</v>
      </c>
      <c r="E39" s="639"/>
      <c r="F39" s="639">
        <v>10</v>
      </c>
      <c r="G39" s="89"/>
      <c r="H39" s="89"/>
      <c r="I39" s="89"/>
      <c r="J39" s="410"/>
      <c r="K39" s="410"/>
      <c r="L39" s="410"/>
      <c r="M39" s="408" t="s">
        <v>365</v>
      </c>
      <c r="N39" s="408"/>
      <c r="O39" s="408">
        <v>30</v>
      </c>
      <c r="P39" s="88"/>
      <c r="Q39" s="88"/>
      <c r="R39" s="88"/>
      <c r="S39" s="615" t="s">
        <v>232</v>
      </c>
      <c r="T39" s="619"/>
      <c r="U39" s="616">
        <v>10</v>
      </c>
      <c r="V39" s="698"/>
      <c r="W39" s="454" t="s">
        <v>0</v>
      </c>
      <c r="X39" s="94" t="s">
        <v>79</v>
      </c>
      <c r="Y39" s="114">
        <v>1.9</v>
      </c>
      <c r="Z39" s="55"/>
      <c r="AA39" s="95" t="s">
        <v>35</v>
      </c>
      <c r="AB39" s="56">
        <v>2</v>
      </c>
      <c r="AC39" s="96">
        <f>AB39*7</f>
        <v>14</v>
      </c>
      <c r="AD39" s="56">
        <f>AB39*5</f>
        <v>10</v>
      </c>
      <c r="AE39" s="56" t="s">
        <v>36</v>
      </c>
      <c r="AF39" s="97">
        <f>AC39*4+AD39*9</f>
        <v>146</v>
      </c>
    </row>
    <row r="40" spans="2:32" ht="27.95" customHeight="1">
      <c r="B40" s="85" t="s">
        <v>37</v>
      </c>
      <c r="C40" s="678"/>
      <c r="D40" s="624" t="s">
        <v>507</v>
      </c>
      <c r="E40" s="458"/>
      <c r="F40" s="625">
        <v>10</v>
      </c>
      <c r="G40" s="89"/>
      <c r="H40" s="99"/>
      <c r="I40" s="89"/>
      <c r="J40" s="410"/>
      <c r="K40" s="410"/>
      <c r="L40" s="410"/>
      <c r="M40" s="467"/>
      <c r="N40" s="408"/>
      <c r="O40" s="408"/>
      <c r="P40" s="88"/>
      <c r="Q40" s="88"/>
      <c r="R40" s="88"/>
      <c r="S40" s="615" t="s">
        <v>233</v>
      </c>
      <c r="T40" s="619"/>
      <c r="U40" s="616">
        <v>10</v>
      </c>
      <c r="V40" s="698"/>
      <c r="W40" s="453">
        <f>(Y38*5)+(Y40*5)+(Y42*8)</f>
        <v>22</v>
      </c>
      <c r="X40" s="94" t="s">
        <v>80</v>
      </c>
      <c r="Y40" s="114">
        <v>2.5</v>
      </c>
      <c r="Z40" s="64"/>
      <c r="AA40" s="55" t="s">
        <v>39</v>
      </c>
      <c r="AB40" s="56">
        <v>2.2000000000000002</v>
      </c>
      <c r="AC40" s="56">
        <f>AB40*1</f>
        <v>2.2000000000000002</v>
      </c>
      <c r="AD40" s="56" t="s">
        <v>36</v>
      </c>
      <c r="AE40" s="56">
        <f>AB40*5</f>
        <v>11</v>
      </c>
      <c r="AF40" s="56">
        <f>AC40*4+AE40*4</f>
        <v>52.8</v>
      </c>
    </row>
    <row r="41" spans="2:32" ht="27.95" customHeight="1">
      <c r="B41" s="693" t="s">
        <v>67</v>
      </c>
      <c r="C41" s="696"/>
      <c r="D41" s="640" t="s">
        <v>508</v>
      </c>
      <c r="E41" s="458"/>
      <c r="F41" s="639">
        <v>10</v>
      </c>
      <c r="G41" s="457"/>
      <c r="H41" s="86"/>
      <c r="I41" s="89"/>
      <c r="J41" s="283"/>
      <c r="K41" s="411"/>
      <c r="L41" s="410"/>
      <c r="M41" s="398"/>
      <c r="N41" s="398"/>
      <c r="O41" s="398"/>
      <c r="P41" s="88"/>
      <c r="Q41" s="88"/>
      <c r="R41" s="88"/>
      <c r="S41" s="410"/>
      <c r="T41" s="410"/>
      <c r="U41" s="410"/>
      <c r="V41" s="698"/>
      <c r="W41" s="454" t="s">
        <v>2</v>
      </c>
      <c r="X41" s="94" t="s">
        <v>81</v>
      </c>
      <c r="Y41" s="114">
        <f>AB42</f>
        <v>0</v>
      </c>
      <c r="Z41" s="55"/>
      <c r="AA41" s="55" t="s">
        <v>42</v>
      </c>
      <c r="AB41" s="56">
        <v>2.5</v>
      </c>
      <c r="AC41" s="56"/>
      <c r="AD41" s="56">
        <f>AB41*5</f>
        <v>12.5</v>
      </c>
      <c r="AE41" s="56" t="s">
        <v>36</v>
      </c>
      <c r="AF41" s="56">
        <f>AD41*9</f>
        <v>112.5</v>
      </c>
    </row>
    <row r="42" spans="2:32" ht="27.95" customHeight="1">
      <c r="B42" s="693"/>
      <c r="C42" s="678"/>
      <c r="D42" s="624"/>
      <c r="E42" s="458"/>
      <c r="F42" s="625"/>
      <c r="G42" s="89"/>
      <c r="H42" s="99"/>
      <c r="I42" s="89"/>
      <c r="J42" s="409"/>
      <c r="K42" s="411"/>
      <c r="L42" s="409"/>
      <c r="M42" s="467"/>
      <c r="N42" s="411"/>
      <c r="O42" s="410"/>
      <c r="P42" s="88"/>
      <c r="Q42" s="88"/>
      <c r="R42" s="88"/>
      <c r="S42" s="467"/>
      <c r="T42" s="409"/>
      <c r="U42" s="409"/>
      <c r="V42" s="698"/>
      <c r="W42" s="453">
        <f>(Y37*2)+(Y38*7)+(Y39*1)+(Y42*8)</f>
        <v>26.799999999999997</v>
      </c>
      <c r="X42" s="100" t="s">
        <v>82</v>
      </c>
      <c r="Y42" s="114">
        <v>0</v>
      </c>
      <c r="Z42" s="64"/>
      <c r="AA42" s="55" t="s">
        <v>44</v>
      </c>
      <c r="AE42" s="55">
        <f>AB42*15</f>
        <v>0</v>
      </c>
    </row>
    <row r="43" spans="2:32" ht="27.95" customHeight="1">
      <c r="B43" s="101" t="s">
        <v>45</v>
      </c>
      <c r="C43" s="102"/>
      <c r="D43" s="655"/>
      <c r="E43" s="458"/>
      <c r="F43" s="625"/>
      <c r="G43" s="89"/>
      <c r="H43" s="99"/>
      <c r="I43" s="89"/>
      <c r="J43" s="410"/>
      <c r="K43" s="411"/>
      <c r="L43" s="409"/>
      <c r="M43" s="410"/>
      <c r="N43" s="411"/>
      <c r="O43" s="488"/>
      <c r="P43" s="154"/>
      <c r="Q43" s="154"/>
      <c r="R43" s="154"/>
      <c r="S43" s="385"/>
      <c r="T43" s="403"/>
      <c r="U43" s="409"/>
      <c r="V43" s="698"/>
      <c r="W43" s="454" t="s">
        <v>46</v>
      </c>
      <c r="X43" s="103"/>
      <c r="Y43" s="114"/>
      <c r="Z43" s="55"/>
      <c r="AC43" s="55">
        <f>SUM(AC38:AC42)</f>
        <v>27.599999999999998</v>
      </c>
      <c r="AD43" s="55">
        <f>SUM(AD38:AD42)</f>
        <v>22.5</v>
      </c>
      <c r="AE43" s="55">
        <f>SUM(AE38:AE42)</f>
        <v>96.5</v>
      </c>
      <c r="AF43" s="55">
        <f>AC43*4+AD43*9+AE43*4</f>
        <v>698.9</v>
      </c>
    </row>
    <row r="44" spans="2:32" ht="27.95" customHeight="1" thickBot="1">
      <c r="B44" s="153"/>
      <c r="C44" s="108"/>
      <c r="D44" s="469"/>
      <c r="E44" s="456"/>
      <c r="F44" s="451"/>
      <c r="G44" s="127"/>
      <c r="H44" s="136"/>
      <c r="I44" s="127"/>
      <c r="J44" s="391"/>
      <c r="K44" s="390"/>
      <c r="L44" s="391"/>
      <c r="M44" s="127"/>
      <c r="N44" s="136"/>
      <c r="O44" s="127"/>
      <c r="P44" s="127"/>
      <c r="Q44" s="136"/>
      <c r="R44" s="127"/>
      <c r="S44" s="451"/>
      <c r="T44" s="135"/>
      <c r="U44" s="320"/>
      <c r="V44" s="699"/>
      <c r="W44" s="590">
        <f>(W38*4)+(W40*9)+(W42*4)</f>
        <v>691.2</v>
      </c>
      <c r="X44" s="109"/>
      <c r="Y44" s="132"/>
      <c r="Z44" s="64"/>
      <c r="AC44" s="105">
        <f>AC43*4/AF43</f>
        <v>0.15796251251967378</v>
      </c>
      <c r="AD44" s="105">
        <f>AD43*9/AF43</f>
        <v>0.2897410216053799</v>
      </c>
      <c r="AE44" s="105">
        <f>AE43*4/AF43</f>
        <v>0.55229646587494641</v>
      </c>
    </row>
    <row r="45" spans="2:32" ht="39.6" customHeight="1">
      <c r="C45" s="55"/>
      <c r="D45" s="700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140"/>
    </row>
    <row r="46" spans="2:32">
      <c r="B46" s="56"/>
      <c r="D46" s="690"/>
      <c r="E46" s="690"/>
      <c r="F46" s="691"/>
      <c r="G46" s="691"/>
      <c r="H46" s="141"/>
      <c r="I46" s="55"/>
      <c r="J46" s="55"/>
      <c r="K46" s="141"/>
      <c r="L46" s="55"/>
      <c r="N46" s="141"/>
      <c r="O46" s="55"/>
      <c r="Q46" s="141"/>
      <c r="R46" s="55"/>
      <c r="T46" s="141"/>
      <c r="U46" s="55"/>
      <c r="V46" s="142"/>
      <c r="Y46" s="145"/>
    </row>
    <row r="47" spans="2:32">
      <c r="Y47" s="145"/>
    </row>
    <row r="48" spans="2:32">
      <c r="Y48" s="145"/>
    </row>
    <row r="49" spans="25:25">
      <c r="Y49" s="145"/>
    </row>
    <row r="50" spans="25:25">
      <c r="Y50" s="145"/>
    </row>
    <row r="51" spans="25:25">
      <c r="Y51" s="145"/>
    </row>
    <row r="52" spans="25:25">
      <c r="Y52" s="145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view="pageBreakPreview" zoomScale="60" zoomScaleNormal="55" workbookViewId="0">
      <selection activeCell="H10" sqref="H10"/>
    </sheetView>
  </sheetViews>
  <sheetFormatPr defaultRowHeight="20.25"/>
  <cols>
    <col min="1" max="1" width="1.875" style="179" customWidth="1"/>
    <col min="2" max="2" width="4.875" style="198" customWidth="1"/>
    <col min="3" max="3" width="0" style="179" hidden="1" customWidth="1"/>
    <col min="4" max="4" width="18.625" style="179" customWidth="1"/>
    <col min="5" max="5" width="5.625" style="199" customWidth="1"/>
    <col min="6" max="6" width="9.625" style="179" customWidth="1"/>
    <col min="7" max="7" width="18.625" style="179" customWidth="1"/>
    <col min="8" max="8" width="5.625" style="199" customWidth="1"/>
    <col min="9" max="9" width="9.625" style="179" customWidth="1"/>
    <col min="10" max="10" width="18.625" style="179" customWidth="1"/>
    <col min="11" max="11" width="5.625" style="199" customWidth="1"/>
    <col min="12" max="12" width="9.625" style="179" customWidth="1"/>
    <col min="13" max="13" width="18.625" style="179" customWidth="1"/>
    <col min="14" max="14" width="7" style="199" customWidth="1"/>
    <col min="15" max="15" width="9.625" style="179" customWidth="1"/>
    <col min="16" max="16" width="18.625" style="179" customWidth="1"/>
    <col min="17" max="17" width="5.625" style="199" customWidth="1"/>
    <col min="18" max="18" width="9.625" style="179" customWidth="1"/>
    <col min="19" max="19" width="18.625" style="179" customWidth="1"/>
    <col min="20" max="20" width="5.625" style="199" customWidth="1"/>
    <col min="21" max="21" width="9.625" style="179" customWidth="1"/>
    <col min="22" max="22" width="5.25" style="205" customWidth="1"/>
    <col min="23" max="23" width="11.75" style="203" customWidth="1"/>
    <col min="24" max="24" width="11.25" style="144" customWidth="1"/>
    <col min="25" max="25" width="6.625" style="206" customWidth="1"/>
    <col min="26" max="26" width="6.625" style="179" customWidth="1"/>
    <col min="27" max="27" width="6" style="158" customWidth="1"/>
    <col min="28" max="28" width="5.5" style="159" customWidth="1"/>
    <col min="29" max="29" width="7.75" style="158" customWidth="1"/>
    <col min="30" max="30" width="8" style="158" customWidth="1"/>
    <col min="31" max="31" width="7.875" style="158" customWidth="1"/>
    <col min="32" max="32" width="7.5" style="158" customWidth="1"/>
    <col min="33" max="34" width="9" style="179" customWidth="1"/>
    <col min="35" max="16384" width="9" style="179"/>
  </cols>
  <sheetData>
    <row r="1" spans="1:32" s="158" customFormat="1" ht="38.25">
      <c r="B1" s="683" t="s">
        <v>491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157"/>
      <c r="AB1" s="159"/>
    </row>
    <row r="2" spans="1:32" s="158" customFormat="1" ht="24.95" customHeight="1">
      <c r="B2" s="705"/>
      <c r="C2" s="706"/>
      <c r="D2" s="706"/>
      <c r="E2" s="706"/>
      <c r="F2" s="706"/>
      <c r="G2" s="706"/>
      <c r="H2" s="160"/>
      <c r="I2" s="157"/>
      <c r="J2" s="157"/>
      <c r="K2" s="160"/>
      <c r="L2" s="157"/>
      <c r="M2" s="157"/>
      <c r="N2" s="160"/>
      <c r="O2" s="157"/>
      <c r="P2" s="157"/>
      <c r="Q2" s="160"/>
      <c r="R2" s="685" t="s">
        <v>237</v>
      </c>
      <c r="S2" s="685"/>
      <c r="T2" s="685"/>
      <c r="U2" s="685"/>
      <c r="V2" s="685"/>
      <c r="W2" s="685"/>
      <c r="X2" s="685"/>
      <c r="Y2" s="685"/>
      <c r="Z2" s="685"/>
      <c r="AB2" s="159"/>
    </row>
    <row r="3" spans="1:32" s="158" customFormat="1" ht="31.5" customHeight="1" thickBot="1">
      <c r="B3" s="58" t="s">
        <v>9</v>
      </c>
      <c r="C3" s="161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T3" s="162"/>
      <c r="U3" s="162"/>
      <c r="V3" s="163"/>
      <c r="W3" s="164"/>
      <c r="X3" s="62"/>
      <c r="Y3" s="165"/>
      <c r="Z3" s="166"/>
      <c r="AB3" s="159"/>
    </row>
    <row r="4" spans="1:32" s="176" customFormat="1" ht="157.5">
      <c r="B4" s="502" t="s">
        <v>10</v>
      </c>
      <c r="C4" s="503" t="s">
        <v>11</v>
      </c>
      <c r="D4" s="504" t="s">
        <v>12</v>
      </c>
      <c r="E4" s="505" t="s">
        <v>13</v>
      </c>
      <c r="F4" s="504"/>
      <c r="G4" s="504" t="s">
        <v>14</v>
      </c>
      <c r="H4" s="505" t="s">
        <v>13</v>
      </c>
      <c r="I4" s="504"/>
      <c r="J4" s="504" t="s">
        <v>15</v>
      </c>
      <c r="K4" s="505" t="s">
        <v>13</v>
      </c>
      <c r="L4" s="506"/>
      <c r="M4" s="504" t="s">
        <v>15</v>
      </c>
      <c r="N4" s="505" t="s">
        <v>13</v>
      </c>
      <c r="O4" s="504"/>
      <c r="P4" s="504" t="s">
        <v>15</v>
      </c>
      <c r="Q4" s="505" t="s">
        <v>13</v>
      </c>
      <c r="R4" s="504"/>
      <c r="S4" s="507" t="s">
        <v>16</v>
      </c>
      <c r="T4" s="505" t="s">
        <v>13</v>
      </c>
      <c r="U4" s="504"/>
      <c r="V4" s="508" t="s">
        <v>68</v>
      </c>
      <c r="W4" s="509" t="s">
        <v>17</v>
      </c>
      <c r="X4" s="510" t="s">
        <v>18</v>
      </c>
      <c r="Y4" s="511" t="s">
        <v>19</v>
      </c>
      <c r="Z4" s="174"/>
      <c r="AA4" s="175"/>
      <c r="AB4" s="159"/>
      <c r="AC4" s="158"/>
      <c r="AD4" s="158"/>
      <c r="AE4" s="158"/>
      <c r="AF4" s="158"/>
    </row>
    <row r="5" spans="1:32" s="177" customFormat="1" ht="42" customHeight="1">
      <c r="B5" s="512">
        <v>4</v>
      </c>
      <c r="C5" s="702"/>
      <c r="D5" s="387" t="str">
        <f>'4月菜單'!A26</f>
        <v>白米飯+甜甜鬆餅</v>
      </c>
      <c r="E5" s="387" t="s">
        <v>20</v>
      </c>
      <c r="F5" s="80" t="s">
        <v>21</v>
      </c>
      <c r="G5" s="387" t="str">
        <f>'4月菜單'!A27</f>
        <v>紅燒咕咾肉</v>
      </c>
      <c r="H5" s="387" t="s">
        <v>341</v>
      </c>
      <c r="I5" s="80" t="s">
        <v>48</v>
      </c>
      <c r="J5" s="387" t="str">
        <f>'4月菜單'!A28</f>
        <v>醬燉洋芋雞</v>
      </c>
      <c r="K5" s="387" t="s">
        <v>169</v>
      </c>
      <c r="L5" s="80" t="s">
        <v>48</v>
      </c>
      <c r="M5" s="387" t="str">
        <f>'4月菜單'!A29</f>
        <v>香嫩豆腐(豆)</v>
      </c>
      <c r="N5" s="387" t="s">
        <v>206</v>
      </c>
      <c r="O5" s="80" t="s">
        <v>21</v>
      </c>
      <c r="P5" s="387" t="str">
        <f>'4月菜單'!A30</f>
        <v>深色蔬菜</v>
      </c>
      <c r="Q5" s="387" t="s">
        <v>23</v>
      </c>
      <c r="R5" s="80" t="s">
        <v>21</v>
      </c>
      <c r="S5" s="387" t="str">
        <f>'4月菜單'!A31</f>
        <v>柴魚蔬菜湯</v>
      </c>
      <c r="T5" s="387" t="s">
        <v>22</v>
      </c>
      <c r="U5" s="80" t="s">
        <v>21</v>
      </c>
      <c r="V5" s="697"/>
      <c r="W5" s="81" t="s">
        <v>1</v>
      </c>
      <c r="X5" s="110" t="s">
        <v>24</v>
      </c>
      <c r="Y5" s="513">
        <v>5.8</v>
      </c>
      <c r="Z5" s="158"/>
      <c r="AA5" s="158"/>
      <c r="AB5" s="159"/>
      <c r="AC5" s="158" t="s">
        <v>25</v>
      </c>
      <c r="AD5" s="158" t="s">
        <v>26</v>
      </c>
      <c r="AE5" s="158" t="s">
        <v>27</v>
      </c>
      <c r="AF5" s="158" t="s">
        <v>28</v>
      </c>
    </row>
    <row r="6" spans="1:32" ht="27.95" customHeight="1">
      <c r="B6" s="514" t="s">
        <v>29</v>
      </c>
      <c r="C6" s="702"/>
      <c r="D6" s="410" t="s">
        <v>30</v>
      </c>
      <c r="E6" s="398"/>
      <c r="F6" s="408">
        <v>110</v>
      </c>
      <c r="G6" s="488" t="s">
        <v>396</v>
      </c>
      <c r="H6" s="488"/>
      <c r="I6" s="488">
        <v>50</v>
      </c>
      <c r="J6" s="410" t="s">
        <v>176</v>
      </c>
      <c r="K6" s="119"/>
      <c r="L6" s="488">
        <v>30</v>
      </c>
      <c r="M6" s="563" t="s">
        <v>316</v>
      </c>
      <c r="N6" s="563" t="s">
        <v>240</v>
      </c>
      <c r="O6" s="564">
        <v>30</v>
      </c>
      <c r="P6" s="593" t="str">
        <f>P5</f>
        <v>深色蔬菜</v>
      </c>
      <c r="Q6" s="410"/>
      <c r="R6" s="488">
        <v>100</v>
      </c>
      <c r="S6" s="617" t="s">
        <v>350</v>
      </c>
      <c r="T6" s="617"/>
      <c r="U6" s="622">
        <v>20</v>
      </c>
      <c r="V6" s="698"/>
      <c r="W6" s="602">
        <f>(Y5*15)+(Y7*5)+(Y9*15)+(Y10*12)</f>
        <v>96.5</v>
      </c>
      <c r="X6" s="113" t="s">
        <v>52</v>
      </c>
      <c r="Y6" s="515">
        <f>AB7</f>
        <v>1.9</v>
      </c>
      <c r="Z6" s="166"/>
      <c r="AA6" s="175" t="s">
        <v>53</v>
      </c>
      <c r="AB6" s="159">
        <v>5.7</v>
      </c>
      <c r="AC6" s="159">
        <f>AB6*2</f>
        <v>11.4</v>
      </c>
      <c r="AD6" s="159"/>
      <c r="AE6" s="159">
        <f>AB6*15</f>
        <v>85.5</v>
      </c>
      <c r="AF6" s="159">
        <f>AC6*4+AE6*4</f>
        <v>387.6</v>
      </c>
    </row>
    <row r="7" spans="1:32" ht="27.95" customHeight="1">
      <c r="B7" s="514">
        <v>15</v>
      </c>
      <c r="C7" s="702"/>
      <c r="D7" s="398"/>
      <c r="E7" s="398"/>
      <c r="F7" s="398"/>
      <c r="G7" s="488"/>
      <c r="H7" s="488"/>
      <c r="I7" s="488"/>
      <c r="J7" s="617" t="s">
        <v>399</v>
      </c>
      <c r="K7" s="606"/>
      <c r="L7" s="617">
        <v>30</v>
      </c>
      <c r="M7" s="563"/>
      <c r="N7" s="563"/>
      <c r="O7" s="564"/>
      <c r="P7" s="408"/>
      <c r="Q7" s="408"/>
      <c r="R7" s="408"/>
      <c r="S7" s="615" t="s">
        <v>339</v>
      </c>
      <c r="T7" s="621"/>
      <c r="U7" s="622">
        <v>10</v>
      </c>
      <c r="V7" s="698"/>
      <c r="W7" s="93" t="s">
        <v>0</v>
      </c>
      <c r="X7" s="117" t="s">
        <v>54</v>
      </c>
      <c r="Y7" s="515">
        <v>1.9</v>
      </c>
      <c r="Z7" s="158"/>
      <c r="AA7" s="180" t="s">
        <v>55</v>
      </c>
      <c r="AB7" s="159">
        <v>1.9</v>
      </c>
      <c r="AC7" s="181">
        <f>AB7*7</f>
        <v>13.299999999999999</v>
      </c>
      <c r="AD7" s="159">
        <f>AB7*5</f>
        <v>9.5</v>
      </c>
      <c r="AE7" s="159" t="s">
        <v>3</v>
      </c>
      <c r="AF7" s="182">
        <f>AC7*4+AD7*9</f>
        <v>138.69999999999999</v>
      </c>
    </row>
    <row r="8" spans="1:32" ht="27.95" customHeight="1">
      <c r="B8" s="514" t="s">
        <v>37</v>
      </c>
      <c r="C8" s="702"/>
      <c r="D8" s="398"/>
      <c r="E8" s="398"/>
      <c r="F8" s="398"/>
      <c r="G8" s="408"/>
      <c r="H8" s="488"/>
      <c r="I8" s="488"/>
      <c r="J8" s="618" t="s">
        <v>171</v>
      </c>
      <c r="K8" s="616"/>
      <c r="L8" s="617">
        <v>20</v>
      </c>
      <c r="M8" s="626"/>
      <c r="N8" s="626"/>
      <c r="O8" s="626"/>
      <c r="P8" s="408"/>
      <c r="Q8" s="386"/>
      <c r="R8" s="408"/>
      <c r="S8" s="618" t="s">
        <v>343</v>
      </c>
      <c r="T8" s="620"/>
      <c r="U8" s="622">
        <v>1</v>
      </c>
      <c r="V8" s="698"/>
      <c r="W8" s="602">
        <f>(Y6*5)+(Y8*5)+(Y10*8)</f>
        <v>22</v>
      </c>
      <c r="X8" s="117" t="s">
        <v>56</v>
      </c>
      <c r="Y8" s="515">
        <v>2.5</v>
      </c>
      <c r="Z8" s="166"/>
      <c r="AA8" s="158" t="s">
        <v>57</v>
      </c>
      <c r="AB8" s="159">
        <v>2</v>
      </c>
      <c r="AC8" s="159">
        <f>AB8*1</f>
        <v>2</v>
      </c>
      <c r="AD8" s="159" t="s">
        <v>3</v>
      </c>
      <c r="AE8" s="159">
        <f>AB8*5</f>
        <v>10</v>
      </c>
      <c r="AF8" s="159">
        <f>AC8*4+AE8*4</f>
        <v>48</v>
      </c>
    </row>
    <row r="9" spans="1:32" ht="27.95" customHeight="1">
      <c r="B9" s="704" t="s">
        <v>84</v>
      </c>
      <c r="C9" s="702"/>
      <c r="D9" s="398"/>
      <c r="E9" s="398"/>
      <c r="F9" s="398"/>
      <c r="G9" s="488"/>
      <c r="H9" s="411"/>
      <c r="I9" s="488"/>
      <c r="J9" s="639"/>
      <c r="K9" s="642"/>
      <c r="L9" s="639"/>
      <c r="M9" s="626"/>
      <c r="N9" s="626"/>
      <c r="O9" s="626"/>
      <c r="P9" s="410"/>
      <c r="Q9" s="408"/>
      <c r="R9" s="488"/>
      <c r="S9" s="615"/>
      <c r="T9" s="619"/>
      <c r="U9" s="623"/>
      <c r="V9" s="698"/>
      <c r="W9" s="93" t="s">
        <v>2</v>
      </c>
      <c r="X9" s="117" t="s">
        <v>59</v>
      </c>
      <c r="Y9" s="515">
        <f>AB10</f>
        <v>0</v>
      </c>
      <c r="Z9" s="158"/>
      <c r="AA9" s="158" t="s">
        <v>60</v>
      </c>
      <c r="AB9" s="56">
        <v>2.5</v>
      </c>
      <c r="AC9" s="159"/>
      <c r="AD9" s="159">
        <f>AB9*5</f>
        <v>12.5</v>
      </c>
      <c r="AE9" s="159" t="s">
        <v>3</v>
      </c>
      <c r="AF9" s="159">
        <f>AD9*9</f>
        <v>112.5</v>
      </c>
    </row>
    <row r="10" spans="1:32" ht="27.95" customHeight="1">
      <c r="B10" s="704"/>
      <c r="C10" s="702"/>
      <c r="D10" s="398"/>
      <c r="E10" s="398"/>
      <c r="F10" s="398"/>
      <c r="G10" s="488"/>
      <c r="H10" s="411"/>
      <c r="I10" s="488"/>
      <c r="J10" s="488"/>
      <c r="K10" s="411"/>
      <c r="L10" s="488"/>
      <c r="M10" s="626"/>
      <c r="N10" s="628"/>
      <c r="O10" s="629"/>
      <c r="P10" s="408"/>
      <c r="Q10" s="386"/>
      <c r="R10" s="408"/>
      <c r="S10" s="410"/>
      <c r="T10" s="410"/>
      <c r="U10" s="488"/>
      <c r="V10" s="698"/>
      <c r="W10" s="602">
        <f>(Y5*2)+(Y6*7)+(Y7*1)+(Y10*8)</f>
        <v>26.799999999999997</v>
      </c>
      <c r="X10" s="120" t="s">
        <v>61</v>
      </c>
      <c r="Y10" s="515">
        <v>0</v>
      </c>
      <c r="Z10" s="166"/>
      <c r="AA10" s="158" t="s">
        <v>62</v>
      </c>
      <c r="AE10" s="158">
        <f>AB10*15</f>
        <v>0</v>
      </c>
    </row>
    <row r="11" spans="1:32" ht="27.95" customHeight="1">
      <c r="B11" s="516" t="s">
        <v>63</v>
      </c>
      <c r="C11" s="183"/>
      <c r="D11" s="398"/>
      <c r="E11" s="386"/>
      <c r="F11" s="398"/>
      <c r="G11" s="488"/>
      <c r="H11" s="411"/>
      <c r="I11" s="488"/>
      <c r="J11" s="398"/>
      <c r="K11" s="386"/>
      <c r="L11" s="408"/>
      <c r="M11" s="410"/>
      <c r="N11" s="408"/>
      <c r="O11" s="488"/>
      <c r="P11" s="408"/>
      <c r="Q11" s="386"/>
      <c r="R11" s="408"/>
      <c r="S11" s="488"/>
      <c r="T11" s="410"/>
      <c r="U11" s="488"/>
      <c r="V11" s="698"/>
      <c r="W11" s="93" t="s">
        <v>46</v>
      </c>
      <c r="X11" s="123"/>
      <c r="Y11" s="515"/>
      <c r="Z11" s="158"/>
      <c r="AC11" s="158">
        <f>SUM(AC6:AC10)</f>
        <v>26.7</v>
      </c>
      <c r="AD11" s="158">
        <f>SUM(AD6:AD10)</f>
        <v>22</v>
      </c>
      <c r="AE11" s="158">
        <f>SUM(AE6:AE10)</f>
        <v>95.5</v>
      </c>
      <c r="AF11" s="158">
        <f>AC11*4+AD11*9+AE11*4</f>
        <v>686.8</v>
      </c>
    </row>
    <row r="12" spans="1:32" ht="27.95" customHeight="1" thickBot="1">
      <c r="B12" s="517"/>
      <c r="C12" s="185"/>
      <c r="D12" s="386"/>
      <c r="E12" s="386"/>
      <c r="F12" s="408"/>
      <c r="G12" s="408"/>
      <c r="H12" s="386"/>
      <c r="I12" s="408"/>
      <c r="J12" s="408"/>
      <c r="K12" s="386"/>
      <c r="L12" s="408"/>
      <c r="M12" s="412"/>
      <c r="N12" s="386"/>
      <c r="O12" s="488"/>
      <c r="P12" s="408"/>
      <c r="Q12" s="386"/>
      <c r="R12" s="408"/>
      <c r="S12" s="324"/>
      <c r="T12" s="410"/>
      <c r="U12" s="324"/>
      <c r="V12" s="703"/>
      <c r="W12" s="603">
        <f>(W6*4)+(W8*9)+(W10*4)</f>
        <v>691.2</v>
      </c>
      <c r="X12" s="155"/>
      <c r="Y12" s="518"/>
      <c r="Z12" s="166"/>
      <c r="AC12" s="186">
        <f>AC11*4/AF11</f>
        <v>0.15550378567268491</v>
      </c>
      <c r="AD12" s="186">
        <f>AD11*9/AF11</f>
        <v>0.28829353523587653</v>
      </c>
      <c r="AE12" s="186">
        <f>AE11*4/AF11</f>
        <v>0.55620267909143861</v>
      </c>
    </row>
    <row r="13" spans="1:32" s="177" customFormat="1" ht="42" customHeight="1">
      <c r="B13" s="512">
        <v>4</v>
      </c>
      <c r="C13" s="702"/>
      <c r="D13" s="387" t="str">
        <f>'4月菜單'!E26</f>
        <v>五穀飯</v>
      </c>
      <c r="E13" s="387" t="s">
        <v>49</v>
      </c>
      <c r="F13" s="80" t="s">
        <v>48</v>
      </c>
      <c r="G13" s="387" t="str">
        <f>'4月菜單'!E27</f>
        <v>日式排骨</v>
      </c>
      <c r="H13" s="387" t="s">
        <v>345</v>
      </c>
      <c r="I13" s="80" t="s">
        <v>21</v>
      </c>
      <c r="J13" s="387" t="str">
        <f>'4月菜單'!E28</f>
        <v>白菜海茸</v>
      </c>
      <c r="K13" s="387" t="s">
        <v>169</v>
      </c>
      <c r="L13" s="80" t="s">
        <v>21</v>
      </c>
      <c r="M13" s="387" t="str">
        <f>'4月菜單'!E29</f>
        <v>三杯豆干杏鮑菇(豆)</v>
      </c>
      <c r="N13" s="387" t="s">
        <v>22</v>
      </c>
      <c r="O13" s="80" t="s">
        <v>21</v>
      </c>
      <c r="P13" s="387" t="str">
        <f>'4月菜單'!E30</f>
        <v>淺色蔬菜</v>
      </c>
      <c r="Q13" s="387" t="s">
        <v>23</v>
      </c>
      <c r="R13" s="80" t="s">
        <v>21</v>
      </c>
      <c r="S13" s="387" t="str">
        <f>'4月菜單'!E31</f>
        <v>玉米蛋花湯</v>
      </c>
      <c r="T13" s="387" t="s">
        <v>22</v>
      </c>
      <c r="U13" s="80" t="s">
        <v>21</v>
      </c>
      <c r="V13" s="697"/>
      <c r="W13" s="81" t="s">
        <v>1</v>
      </c>
      <c r="X13" s="110" t="s">
        <v>24</v>
      </c>
      <c r="Y13" s="513">
        <v>5.7</v>
      </c>
      <c r="Z13" s="158"/>
      <c r="AA13" s="158"/>
      <c r="AB13" s="159"/>
      <c r="AC13" s="158" t="s">
        <v>25</v>
      </c>
      <c r="AD13" s="158" t="s">
        <v>26</v>
      </c>
      <c r="AE13" s="158" t="s">
        <v>27</v>
      </c>
      <c r="AF13" s="158" t="s">
        <v>28</v>
      </c>
    </row>
    <row r="14" spans="1:32" ht="27.95" customHeight="1">
      <c r="B14" s="514" t="s">
        <v>29</v>
      </c>
      <c r="C14" s="702"/>
      <c r="D14" s="410" t="s">
        <v>174</v>
      </c>
      <c r="E14" s="488"/>
      <c r="F14" s="488">
        <v>70</v>
      </c>
      <c r="G14" s="488" t="s">
        <v>394</v>
      </c>
      <c r="H14" s="488"/>
      <c r="I14" s="488">
        <v>50</v>
      </c>
      <c r="J14" s="488" t="s">
        <v>284</v>
      </c>
      <c r="K14" s="410"/>
      <c r="L14" s="488">
        <v>30</v>
      </c>
      <c r="M14" s="637" t="s">
        <v>351</v>
      </c>
      <c r="N14" s="408" t="s">
        <v>340</v>
      </c>
      <c r="O14" s="408">
        <v>30</v>
      </c>
      <c r="P14" s="593" t="str">
        <f>P13</f>
        <v>淺色蔬菜</v>
      </c>
      <c r="Q14" s="410"/>
      <c r="R14" s="488">
        <v>100</v>
      </c>
      <c r="S14" s="398" t="s">
        <v>211</v>
      </c>
      <c r="T14" s="412"/>
      <c r="U14" s="398">
        <v>10</v>
      </c>
      <c r="V14" s="698"/>
      <c r="W14" s="602">
        <f>(Y13*15)+(Y15*5)+(Y17*15)+(Y18*12)</f>
        <v>95.5</v>
      </c>
      <c r="X14" s="113" t="s">
        <v>31</v>
      </c>
      <c r="Y14" s="515">
        <f>AB15</f>
        <v>1.9</v>
      </c>
      <c r="Z14" s="166"/>
      <c r="AA14" s="175" t="s">
        <v>32</v>
      </c>
      <c r="AB14" s="159">
        <v>5.7</v>
      </c>
      <c r="AC14" s="159">
        <f>AB14*2</f>
        <v>11.4</v>
      </c>
      <c r="AD14" s="159"/>
      <c r="AE14" s="159">
        <f>AB14*15</f>
        <v>85.5</v>
      </c>
      <c r="AF14" s="159">
        <f>AC14*4+AE14*4</f>
        <v>387.6</v>
      </c>
    </row>
    <row r="15" spans="1:32" ht="27.95" customHeight="1">
      <c r="B15" s="514">
        <v>16</v>
      </c>
      <c r="C15" s="702"/>
      <c r="D15" s="488" t="s">
        <v>221</v>
      </c>
      <c r="E15" s="488"/>
      <c r="F15" s="488">
        <v>40</v>
      </c>
      <c r="G15" s="488"/>
      <c r="H15" s="488"/>
      <c r="I15" s="488"/>
      <c r="J15" s="488" t="s">
        <v>281</v>
      </c>
      <c r="K15" s="410"/>
      <c r="L15" s="488">
        <v>10</v>
      </c>
      <c r="M15" s="637" t="s">
        <v>339</v>
      </c>
      <c r="N15" s="408"/>
      <c r="O15" s="408">
        <v>20</v>
      </c>
      <c r="P15" s="408"/>
      <c r="Q15" s="405"/>
      <c r="R15" s="488"/>
      <c r="S15" s="488" t="s">
        <v>194</v>
      </c>
      <c r="T15" s="404"/>
      <c r="U15" s="398">
        <v>10</v>
      </c>
      <c r="V15" s="698"/>
      <c r="W15" s="93" t="s">
        <v>0</v>
      </c>
      <c r="X15" s="117" t="s">
        <v>34</v>
      </c>
      <c r="Y15" s="515">
        <v>2</v>
      </c>
      <c r="Z15" s="158"/>
      <c r="AA15" s="180" t="s">
        <v>35</v>
      </c>
      <c r="AB15" s="159">
        <v>1.9</v>
      </c>
      <c r="AC15" s="181">
        <f>AB15*7</f>
        <v>13.299999999999999</v>
      </c>
      <c r="AD15" s="159">
        <f>AB15*5</f>
        <v>9.5</v>
      </c>
      <c r="AE15" s="159" t="s">
        <v>36</v>
      </c>
      <c r="AF15" s="182">
        <f>AC15*4+AD15*9</f>
        <v>138.69999999999999</v>
      </c>
    </row>
    <row r="16" spans="1:32" ht="27.95" customHeight="1">
      <c r="A16" s="400" t="s">
        <v>168</v>
      </c>
      <c r="B16" s="514" t="s">
        <v>37</v>
      </c>
      <c r="C16" s="702"/>
      <c r="D16" s="386"/>
      <c r="E16" s="386"/>
      <c r="F16" s="408"/>
      <c r="G16" s="488"/>
      <c r="H16" s="411"/>
      <c r="I16" s="488"/>
      <c r="J16" s="563" t="s">
        <v>285</v>
      </c>
      <c r="K16" s="564"/>
      <c r="L16" s="563">
        <v>30</v>
      </c>
      <c r="M16" s="637" t="s">
        <v>376</v>
      </c>
      <c r="N16" s="408"/>
      <c r="O16" s="408">
        <v>30</v>
      </c>
      <c r="P16" s="448"/>
      <c r="Q16" s="386"/>
      <c r="R16" s="408"/>
      <c r="S16" s="398" t="s">
        <v>196</v>
      </c>
      <c r="T16" s="408"/>
      <c r="U16" s="408">
        <v>5</v>
      </c>
      <c r="V16" s="698"/>
      <c r="W16" s="602">
        <f>(Y14*5)+(Y16*5)+(Y18*8)</f>
        <v>22.5</v>
      </c>
      <c r="X16" s="117" t="s">
        <v>38</v>
      </c>
      <c r="Y16" s="515">
        <v>2.6</v>
      </c>
      <c r="Z16" s="166"/>
      <c r="AA16" s="158" t="s">
        <v>39</v>
      </c>
      <c r="AB16" s="159">
        <v>2</v>
      </c>
      <c r="AC16" s="159">
        <f>AB16*1</f>
        <v>2</v>
      </c>
      <c r="AD16" s="159" t="s">
        <v>36</v>
      </c>
      <c r="AE16" s="159">
        <f>AB16*5</f>
        <v>10</v>
      </c>
      <c r="AF16" s="159">
        <f>AC16*4+AE16*4</f>
        <v>48</v>
      </c>
    </row>
    <row r="17" spans="1:32" ht="27.95" customHeight="1">
      <c r="A17" s="322"/>
      <c r="B17" s="682" t="s">
        <v>179</v>
      </c>
      <c r="C17" s="678"/>
      <c r="D17" s="411"/>
      <c r="E17" s="386"/>
      <c r="F17" s="408"/>
      <c r="G17" s="488"/>
      <c r="H17" s="411"/>
      <c r="I17" s="488"/>
      <c r="J17" s="563"/>
      <c r="K17" s="563"/>
      <c r="L17" s="563"/>
      <c r="M17" s="385"/>
      <c r="N17" s="408"/>
      <c r="O17" s="408"/>
      <c r="P17" s="408"/>
      <c r="Q17" s="386"/>
      <c r="R17" s="408"/>
      <c r="S17" s="398"/>
      <c r="T17" s="408"/>
      <c r="U17" s="408"/>
      <c r="V17" s="698"/>
      <c r="W17" s="93" t="s">
        <v>2</v>
      </c>
      <c r="X17" s="117" t="s">
        <v>41</v>
      </c>
      <c r="Y17" s="515">
        <f>AB18</f>
        <v>0</v>
      </c>
      <c r="Z17" s="158"/>
      <c r="AA17" s="158" t="s">
        <v>42</v>
      </c>
      <c r="AB17" s="56">
        <v>2.6</v>
      </c>
      <c r="AC17" s="159"/>
      <c r="AD17" s="159">
        <f>AB17*5</f>
        <v>13</v>
      </c>
      <c r="AE17" s="159" t="s">
        <v>36</v>
      </c>
      <c r="AF17" s="159">
        <f>AD17*9</f>
        <v>117</v>
      </c>
    </row>
    <row r="18" spans="1:32" ht="27.95" customHeight="1">
      <c r="B18" s="704"/>
      <c r="C18" s="702"/>
      <c r="D18" s="386"/>
      <c r="E18" s="458"/>
      <c r="F18" s="405"/>
      <c r="G18" s="405"/>
      <c r="H18" s="458"/>
      <c r="I18" s="488"/>
      <c r="J18" s="410"/>
      <c r="K18" s="411"/>
      <c r="L18" s="410"/>
      <c r="M18" s="385"/>
      <c r="N18" s="408"/>
      <c r="O18" s="408"/>
      <c r="P18" s="408"/>
      <c r="Q18" s="386"/>
      <c r="R18" s="408"/>
      <c r="S18" s="398"/>
      <c r="T18" s="386"/>
      <c r="U18" s="408"/>
      <c r="V18" s="698"/>
      <c r="W18" s="602">
        <f>(Y13*2)+(Y14*7)+(Y15*1)+(Y18*8)</f>
        <v>26.7</v>
      </c>
      <c r="X18" s="120" t="s">
        <v>43</v>
      </c>
      <c r="Y18" s="515">
        <v>0</v>
      </c>
      <c r="Z18" s="166"/>
      <c r="AA18" s="158" t="s">
        <v>44</v>
      </c>
      <c r="AE18" s="158">
        <f>AB18*15</f>
        <v>0</v>
      </c>
    </row>
    <row r="19" spans="1:32" ht="27.95" customHeight="1">
      <c r="B19" s="516" t="s">
        <v>45</v>
      </c>
      <c r="C19" s="183"/>
      <c r="D19" s="386"/>
      <c r="E19" s="386"/>
      <c r="F19" s="408"/>
      <c r="G19" s="488"/>
      <c r="H19" s="411"/>
      <c r="I19" s="488"/>
      <c r="J19" s="410"/>
      <c r="K19" s="411"/>
      <c r="L19" s="488"/>
      <c r="M19" s="410"/>
      <c r="N19" s="411"/>
      <c r="O19" s="488"/>
      <c r="P19" s="408"/>
      <c r="Q19" s="386"/>
      <c r="R19" s="408"/>
      <c r="S19" s="408"/>
      <c r="T19" s="386"/>
      <c r="U19" s="408"/>
      <c r="V19" s="698"/>
      <c r="W19" s="93" t="s">
        <v>46</v>
      </c>
      <c r="X19" s="123"/>
      <c r="Y19" s="515"/>
      <c r="Z19" s="158"/>
      <c r="AC19" s="158">
        <f>SUM(AC14:AC18)</f>
        <v>26.7</v>
      </c>
      <c r="AD19" s="158">
        <f>SUM(AD14:AD18)</f>
        <v>22.5</v>
      </c>
      <c r="AE19" s="158">
        <f>SUM(AE14:AE18)</f>
        <v>95.5</v>
      </c>
      <c r="AF19" s="158">
        <f>AC19*4+AD19*9+AE19*4</f>
        <v>691.3</v>
      </c>
    </row>
    <row r="20" spans="1:32" ht="27.95" customHeight="1" thickBot="1">
      <c r="B20" s="517"/>
      <c r="C20" s="185"/>
      <c r="D20" s="386"/>
      <c r="E20" s="386"/>
      <c r="F20" s="408"/>
      <c r="G20" s="488"/>
      <c r="H20" s="411"/>
      <c r="I20" s="488"/>
      <c r="J20" s="488"/>
      <c r="K20" s="411"/>
      <c r="L20" s="488"/>
      <c r="M20" s="488"/>
      <c r="N20" s="386"/>
      <c r="O20" s="488"/>
      <c r="P20" s="408"/>
      <c r="Q20" s="386"/>
      <c r="R20" s="408"/>
      <c r="S20" s="408"/>
      <c r="T20" s="386"/>
      <c r="U20" s="408"/>
      <c r="V20" s="703"/>
      <c r="W20" s="603">
        <f>(W14*4)+(W16*9)+(W18*4)</f>
        <v>691.3</v>
      </c>
      <c r="X20" s="155"/>
      <c r="Y20" s="518"/>
      <c r="Z20" s="166"/>
      <c r="AC20" s="186">
        <f>AC19*4/AF19</f>
        <v>0.15449153768262694</v>
      </c>
      <c r="AD20" s="186">
        <f>AD19*9/AF19</f>
        <v>0.29292637060610444</v>
      </c>
      <c r="AE20" s="186">
        <f>AE19*4/AF19</f>
        <v>0.55258209171126871</v>
      </c>
    </row>
    <row r="21" spans="1:32" s="177" customFormat="1" ht="42" customHeight="1">
      <c r="B21" s="512">
        <v>4</v>
      </c>
      <c r="C21" s="702"/>
      <c r="D21" s="387" t="str">
        <f>'4月菜單'!I26</f>
        <v>白米飯</v>
      </c>
      <c r="E21" s="387" t="s">
        <v>22</v>
      </c>
      <c r="F21" s="80" t="s">
        <v>21</v>
      </c>
      <c r="G21" s="387" t="str">
        <f>'4月菜單'!I27</f>
        <v>香酥雞腿(炸)</v>
      </c>
      <c r="H21" s="387" t="s">
        <v>406</v>
      </c>
      <c r="I21" s="80" t="s">
        <v>21</v>
      </c>
      <c r="J21" s="387" t="str">
        <f>'4月菜單'!I28</f>
        <v>泰式打拋豬</v>
      </c>
      <c r="K21" s="387" t="s">
        <v>169</v>
      </c>
      <c r="L21" s="80" t="s">
        <v>21</v>
      </c>
      <c r="M21" s="387" t="str">
        <f>'4月菜單'!I29</f>
        <v>白蘿貢丸(加)</v>
      </c>
      <c r="N21" s="387" t="s">
        <v>234</v>
      </c>
      <c r="O21" s="80" t="s">
        <v>21</v>
      </c>
      <c r="P21" s="387" t="str">
        <f>'4月菜單'!I30</f>
        <v>深色蔬菜</v>
      </c>
      <c r="Q21" s="387" t="s">
        <v>23</v>
      </c>
      <c r="R21" s="80" t="s">
        <v>21</v>
      </c>
      <c r="S21" s="187" t="str">
        <f>'4月菜單'!I31</f>
        <v>筍菇湯</v>
      </c>
      <c r="T21" s="387" t="s">
        <v>22</v>
      </c>
      <c r="U21" s="80" t="s">
        <v>21</v>
      </c>
      <c r="V21" s="679"/>
      <c r="W21" s="81" t="s">
        <v>6</v>
      </c>
      <c r="X21" s="110" t="s">
        <v>24</v>
      </c>
      <c r="Y21" s="519">
        <v>6</v>
      </c>
      <c r="Z21" s="158"/>
      <c r="AA21" s="158"/>
      <c r="AB21" s="159"/>
      <c r="AC21" s="158" t="s">
        <v>25</v>
      </c>
      <c r="AD21" s="158" t="s">
        <v>26</v>
      </c>
      <c r="AE21" s="158" t="s">
        <v>27</v>
      </c>
      <c r="AF21" s="158" t="s">
        <v>28</v>
      </c>
    </row>
    <row r="22" spans="1:32" s="189" customFormat="1" ht="27.75" customHeight="1">
      <c r="B22" s="520" t="s">
        <v>29</v>
      </c>
      <c r="C22" s="702"/>
      <c r="D22" s="410" t="s">
        <v>174</v>
      </c>
      <c r="E22" s="398"/>
      <c r="F22" s="408">
        <v>120</v>
      </c>
      <c r="G22" s="639" t="s">
        <v>503</v>
      </c>
      <c r="H22" s="640"/>
      <c r="I22" s="639">
        <v>50</v>
      </c>
      <c r="J22" s="639" t="s">
        <v>397</v>
      </c>
      <c r="K22" s="639"/>
      <c r="L22" s="639">
        <v>30</v>
      </c>
      <c r="M22" s="488" t="s">
        <v>352</v>
      </c>
      <c r="N22" s="410"/>
      <c r="O22" s="488">
        <v>30</v>
      </c>
      <c r="P22" s="593" t="str">
        <f>P21</f>
        <v>深色蔬菜</v>
      </c>
      <c r="Q22" s="410"/>
      <c r="R22" s="488">
        <v>100</v>
      </c>
      <c r="S22" s="398" t="s">
        <v>288</v>
      </c>
      <c r="T22" s="398"/>
      <c r="U22" s="398">
        <v>10</v>
      </c>
      <c r="V22" s="680"/>
      <c r="W22" s="602">
        <f>(Y21*15)+(Y23*5)+(Y25*15)+(Y26*12)</f>
        <v>100.5</v>
      </c>
      <c r="X22" s="113" t="s">
        <v>31</v>
      </c>
      <c r="Y22" s="521">
        <v>1.8</v>
      </c>
      <c r="Z22" s="188"/>
      <c r="AA22" s="175" t="s">
        <v>32</v>
      </c>
      <c r="AB22" s="159">
        <v>6</v>
      </c>
      <c r="AC22" s="159">
        <f>AB22*2</f>
        <v>12</v>
      </c>
      <c r="AD22" s="159"/>
      <c r="AE22" s="159">
        <f>AB22*15</f>
        <v>90</v>
      </c>
      <c r="AF22" s="159">
        <f>AC22*4+AE22*4</f>
        <v>408</v>
      </c>
    </row>
    <row r="23" spans="1:32" s="189" customFormat="1" ht="27.95" customHeight="1">
      <c r="B23" s="520">
        <v>17</v>
      </c>
      <c r="C23" s="702"/>
      <c r="D23" s="408"/>
      <c r="E23" s="408"/>
      <c r="F23" s="408"/>
      <c r="G23" s="488"/>
      <c r="H23" s="410"/>
      <c r="I23" s="488"/>
      <c r="J23" s="639" t="s">
        <v>287</v>
      </c>
      <c r="K23" s="614"/>
      <c r="L23" s="639">
        <v>30</v>
      </c>
      <c r="M23" s="640" t="s">
        <v>353</v>
      </c>
      <c r="N23" s="410"/>
      <c r="O23" s="488">
        <v>20</v>
      </c>
      <c r="P23" s="408"/>
      <c r="Q23" s="408"/>
      <c r="R23" s="408"/>
      <c r="S23" s="398" t="s">
        <v>355</v>
      </c>
      <c r="T23" s="398"/>
      <c r="U23" s="398">
        <v>10</v>
      </c>
      <c r="V23" s="680"/>
      <c r="W23" s="93" t="s">
        <v>0</v>
      </c>
      <c r="X23" s="117" t="s">
        <v>34</v>
      </c>
      <c r="Y23" s="521">
        <f>AB24</f>
        <v>2.1</v>
      </c>
      <c r="Z23" s="190"/>
      <c r="AA23" s="180" t="s">
        <v>35</v>
      </c>
      <c r="AB23" s="159">
        <v>1.9</v>
      </c>
      <c r="AC23" s="181">
        <f>AB23*7</f>
        <v>13.299999999999999</v>
      </c>
      <c r="AD23" s="159">
        <f>AB23*5</f>
        <v>9.5</v>
      </c>
      <c r="AE23" s="159" t="s">
        <v>36</v>
      </c>
      <c r="AF23" s="182">
        <f>AC23*4+AD23*9</f>
        <v>138.69999999999999</v>
      </c>
    </row>
    <row r="24" spans="1:32" s="189" customFormat="1" ht="27.95" customHeight="1">
      <c r="B24" s="520" t="s">
        <v>37</v>
      </c>
      <c r="C24" s="702"/>
      <c r="D24" s="408"/>
      <c r="E24" s="386"/>
      <c r="F24" s="408"/>
      <c r="G24" s="467"/>
      <c r="H24" s="410"/>
      <c r="I24" s="488"/>
      <c r="J24" s="639" t="s">
        <v>281</v>
      </c>
      <c r="K24" s="639"/>
      <c r="L24" s="639">
        <v>10</v>
      </c>
      <c r="M24" s="640" t="s">
        <v>375</v>
      </c>
      <c r="N24" s="488" t="s">
        <v>354</v>
      </c>
      <c r="O24" s="488">
        <v>30</v>
      </c>
      <c r="P24" s="408"/>
      <c r="Q24" s="386"/>
      <c r="R24" s="408"/>
      <c r="S24" s="398"/>
      <c r="T24" s="408"/>
      <c r="U24" s="408"/>
      <c r="V24" s="680"/>
      <c r="W24" s="602">
        <f>(Y22*5)+(Y24*5)+(Y26*8)</f>
        <v>24</v>
      </c>
      <c r="X24" s="117" t="s">
        <v>38</v>
      </c>
      <c r="Y24" s="521">
        <f>AB25</f>
        <v>3</v>
      </c>
      <c r="Z24" s="188"/>
      <c r="AA24" s="158" t="s">
        <v>39</v>
      </c>
      <c r="AB24" s="159">
        <v>2.1</v>
      </c>
      <c r="AC24" s="159">
        <f>AB24*1</f>
        <v>2.1</v>
      </c>
      <c r="AD24" s="159" t="s">
        <v>36</v>
      </c>
      <c r="AE24" s="159">
        <f>AB24*5</f>
        <v>10.5</v>
      </c>
      <c r="AF24" s="159">
        <f>AC24*4+AE24*4</f>
        <v>50.4</v>
      </c>
    </row>
    <row r="25" spans="1:32" s="189" customFormat="1" ht="27.95" customHeight="1">
      <c r="B25" s="707" t="s">
        <v>83</v>
      </c>
      <c r="C25" s="702"/>
      <c r="D25" s="408"/>
      <c r="E25" s="372"/>
      <c r="F25" s="408"/>
      <c r="G25" s="408"/>
      <c r="H25" s="398"/>
      <c r="I25" s="408"/>
      <c r="J25" s="639"/>
      <c r="K25" s="639"/>
      <c r="L25" s="639"/>
      <c r="M25" s="467"/>
      <c r="N25" s="411"/>
      <c r="O25" s="488"/>
      <c r="P25" s="410"/>
      <c r="Q25" s="410"/>
      <c r="R25" s="410"/>
      <c r="S25" s="398"/>
      <c r="T25" s="408"/>
      <c r="U25" s="408"/>
      <c r="V25" s="680"/>
      <c r="W25" s="93" t="s">
        <v>2</v>
      </c>
      <c r="X25" s="117" t="s">
        <v>41</v>
      </c>
      <c r="Y25" s="521">
        <f>AB26</f>
        <v>0</v>
      </c>
      <c r="Z25" s="190"/>
      <c r="AA25" s="158" t="s">
        <v>42</v>
      </c>
      <c r="AB25" s="159">
        <v>3</v>
      </c>
      <c r="AC25" s="159"/>
      <c r="AD25" s="159">
        <f>AB25*5</f>
        <v>15</v>
      </c>
      <c r="AE25" s="159" t="s">
        <v>36</v>
      </c>
      <c r="AF25" s="159">
        <f>AD25*9</f>
        <v>135</v>
      </c>
    </row>
    <row r="26" spans="1:32" s="189" customFormat="1" ht="27.95" customHeight="1">
      <c r="B26" s="707"/>
      <c r="C26" s="702"/>
      <c r="D26" s="408"/>
      <c r="E26" s="386"/>
      <c r="F26" s="408"/>
      <c r="G26" s="327"/>
      <c r="H26" s="386"/>
      <c r="I26" s="328"/>
      <c r="J26" s="407"/>
      <c r="K26" s="411"/>
      <c r="L26" s="488"/>
      <c r="M26" s="467"/>
      <c r="N26" s="449"/>
      <c r="O26" s="488"/>
      <c r="P26" s="410"/>
      <c r="Q26" s="410"/>
      <c r="R26" s="410"/>
      <c r="S26" s="398"/>
      <c r="T26" s="386"/>
      <c r="U26" s="408"/>
      <c r="V26" s="680"/>
      <c r="W26" s="602">
        <f>(Y21*2)+(Y22*7)+(Y23*1)+(Y26*8)</f>
        <v>26.700000000000003</v>
      </c>
      <c r="X26" s="120" t="s">
        <v>43</v>
      </c>
      <c r="Y26" s="521">
        <v>0</v>
      </c>
      <c r="Z26" s="188"/>
      <c r="AA26" s="158" t="s">
        <v>44</v>
      </c>
      <c r="AB26" s="159"/>
      <c r="AC26" s="158"/>
      <c r="AD26" s="158"/>
      <c r="AE26" s="158">
        <f>AB26*15</f>
        <v>0</v>
      </c>
      <c r="AF26" s="158"/>
    </row>
    <row r="27" spans="1:32" s="189" customFormat="1" ht="27.95" customHeight="1">
      <c r="B27" s="516" t="s">
        <v>45</v>
      </c>
      <c r="C27" s="191"/>
      <c r="D27" s="408"/>
      <c r="E27" s="386"/>
      <c r="F27" s="408"/>
      <c r="G27" s="408"/>
      <c r="H27" s="386"/>
      <c r="I27" s="328"/>
      <c r="J27" s="556"/>
      <c r="K27" s="406"/>
      <c r="L27" s="408"/>
      <c r="M27" s="405"/>
      <c r="N27" s="411"/>
      <c r="O27" s="488"/>
      <c r="P27" s="410"/>
      <c r="Q27" s="411"/>
      <c r="R27" s="488"/>
      <c r="S27" s="408"/>
      <c r="T27" s="408"/>
      <c r="U27" s="408"/>
      <c r="V27" s="680"/>
      <c r="W27" s="122" t="s">
        <v>46</v>
      </c>
      <c r="X27" s="123"/>
      <c r="Y27" s="521"/>
      <c r="Z27" s="190"/>
      <c r="AA27" s="158"/>
      <c r="AB27" s="159"/>
      <c r="AC27" s="158">
        <f>SUM(AC22:AC26)</f>
        <v>27.4</v>
      </c>
      <c r="AD27" s="158">
        <f>SUM(AD22:AD26)</f>
        <v>24.5</v>
      </c>
      <c r="AE27" s="158">
        <f>SUM(AE22:AE26)</f>
        <v>100.5</v>
      </c>
      <c r="AF27" s="158">
        <f>AC27*4+AD27*9+AE27*4</f>
        <v>732.1</v>
      </c>
    </row>
    <row r="28" spans="1:32" s="189" customFormat="1" ht="27.95" customHeight="1" thickBot="1">
      <c r="B28" s="522"/>
      <c r="C28" s="192"/>
      <c r="D28" s="386"/>
      <c r="E28" s="386"/>
      <c r="F28" s="408"/>
      <c r="G28" s="408"/>
      <c r="H28" s="386"/>
      <c r="I28" s="328"/>
      <c r="J28" s="557"/>
      <c r="K28" s="406"/>
      <c r="L28" s="408"/>
      <c r="M28" s="403"/>
      <c r="N28" s="411"/>
      <c r="O28" s="488"/>
      <c r="P28" s="408"/>
      <c r="Q28" s="386"/>
      <c r="R28" s="408"/>
      <c r="S28" s="408"/>
      <c r="T28" s="386"/>
      <c r="U28" s="408"/>
      <c r="V28" s="681"/>
      <c r="W28" s="603">
        <f>(W22*4)+(W24*9)+(W26*4)</f>
        <v>724.8</v>
      </c>
      <c r="X28" s="129"/>
      <c r="Y28" s="521"/>
      <c r="Z28" s="188"/>
      <c r="AA28" s="190"/>
      <c r="AB28" s="193"/>
      <c r="AC28" s="186">
        <f>AC27*4/AF27</f>
        <v>0.14970632427264033</v>
      </c>
      <c r="AD28" s="186">
        <f>AD27*9/AF27</f>
        <v>0.30118836224559487</v>
      </c>
      <c r="AE28" s="186">
        <f>AE27*4/AF27</f>
        <v>0.54910531348176472</v>
      </c>
      <c r="AF28" s="190"/>
    </row>
    <row r="29" spans="1:32" s="177" customFormat="1" ht="42" customHeight="1">
      <c r="B29" s="512">
        <v>4</v>
      </c>
      <c r="C29" s="702"/>
      <c r="D29" s="387" t="str">
        <f>'4月菜單'!M26</f>
        <v>地瓜飯</v>
      </c>
      <c r="E29" s="387" t="s">
        <v>20</v>
      </c>
      <c r="F29" s="80" t="s">
        <v>21</v>
      </c>
      <c r="G29" s="387" t="str">
        <f>'4月菜單'!M27</f>
        <v>蒜泥白肉</v>
      </c>
      <c r="H29" s="387" t="s">
        <v>169</v>
      </c>
      <c r="I29" s="80" t="s">
        <v>21</v>
      </c>
      <c r="J29" s="194" t="str">
        <f>'4月菜單'!M28</f>
        <v>白醬奶香鮮蔬</v>
      </c>
      <c r="K29" s="387" t="s">
        <v>379</v>
      </c>
      <c r="L29" s="80" t="s">
        <v>21</v>
      </c>
      <c r="M29" s="387" t="str">
        <f>'4月菜單'!M29</f>
        <v>芙蓉蒸蛋</v>
      </c>
      <c r="N29" s="387" t="s">
        <v>236</v>
      </c>
      <c r="O29" s="80" t="s">
        <v>21</v>
      </c>
      <c r="P29" s="387" t="str">
        <f>'4月菜單'!M30</f>
        <v>淺色蔬菜</v>
      </c>
      <c r="Q29" s="387" t="s">
        <v>69</v>
      </c>
      <c r="R29" s="80" t="s">
        <v>48</v>
      </c>
      <c r="S29" s="387" t="str">
        <f>'4月菜單'!M31</f>
        <v>三絲湯</v>
      </c>
      <c r="T29" s="387" t="s">
        <v>22</v>
      </c>
      <c r="U29" s="80" t="s">
        <v>21</v>
      </c>
      <c r="V29" s="679"/>
      <c r="W29" s="81" t="s">
        <v>1</v>
      </c>
      <c r="X29" s="110" t="s">
        <v>24</v>
      </c>
      <c r="Y29" s="519">
        <v>5.7</v>
      </c>
      <c r="Z29" s="158"/>
      <c r="AA29" s="158"/>
      <c r="AB29" s="159"/>
      <c r="AC29" s="158" t="s">
        <v>25</v>
      </c>
      <c r="AD29" s="158" t="s">
        <v>26</v>
      </c>
      <c r="AE29" s="158" t="s">
        <v>27</v>
      </c>
      <c r="AF29" s="158" t="s">
        <v>28</v>
      </c>
    </row>
    <row r="30" spans="1:32" ht="27.95" customHeight="1">
      <c r="B30" s="514" t="s">
        <v>29</v>
      </c>
      <c r="C30" s="702"/>
      <c r="D30" s="410" t="s">
        <v>30</v>
      </c>
      <c r="E30" s="410"/>
      <c r="F30" s="410">
        <v>95</v>
      </c>
      <c r="G30" s="410" t="s">
        <v>394</v>
      </c>
      <c r="H30" s="408"/>
      <c r="I30" s="408">
        <v>40</v>
      </c>
      <c r="J30" s="639" t="s">
        <v>365</v>
      </c>
      <c r="K30" s="640"/>
      <c r="L30" s="639">
        <v>30</v>
      </c>
      <c r="M30" s="410" t="s">
        <v>235</v>
      </c>
      <c r="N30" s="488"/>
      <c r="O30" s="365">
        <v>30</v>
      </c>
      <c r="P30" s="593" t="str">
        <f>P29</f>
        <v>淺色蔬菜</v>
      </c>
      <c r="Q30" s="410"/>
      <c r="R30" s="488">
        <v>100</v>
      </c>
      <c r="S30" s="398" t="s">
        <v>288</v>
      </c>
      <c r="T30" s="408"/>
      <c r="U30" s="408">
        <v>10</v>
      </c>
      <c r="V30" s="680"/>
      <c r="W30" s="602">
        <f>(Y29*15)+(Y31*5)+(Y33*15)+(Y34*12)</f>
        <v>96.7</v>
      </c>
      <c r="X30" s="113" t="s">
        <v>31</v>
      </c>
      <c r="Y30" s="521">
        <v>1.8</v>
      </c>
      <c r="Z30" s="166"/>
      <c r="AA30" s="175" t="s">
        <v>32</v>
      </c>
      <c r="AB30" s="159">
        <v>5.7</v>
      </c>
      <c r="AC30" s="159">
        <f>AB30*2</f>
        <v>11.4</v>
      </c>
      <c r="AD30" s="159"/>
      <c r="AE30" s="159">
        <f>AB30*15</f>
        <v>85.5</v>
      </c>
      <c r="AF30" s="159">
        <f>AC30*4+AE30*4</f>
        <v>387.6</v>
      </c>
    </row>
    <row r="31" spans="1:32" ht="27.95" customHeight="1">
      <c r="B31" s="514">
        <v>18</v>
      </c>
      <c r="C31" s="702"/>
      <c r="D31" s="410" t="s">
        <v>65</v>
      </c>
      <c r="E31" s="410"/>
      <c r="F31" s="410">
        <v>55</v>
      </c>
      <c r="G31" s="398"/>
      <c r="H31" s="408"/>
      <c r="I31" s="408"/>
      <c r="J31" s="563" t="s">
        <v>380</v>
      </c>
      <c r="K31" s="640"/>
      <c r="L31" s="563">
        <v>20</v>
      </c>
      <c r="M31" s="626"/>
      <c r="N31" s="488"/>
      <c r="O31" s="365"/>
      <c r="P31" s="488"/>
      <c r="Q31" s="411"/>
      <c r="R31" s="488"/>
      <c r="S31" s="398" t="s">
        <v>299</v>
      </c>
      <c r="T31" s="626"/>
      <c r="U31" s="408">
        <v>10</v>
      </c>
      <c r="V31" s="680"/>
      <c r="W31" s="93" t="s">
        <v>0</v>
      </c>
      <c r="X31" s="117" t="s">
        <v>34</v>
      </c>
      <c r="Y31" s="521">
        <v>2</v>
      </c>
      <c r="Z31" s="158"/>
      <c r="AA31" s="180" t="s">
        <v>35</v>
      </c>
      <c r="AB31" s="159">
        <v>1.8</v>
      </c>
      <c r="AC31" s="181">
        <f>AB31*7</f>
        <v>12.6</v>
      </c>
      <c r="AD31" s="159">
        <f>AB31*5</f>
        <v>9</v>
      </c>
      <c r="AE31" s="159" t="s">
        <v>36</v>
      </c>
      <c r="AF31" s="182">
        <f>AC31*4+AD31*9</f>
        <v>131.4</v>
      </c>
    </row>
    <row r="32" spans="1:32" ht="27.95" customHeight="1">
      <c r="B32" s="514" t="s">
        <v>37</v>
      </c>
      <c r="C32" s="702"/>
      <c r="D32" s="386"/>
      <c r="E32" s="386"/>
      <c r="F32" s="408"/>
      <c r="G32" s="398"/>
      <c r="H32" s="386"/>
      <c r="I32" s="408"/>
      <c r="J32" s="639" t="s">
        <v>381</v>
      </c>
      <c r="K32" s="563"/>
      <c r="L32" s="563">
        <v>20</v>
      </c>
      <c r="M32" s="626"/>
      <c r="N32" s="411"/>
      <c r="O32" s="365"/>
      <c r="P32" s="488"/>
      <c r="Q32" s="411"/>
      <c r="R32" s="488"/>
      <c r="S32" s="398" t="s">
        <v>262</v>
      </c>
      <c r="T32" s="386"/>
      <c r="U32" s="408">
        <v>10</v>
      </c>
      <c r="V32" s="680"/>
      <c r="W32" s="602">
        <f>(Y30*5)+(Y32*5)+(Y34*8)</f>
        <v>22.3</v>
      </c>
      <c r="X32" s="117" t="s">
        <v>38</v>
      </c>
      <c r="Y32" s="521">
        <f>AB33</f>
        <v>2.5</v>
      </c>
      <c r="Z32" s="166"/>
      <c r="AA32" s="158" t="s">
        <v>39</v>
      </c>
      <c r="AB32" s="159">
        <v>2.2000000000000002</v>
      </c>
      <c r="AC32" s="159">
        <f>AB32*1</f>
        <v>2.2000000000000002</v>
      </c>
      <c r="AD32" s="159" t="s">
        <v>36</v>
      </c>
      <c r="AE32" s="159">
        <f>AB32*5</f>
        <v>11</v>
      </c>
      <c r="AF32" s="159">
        <f>AC32*4+AE32*4</f>
        <v>52.8</v>
      </c>
    </row>
    <row r="33" spans="2:32" ht="27.95" customHeight="1">
      <c r="B33" s="704" t="s">
        <v>66</v>
      </c>
      <c r="C33" s="702"/>
      <c r="D33" s="386"/>
      <c r="E33" s="386"/>
      <c r="F33" s="408"/>
      <c r="G33" s="398"/>
      <c r="H33" s="386"/>
      <c r="I33" s="408"/>
      <c r="J33" s="563" t="s">
        <v>382</v>
      </c>
      <c r="K33" s="563"/>
      <c r="L33" s="563">
        <v>5</v>
      </c>
      <c r="M33" s="626"/>
      <c r="N33" s="411"/>
      <c r="O33" s="365"/>
      <c r="P33" s="408"/>
      <c r="Q33" s="386"/>
      <c r="R33" s="408"/>
      <c r="S33" s="398"/>
      <c r="T33" s="386"/>
      <c r="U33" s="408"/>
      <c r="V33" s="680"/>
      <c r="W33" s="93" t="s">
        <v>2</v>
      </c>
      <c r="X33" s="117" t="s">
        <v>41</v>
      </c>
      <c r="Y33" s="521">
        <f>AB34</f>
        <v>0</v>
      </c>
      <c r="Z33" s="158"/>
      <c r="AA33" s="158" t="s">
        <v>42</v>
      </c>
      <c r="AB33" s="159">
        <v>2.5</v>
      </c>
      <c r="AC33" s="159"/>
      <c r="AD33" s="159">
        <f>AB33*5</f>
        <v>12.5</v>
      </c>
      <c r="AE33" s="159" t="s">
        <v>36</v>
      </c>
      <c r="AF33" s="159">
        <f>AD33*9</f>
        <v>112.5</v>
      </c>
    </row>
    <row r="34" spans="2:32" ht="27.95" customHeight="1">
      <c r="B34" s="704"/>
      <c r="C34" s="702"/>
      <c r="D34" s="386"/>
      <c r="E34" s="386"/>
      <c r="F34" s="408"/>
      <c r="G34" s="398"/>
      <c r="H34" s="386"/>
      <c r="I34" s="408"/>
      <c r="J34" s="488"/>
      <c r="K34" s="488"/>
      <c r="L34" s="488"/>
      <c r="M34" s="644"/>
      <c r="N34" s="386"/>
      <c r="O34" s="328"/>
      <c r="P34" s="408"/>
      <c r="Q34" s="386"/>
      <c r="R34" s="408"/>
      <c r="S34" s="398"/>
      <c r="T34" s="386"/>
      <c r="U34" s="408"/>
      <c r="V34" s="680"/>
      <c r="W34" s="602">
        <f>(Y29*2)+(Y30*7)+(Y31*1)+(Y34*8)</f>
        <v>26.8</v>
      </c>
      <c r="X34" s="120" t="s">
        <v>43</v>
      </c>
      <c r="Y34" s="521">
        <v>0.1</v>
      </c>
      <c r="Z34" s="166"/>
      <c r="AA34" s="158" t="s">
        <v>44</v>
      </c>
      <c r="AB34" s="159">
        <v>0</v>
      </c>
      <c r="AE34" s="158">
        <f>AB34*15</f>
        <v>0</v>
      </c>
    </row>
    <row r="35" spans="2:32" ht="27.95" customHeight="1">
      <c r="B35" s="516" t="s">
        <v>45</v>
      </c>
      <c r="C35" s="183"/>
      <c r="D35" s="386"/>
      <c r="E35" s="386"/>
      <c r="F35" s="408"/>
      <c r="G35" s="408"/>
      <c r="H35" s="386"/>
      <c r="I35" s="408"/>
      <c r="J35" s="488"/>
      <c r="K35" s="488"/>
      <c r="L35" s="488"/>
      <c r="M35" s="626"/>
      <c r="N35" s="386"/>
      <c r="O35" s="329"/>
      <c r="P35" s="408"/>
      <c r="Q35" s="386"/>
      <c r="R35" s="408"/>
      <c r="S35" s="408"/>
      <c r="T35" s="408"/>
      <c r="U35" s="408"/>
      <c r="V35" s="680"/>
      <c r="W35" s="93" t="s">
        <v>46</v>
      </c>
      <c r="X35" s="123"/>
      <c r="Y35" s="521"/>
      <c r="Z35" s="158"/>
      <c r="AC35" s="158">
        <f>SUM(AC30:AC34)</f>
        <v>26.2</v>
      </c>
      <c r="AD35" s="158">
        <f>SUM(AD30:AD34)</f>
        <v>21.5</v>
      </c>
      <c r="AE35" s="158">
        <f>SUM(AE30:AE34)</f>
        <v>96.5</v>
      </c>
      <c r="AF35" s="158">
        <f>AC35*4+AD35*9+AE35*4</f>
        <v>684.3</v>
      </c>
    </row>
    <row r="36" spans="2:32" ht="27.95" customHeight="1">
      <c r="B36" s="517"/>
      <c r="C36" s="185"/>
      <c r="D36" s="386"/>
      <c r="E36" s="386"/>
      <c r="F36" s="408"/>
      <c r="G36" s="408"/>
      <c r="H36" s="386"/>
      <c r="I36" s="408"/>
      <c r="J36" s="408"/>
      <c r="K36" s="386"/>
      <c r="L36" s="414"/>
      <c r="M36" s="414"/>
      <c r="N36" s="415"/>
      <c r="O36" s="414"/>
      <c r="P36" s="408"/>
      <c r="Q36" s="386"/>
      <c r="R36" s="408"/>
      <c r="S36" s="408"/>
      <c r="T36" s="386"/>
      <c r="U36" s="408"/>
      <c r="V36" s="680"/>
      <c r="W36" s="603">
        <f>(W30*4)+(W32*9)+(W34*4)</f>
        <v>694.7</v>
      </c>
      <c r="X36" s="129"/>
      <c r="Y36" s="521"/>
      <c r="Z36" s="166"/>
      <c r="AC36" s="186">
        <f>AC35*4/AF35</f>
        <v>0.15314920356568756</v>
      </c>
      <c r="AD36" s="186">
        <f>AD35*9/AF35</f>
        <v>0.28277071459886016</v>
      </c>
      <c r="AE36" s="186">
        <f>AE35*4/AF35</f>
        <v>0.56408008183545233</v>
      </c>
    </row>
    <row r="37" spans="2:32" s="177" customFormat="1" ht="42" customHeight="1">
      <c r="B37" s="512">
        <v>4</v>
      </c>
      <c r="C37" s="702"/>
      <c r="D37" s="387" t="str">
        <f>'4月菜單'!Q26</f>
        <v>高麗菜飯</v>
      </c>
      <c r="E37" s="450" t="s">
        <v>50</v>
      </c>
      <c r="F37" s="80" t="s">
        <v>21</v>
      </c>
      <c r="G37" s="387" t="str">
        <f>'4月菜單'!Q27</f>
        <v>生鮮水產品-茄汁清蒸魚(海)</v>
      </c>
      <c r="H37" s="387" t="s">
        <v>291</v>
      </c>
      <c r="I37" s="80" t="s">
        <v>21</v>
      </c>
      <c r="J37" s="387" t="str">
        <f>'4月菜單'!Q28</f>
        <v>炸洋蔥圈圈(加炸)</v>
      </c>
      <c r="K37" s="387" t="s">
        <v>293</v>
      </c>
      <c r="L37" s="413" t="s">
        <v>21</v>
      </c>
      <c r="M37" s="194" t="str">
        <f>'4月菜單'!Q29</f>
        <v>醬燒肉片</v>
      </c>
      <c r="N37" s="194" t="s">
        <v>295</v>
      </c>
      <c r="O37" s="413" t="s">
        <v>21</v>
      </c>
      <c r="P37" s="387" t="str">
        <f>'4月菜單'!Q30</f>
        <v>深色蔬菜</v>
      </c>
      <c r="Q37" s="387" t="s">
        <v>23</v>
      </c>
      <c r="R37" s="80" t="s">
        <v>21</v>
      </c>
      <c r="S37" s="387" t="str">
        <f>'4月菜單'!Q31</f>
        <v>日式海芽湯</v>
      </c>
      <c r="T37" s="387" t="s">
        <v>22</v>
      </c>
      <c r="U37" s="500" t="s">
        <v>21</v>
      </c>
      <c r="V37" s="708"/>
      <c r="W37" s="589" t="s">
        <v>1</v>
      </c>
      <c r="X37" s="499" t="s">
        <v>24</v>
      </c>
      <c r="Y37" s="523">
        <f>AB38</f>
        <v>5.7</v>
      </c>
      <c r="Z37" s="158"/>
      <c r="AA37" s="158"/>
      <c r="AB37" s="159"/>
      <c r="AC37" s="158" t="s">
        <v>25</v>
      </c>
      <c r="AD37" s="158" t="s">
        <v>26</v>
      </c>
      <c r="AE37" s="158" t="s">
        <v>27</v>
      </c>
      <c r="AF37" s="158" t="s">
        <v>28</v>
      </c>
    </row>
    <row r="38" spans="2:32" ht="27.95" customHeight="1">
      <c r="B38" s="514" t="s">
        <v>29</v>
      </c>
      <c r="C38" s="702"/>
      <c r="D38" s="488" t="s">
        <v>30</v>
      </c>
      <c r="E38" s="488"/>
      <c r="F38" s="488">
        <v>100</v>
      </c>
      <c r="G38" s="410" t="s">
        <v>401</v>
      </c>
      <c r="H38" s="488" t="s">
        <v>372</v>
      </c>
      <c r="I38" s="365">
        <v>40</v>
      </c>
      <c r="J38" s="410" t="s">
        <v>378</v>
      </c>
      <c r="K38" s="330" t="s">
        <v>377</v>
      </c>
      <c r="L38" s="410">
        <v>30</v>
      </c>
      <c r="M38" s="335" t="s">
        <v>400</v>
      </c>
      <c r="N38" s="333"/>
      <c r="O38" s="408">
        <v>30</v>
      </c>
      <c r="P38" s="593" t="str">
        <f>P37</f>
        <v>深色蔬菜</v>
      </c>
      <c r="Q38" s="410"/>
      <c r="R38" s="488">
        <v>100</v>
      </c>
      <c r="S38" s="488" t="s">
        <v>296</v>
      </c>
      <c r="T38" s="488"/>
      <c r="U38" s="365">
        <v>5</v>
      </c>
      <c r="V38" s="709"/>
      <c r="W38" s="453">
        <f>(Y37*15)+(Y39*5)+(Y41*15)+(Y42*12)</f>
        <v>95.5</v>
      </c>
      <c r="X38" s="90" t="s">
        <v>31</v>
      </c>
      <c r="Y38" s="524">
        <v>1.9</v>
      </c>
      <c r="Z38" s="166"/>
      <c r="AA38" s="175" t="s">
        <v>32</v>
      </c>
      <c r="AB38" s="159">
        <v>5.7</v>
      </c>
      <c r="AC38" s="159">
        <f>AB38*2</f>
        <v>11.4</v>
      </c>
      <c r="AD38" s="159"/>
      <c r="AE38" s="159">
        <f>AB38*15</f>
        <v>85.5</v>
      </c>
      <c r="AF38" s="159">
        <f>AC38*4+AE38*4</f>
        <v>387.6</v>
      </c>
    </row>
    <row r="39" spans="2:32" ht="27.95" customHeight="1">
      <c r="B39" s="514">
        <v>19</v>
      </c>
      <c r="C39" s="702"/>
      <c r="D39" s="639" t="s">
        <v>33</v>
      </c>
      <c r="E39" s="488"/>
      <c r="F39" s="488">
        <v>20</v>
      </c>
      <c r="G39" s="488"/>
      <c r="H39" s="488"/>
      <c r="I39" s="365"/>
      <c r="J39" s="408"/>
      <c r="K39" s="410"/>
      <c r="L39" s="410"/>
      <c r="M39" s="335" t="s">
        <v>414</v>
      </c>
      <c r="N39" s="332"/>
      <c r="O39" s="488">
        <v>20</v>
      </c>
      <c r="P39" s="408"/>
      <c r="Q39" s="398"/>
      <c r="R39" s="408"/>
      <c r="S39" s="564" t="s">
        <v>297</v>
      </c>
      <c r="T39" s="403"/>
      <c r="U39" s="365" t="s">
        <v>298</v>
      </c>
      <c r="V39" s="709"/>
      <c r="W39" s="454" t="s">
        <v>0</v>
      </c>
      <c r="X39" s="94" t="s">
        <v>34</v>
      </c>
      <c r="Y39" s="524">
        <f>AB40</f>
        <v>2</v>
      </c>
      <c r="Z39" s="158"/>
      <c r="AA39" s="180" t="s">
        <v>35</v>
      </c>
      <c r="AB39" s="159">
        <v>1.9</v>
      </c>
      <c r="AC39" s="181">
        <f>AB39*7</f>
        <v>13.299999999999999</v>
      </c>
      <c r="AD39" s="159">
        <f>AB39*5</f>
        <v>9.5</v>
      </c>
      <c r="AE39" s="159" t="s">
        <v>36</v>
      </c>
      <c r="AF39" s="182">
        <f>AC39*4+AD39*9</f>
        <v>138.69999999999999</v>
      </c>
    </row>
    <row r="40" spans="2:32" ht="27.95" customHeight="1">
      <c r="B40" s="514" t="s">
        <v>37</v>
      </c>
      <c r="C40" s="702"/>
      <c r="D40" s="488" t="s">
        <v>289</v>
      </c>
      <c r="E40" s="488"/>
      <c r="F40" s="488">
        <v>20</v>
      </c>
      <c r="G40" s="488"/>
      <c r="H40" s="411"/>
      <c r="I40" s="365"/>
      <c r="J40" s="467"/>
      <c r="K40" s="411"/>
      <c r="L40" s="488"/>
      <c r="M40" s="335" t="s">
        <v>415</v>
      </c>
      <c r="N40" s="333"/>
      <c r="O40" s="408">
        <v>10</v>
      </c>
      <c r="P40" s="408"/>
      <c r="Q40" s="398"/>
      <c r="R40" s="408"/>
      <c r="S40" s="410"/>
      <c r="T40" s="411"/>
      <c r="U40" s="365"/>
      <c r="V40" s="709"/>
      <c r="W40" s="453">
        <f>(Y38*5)+(Y40*5)+(Y42*8)</f>
        <v>23</v>
      </c>
      <c r="X40" s="94" t="s">
        <v>38</v>
      </c>
      <c r="Y40" s="524">
        <f>AB41</f>
        <v>2.7</v>
      </c>
      <c r="Z40" s="166"/>
      <c r="AA40" s="158" t="s">
        <v>39</v>
      </c>
      <c r="AB40" s="159">
        <v>2</v>
      </c>
      <c r="AC40" s="159">
        <f>AB40*1</f>
        <v>2</v>
      </c>
      <c r="AD40" s="159" t="s">
        <v>36</v>
      </c>
      <c r="AE40" s="159">
        <f>AB40*5</f>
        <v>10</v>
      </c>
      <c r="AF40" s="159">
        <f>AC40*4+AE40*4</f>
        <v>48</v>
      </c>
    </row>
    <row r="41" spans="2:32" ht="27.95" customHeight="1">
      <c r="B41" s="682" t="s">
        <v>67</v>
      </c>
      <c r="C41" s="702"/>
      <c r="D41" s="488" t="s">
        <v>290</v>
      </c>
      <c r="E41" s="488"/>
      <c r="F41" s="488">
        <v>10</v>
      </c>
      <c r="G41" s="488"/>
      <c r="H41" s="411"/>
      <c r="I41" s="365"/>
      <c r="J41" s="385"/>
      <c r="K41" s="398"/>
      <c r="L41" s="488"/>
      <c r="M41" s="467"/>
      <c r="N41" s="333"/>
      <c r="O41" s="408"/>
      <c r="P41" s="408"/>
      <c r="Q41" s="398"/>
      <c r="R41" s="408"/>
      <c r="S41" s="398"/>
      <c r="T41" s="386"/>
      <c r="U41" s="328"/>
      <c r="V41" s="709"/>
      <c r="W41" s="454" t="s">
        <v>2</v>
      </c>
      <c r="X41" s="94" t="s">
        <v>41</v>
      </c>
      <c r="Y41" s="524">
        <f>AB42</f>
        <v>0</v>
      </c>
      <c r="Z41" s="158"/>
      <c r="AA41" s="158" t="s">
        <v>42</v>
      </c>
      <c r="AB41" s="159">
        <v>2.7</v>
      </c>
      <c r="AC41" s="159"/>
      <c r="AD41" s="159">
        <f>AB41*5</f>
        <v>13.5</v>
      </c>
      <c r="AE41" s="159" t="s">
        <v>36</v>
      </c>
      <c r="AF41" s="159">
        <f>AD41*9</f>
        <v>121.5</v>
      </c>
    </row>
    <row r="42" spans="2:32" ht="27.95" customHeight="1">
      <c r="B42" s="682"/>
      <c r="C42" s="702"/>
      <c r="D42" s="488"/>
      <c r="E42" s="489"/>
      <c r="F42" s="488"/>
      <c r="G42" s="327"/>
      <c r="H42" s="386"/>
      <c r="I42" s="328"/>
      <c r="J42" s="467"/>
      <c r="K42" s="488"/>
      <c r="L42" s="488"/>
      <c r="M42" s="405"/>
      <c r="N42" s="367"/>
      <c r="O42" s="488"/>
      <c r="P42" s="408"/>
      <c r="Q42" s="386"/>
      <c r="R42" s="408"/>
      <c r="S42" s="488"/>
      <c r="T42" s="488"/>
      <c r="U42" s="365"/>
      <c r="V42" s="709"/>
      <c r="W42" s="453">
        <f>(Y37*2)+(Y38*7)+(Y39*1)+(Y42*8)</f>
        <v>26.7</v>
      </c>
      <c r="X42" s="100" t="s">
        <v>43</v>
      </c>
      <c r="Y42" s="524">
        <v>0</v>
      </c>
      <c r="Z42" s="166"/>
      <c r="AA42" s="158" t="s">
        <v>44</v>
      </c>
      <c r="AE42" s="158">
        <f>AB42*15</f>
        <v>0</v>
      </c>
    </row>
    <row r="43" spans="2:32" ht="27.95" customHeight="1">
      <c r="B43" s="516" t="s">
        <v>45</v>
      </c>
      <c r="C43" s="183"/>
      <c r="D43" s="404"/>
      <c r="E43" s="458"/>
      <c r="F43" s="488"/>
      <c r="G43" s="408"/>
      <c r="H43" s="386"/>
      <c r="I43" s="329"/>
      <c r="J43" s="558"/>
      <c r="K43" s="411"/>
      <c r="L43" s="55"/>
      <c r="M43" s="334"/>
      <c r="N43" s="332"/>
      <c r="O43" s="488"/>
      <c r="P43" s="408"/>
      <c r="Q43" s="386"/>
      <c r="R43" s="408"/>
      <c r="S43" s="398"/>
      <c r="T43" s="403"/>
      <c r="U43" s="365"/>
      <c r="V43" s="709"/>
      <c r="W43" s="454" t="s">
        <v>46</v>
      </c>
      <c r="X43" s="103"/>
      <c r="Y43" s="524"/>
      <c r="Z43" s="158"/>
      <c r="AC43" s="158">
        <f>SUM(AC38:AC42)</f>
        <v>26.7</v>
      </c>
      <c r="AD43" s="158">
        <f>SUM(AD38:AD42)</f>
        <v>23</v>
      </c>
      <c r="AE43" s="158">
        <f>SUM(AE38:AE42)</f>
        <v>95.5</v>
      </c>
      <c r="AF43" s="158">
        <f>AC43*4+AD43*9+AE43*4</f>
        <v>695.8</v>
      </c>
    </row>
    <row r="44" spans="2:32" ht="27.95" customHeight="1" thickBot="1">
      <c r="B44" s="525"/>
      <c r="C44" s="526"/>
      <c r="D44" s="326"/>
      <c r="E44" s="456"/>
      <c r="F44" s="320"/>
      <c r="G44" s="527"/>
      <c r="H44" s="528"/>
      <c r="I44" s="527"/>
      <c r="J44" s="529"/>
      <c r="K44" s="135"/>
      <c r="L44" s="320"/>
      <c r="M44" s="529"/>
      <c r="N44" s="528"/>
      <c r="O44" s="527"/>
      <c r="P44" s="527"/>
      <c r="Q44" s="528"/>
      <c r="R44" s="527"/>
      <c r="S44" s="529"/>
      <c r="T44" s="528"/>
      <c r="U44" s="530"/>
      <c r="V44" s="710"/>
      <c r="W44" s="590">
        <f>(W38*4)+(W40*9)+(W42*4)</f>
        <v>695.8</v>
      </c>
      <c r="X44" s="501"/>
      <c r="Y44" s="531"/>
      <c r="Z44" s="166"/>
      <c r="AC44" s="186">
        <f>AC43*4/AF43</f>
        <v>0.15349238286864042</v>
      </c>
      <c r="AD44" s="186">
        <f>AD43*9/AF43</f>
        <v>0.29749928140270193</v>
      </c>
      <c r="AE44" s="186">
        <f>AE43*4/AF43</f>
        <v>0.5490083357286577</v>
      </c>
    </row>
    <row r="45" spans="2:32" ht="49.5" customHeight="1">
      <c r="C45" s="158"/>
      <c r="D45" s="713"/>
      <c r="E45" s="713"/>
      <c r="F45" s="713"/>
      <c r="G45" s="713"/>
      <c r="H45" s="713"/>
      <c r="I45" s="713"/>
      <c r="J45" s="713"/>
      <c r="K45" s="713"/>
      <c r="L45" s="713"/>
      <c r="M45" s="713"/>
      <c r="N45" s="713"/>
      <c r="O45" s="713"/>
      <c r="P45" s="713"/>
      <c r="Q45" s="713"/>
      <c r="R45" s="713"/>
      <c r="S45" s="713"/>
      <c r="T45" s="713"/>
      <c r="U45" s="713"/>
      <c r="V45" s="713"/>
      <c r="W45" s="713"/>
      <c r="X45" s="713"/>
      <c r="Y45" s="713"/>
      <c r="Z45" s="200"/>
    </row>
    <row r="46" spans="2:32">
      <c r="B46" s="159"/>
      <c r="D46" s="711"/>
      <c r="E46" s="711"/>
      <c r="F46" s="712"/>
      <c r="G46" s="712"/>
      <c r="H46" s="201"/>
      <c r="I46" s="158"/>
      <c r="J46" s="158"/>
      <c r="K46" s="201"/>
      <c r="L46" s="158"/>
      <c r="N46" s="201"/>
      <c r="O46" s="158"/>
      <c r="Q46" s="201"/>
      <c r="R46" s="158"/>
      <c r="T46" s="201"/>
      <c r="U46" s="158"/>
      <c r="V46" s="202"/>
      <c r="Y46" s="204"/>
    </row>
    <row r="47" spans="2:32">
      <c r="Y47" s="204"/>
    </row>
    <row r="48" spans="2:32">
      <c r="Y48" s="204"/>
    </row>
    <row r="49" spans="25:25">
      <c r="Y49" s="204"/>
    </row>
    <row r="50" spans="25:25">
      <c r="Y50" s="204"/>
    </row>
    <row r="51" spans="25:25">
      <c r="Y51" s="204"/>
    </row>
    <row r="52" spans="25:25">
      <c r="Y52" s="204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8" right="0.17" top="0.18" bottom="0.17" header="0.5" footer="0.2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view="pageBreakPreview" zoomScale="55" zoomScaleNormal="55" zoomScaleSheetLayoutView="55" workbookViewId="0">
      <selection activeCell="B1" sqref="B1:Y1"/>
    </sheetView>
  </sheetViews>
  <sheetFormatPr defaultRowHeight="20.25"/>
  <cols>
    <col min="1" max="1" width="1.875" style="179" customWidth="1"/>
    <col min="2" max="2" width="4.875" style="198" customWidth="1"/>
    <col min="3" max="3" width="0" style="179" hidden="1" customWidth="1"/>
    <col min="4" max="4" width="18.625" style="179" customWidth="1"/>
    <col min="5" max="5" width="5.625" style="199" customWidth="1"/>
    <col min="6" max="6" width="9.625" style="179" customWidth="1"/>
    <col min="7" max="7" width="18.625" style="179" customWidth="1"/>
    <col min="8" max="8" width="5.625" style="199" customWidth="1"/>
    <col min="9" max="9" width="9.625" style="179" customWidth="1"/>
    <col min="10" max="10" width="18.625" style="179" customWidth="1"/>
    <col min="11" max="11" width="5.625" style="199" customWidth="1"/>
    <col min="12" max="12" width="9.625" style="179" customWidth="1"/>
    <col min="13" max="13" width="18.625" style="179" customWidth="1"/>
    <col min="14" max="14" width="5.625" style="199" customWidth="1"/>
    <col min="15" max="15" width="9.625" style="179" customWidth="1"/>
    <col min="16" max="16" width="18.625" style="179" customWidth="1"/>
    <col min="17" max="17" width="5.625" style="199" customWidth="1"/>
    <col min="18" max="18" width="9.625" style="179" customWidth="1"/>
    <col min="19" max="19" width="18.625" style="179" customWidth="1"/>
    <col min="20" max="20" width="5.625" style="199" customWidth="1"/>
    <col min="21" max="21" width="9.625" style="179" customWidth="1"/>
    <col min="22" max="22" width="5.25" style="205" customWidth="1"/>
    <col min="23" max="23" width="11.75" style="203" customWidth="1"/>
    <col min="24" max="24" width="11.25" style="144" customWidth="1"/>
    <col min="25" max="25" width="6.625" style="206" customWidth="1"/>
    <col min="26" max="26" width="6.625" style="179" customWidth="1"/>
    <col min="27" max="27" width="6" style="158" customWidth="1"/>
    <col min="28" max="28" width="5.5" style="159" customWidth="1"/>
    <col min="29" max="29" width="7.75" style="158" customWidth="1"/>
    <col min="30" max="30" width="8" style="158" customWidth="1"/>
    <col min="31" max="31" width="7.875" style="158" customWidth="1"/>
    <col min="32" max="32" width="7.5" style="158" customWidth="1"/>
    <col min="33" max="35" width="9" style="179" customWidth="1"/>
    <col min="36" max="16384" width="9" style="179"/>
  </cols>
  <sheetData>
    <row r="1" spans="1:32" s="158" customFormat="1" ht="38.25">
      <c r="B1" s="683" t="s">
        <v>492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157"/>
      <c r="AB1" s="159"/>
    </row>
    <row r="2" spans="1:32" s="158" customFormat="1" ht="24.95" customHeight="1">
      <c r="B2" s="705"/>
      <c r="C2" s="706"/>
      <c r="D2" s="706"/>
      <c r="E2" s="706"/>
      <c r="F2" s="706"/>
      <c r="G2" s="706"/>
      <c r="H2" s="160"/>
      <c r="I2" s="157"/>
      <c r="J2" s="157"/>
      <c r="K2" s="160"/>
      <c r="L2" s="157"/>
      <c r="M2" s="157"/>
      <c r="N2" s="160"/>
      <c r="O2" s="157"/>
      <c r="P2" s="157"/>
      <c r="Q2" s="160"/>
      <c r="R2" s="685" t="s">
        <v>237</v>
      </c>
      <c r="S2" s="685"/>
      <c r="T2" s="685"/>
      <c r="U2" s="685"/>
      <c r="V2" s="685"/>
      <c r="W2" s="685"/>
      <c r="X2" s="685"/>
      <c r="Y2" s="685"/>
      <c r="Z2" s="685"/>
      <c r="AB2" s="159"/>
    </row>
    <row r="3" spans="1:32" s="158" customFormat="1" ht="31.5" customHeight="1" thickBot="1">
      <c r="B3" s="58" t="s">
        <v>9</v>
      </c>
      <c r="C3" s="161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T3" s="162"/>
      <c r="U3" s="162"/>
      <c r="V3" s="163"/>
      <c r="W3" s="164"/>
      <c r="X3" s="62"/>
      <c r="Y3" s="165"/>
      <c r="Z3" s="166"/>
      <c r="AB3" s="159"/>
    </row>
    <row r="4" spans="1:32" s="176" customFormat="1" ht="157.5">
      <c r="B4" s="167" t="s">
        <v>10</v>
      </c>
      <c r="C4" s="168" t="s">
        <v>11</v>
      </c>
      <c r="D4" s="169" t="s">
        <v>12</v>
      </c>
      <c r="E4" s="68" t="s">
        <v>13</v>
      </c>
      <c r="F4" s="169"/>
      <c r="G4" s="169" t="s">
        <v>14</v>
      </c>
      <c r="H4" s="68" t="s">
        <v>13</v>
      </c>
      <c r="I4" s="169"/>
      <c r="J4" s="169" t="s">
        <v>15</v>
      </c>
      <c r="K4" s="68" t="s">
        <v>13</v>
      </c>
      <c r="L4" s="170"/>
      <c r="M4" s="169" t="s">
        <v>15</v>
      </c>
      <c r="N4" s="68" t="s">
        <v>13</v>
      </c>
      <c r="O4" s="169"/>
      <c r="P4" s="169" t="s">
        <v>15</v>
      </c>
      <c r="Q4" s="68" t="s">
        <v>13</v>
      </c>
      <c r="R4" s="169"/>
      <c r="S4" s="171" t="s">
        <v>16</v>
      </c>
      <c r="T4" s="68" t="s">
        <v>13</v>
      </c>
      <c r="U4" s="169"/>
      <c r="V4" s="70" t="s">
        <v>68</v>
      </c>
      <c r="W4" s="172" t="s">
        <v>17</v>
      </c>
      <c r="X4" s="72" t="s">
        <v>18</v>
      </c>
      <c r="Y4" s="173" t="s">
        <v>19</v>
      </c>
      <c r="Z4" s="174"/>
      <c r="AA4" s="175"/>
      <c r="AB4" s="159"/>
      <c r="AC4" s="158"/>
      <c r="AD4" s="158"/>
      <c r="AE4" s="158"/>
      <c r="AF4" s="158"/>
    </row>
    <row r="5" spans="1:32" s="177" customFormat="1" ht="42" customHeight="1">
      <c r="B5" s="77">
        <v>4</v>
      </c>
      <c r="C5" s="702"/>
      <c r="D5" s="79" t="str">
        <f>'4月菜單'!A36</f>
        <v>白米飯+小可頌</v>
      </c>
      <c r="E5" s="79" t="s">
        <v>20</v>
      </c>
      <c r="F5" s="80" t="s">
        <v>21</v>
      </c>
      <c r="G5" s="79" t="str">
        <f>'4月菜單'!A37</f>
        <v>普羅旺斯雞排</v>
      </c>
      <c r="H5" s="79" t="s">
        <v>208</v>
      </c>
      <c r="I5" s="80" t="s">
        <v>21</v>
      </c>
      <c r="J5" s="79" t="str">
        <f>'4月菜單'!A38</f>
        <v>壽喜燒肉(豆)</v>
      </c>
      <c r="K5" s="387" t="s">
        <v>22</v>
      </c>
      <c r="L5" s="80" t="s">
        <v>21</v>
      </c>
      <c r="M5" s="79" t="str">
        <f>'4月菜單'!A39</f>
        <v>港式蘿蔔糕(冷)</v>
      </c>
      <c r="N5" s="79" t="s">
        <v>212</v>
      </c>
      <c r="O5" s="80" t="s">
        <v>21</v>
      </c>
      <c r="P5" s="79" t="str">
        <f>'4月菜單'!A40</f>
        <v>深色蔬菜</v>
      </c>
      <c r="Q5" s="79" t="s">
        <v>23</v>
      </c>
      <c r="R5" s="80" t="s">
        <v>21</v>
      </c>
      <c r="S5" s="187" t="str">
        <f>'4月菜單'!A41</f>
        <v>薑絲冬瓜湯</v>
      </c>
      <c r="T5" s="79" t="s">
        <v>47</v>
      </c>
      <c r="U5" s="80" t="s">
        <v>48</v>
      </c>
      <c r="V5" s="679"/>
      <c r="W5" s="81" t="s">
        <v>1</v>
      </c>
      <c r="X5" s="110" t="s">
        <v>70</v>
      </c>
      <c r="Y5" s="645">
        <v>6</v>
      </c>
      <c r="Z5" s="158"/>
      <c r="AA5" s="158"/>
      <c r="AB5" s="159"/>
      <c r="AC5" s="158" t="s">
        <v>71</v>
      </c>
      <c r="AD5" s="158" t="s">
        <v>72</v>
      </c>
      <c r="AE5" s="158" t="s">
        <v>73</v>
      </c>
      <c r="AF5" s="158" t="s">
        <v>74</v>
      </c>
    </row>
    <row r="6" spans="1:32" ht="27.95" customHeight="1">
      <c r="B6" s="178" t="s">
        <v>29</v>
      </c>
      <c r="C6" s="702"/>
      <c r="D6" s="86" t="s">
        <v>75</v>
      </c>
      <c r="E6" s="87"/>
      <c r="F6" s="88">
        <v>100</v>
      </c>
      <c r="G6" s="338" t="s">
        <v>213</v>
      </c>
      <c r="H6" s="338"/>
      <c r="I6" s="399">
        <v>50</v>
      </c>
      <c r="J6" s="633" t="s">
        <v>173</v>
      </c>
      <c r="K6" s="635"/>
      <c r="L6" s="634">
        <v>20</v>
      </c>
      <c r="M6" s="410" t="s">
        <v>214</v>
      </c>
      <c r="N6" s="344" t="s">
        <v>215</v>
      </c>
      <c r="O6" s="343">
        <v>30</v>
      </c>
      <c r="P6" s="593" t="str">
        <f>P5</f>
        <v>深色蔬菜</v>
      </c>
      <c r="Q6" s="86"/>
      <c r="R6" s="89">
        <v>100</v>
      </c>
      <c r="S6" s="346" t="s">
        <v>300</v>
      </c>
      <c r="T6" s="88"/>
      <c r="U6" s="88">
        <v>20</v>
      </c>
      <c r="V6" s="680"/>
      <c r="W6" s="602">
        <f>(Y5*15)+(Y7*5)+(Y9*15)+(Y10*12)</f>
        <v>100</v>
      </c>
      <c r="X6" s="113" t="s">
        <v>31</v>
      </c>
      <c r="Y6" s="646">
        <v>1.8</v>
      </c>
      <c r="Z6" s="166"/>
      <c r="AA6" s="175" t="s">
        <v>32</v>
      </c>
      <c r="AB6" s="159">
        <v>6</v>
      </c>
      <c r="AC6" s="159">
        <f>AB6*2</f>
        <v>12</v>
      </c>
      <c r="AD6" s="159"/>
      <c r="AE6" s="159">
        <f>AB6*15</f>
        <v>90</v>
      </c>
      <c r="AF6" s="159">
        <f>AC6*4+AE6*4</f>
        <v>408</v>
      </c>
    </row>
    <row r="7" spans="1:32" ht="27.95" customHeight="1">
      <c r="B7" s="178">
        <v>22</v>
      </c>
      <c r="C7" s="702"/>
      <c r="D7" s="87"/>
      <c r="E7" s="87"/>
      <c r="F7" s="87"/>
      <c r="G7" s="337"/>
      <c r="H7" s="339"/>
      <c r="I7" s="337"/>
      <c r="J7" s="633" t="s">
        <v>394</v>
      </c>
      <c r="K7" s="636"/>
      <c r="L7" s="634">
        <v>20</v>
      </c>
      <c r="M7" s="344"/>
      <c r="N7" s="344"/>
      <c r="O7" s="343"/>
      <c r="P7" s="88"/>
      <c r="Q7" s="88"/>
      <c r="R7" s="88"/>
      <c r="S7" s="346" t="s">
        <v>301</v>
      </c>
      <c r="T7" s="88"/>
      <c r="U7" s="88">
        <v>1</v>
      </c>
      <c r="V7" s="680"/>
      <c r="W7" s="93" t="s">
        <v>0</v>
      </c>
      <c r="X7" s="117" t="s">
        <v>34</v>
      </c>
      <c r="Y7" s="646">
        <v>2</v>
      </c>
      <c r="Z7" s="158"/>
      <c r="AA7" s="180" t="s">
        <v>35</v>
      </c>
      <c r="AB7" s="159">
        <v>1.9</v>
      </c>
      <c r="AC7" s="181">
        <f>AB7*7</f>
        <v>13.299999999999999</v>
      </c>
      <c r="AD7" s="159">
        <f>AB7*5</f>
        <v>9.5</v>
      </c>
      <c r="AE7" s="159" t="s">
        <v>36</v>
      </c>
      <c r="AF7" s="182">
        <f>AC7*4+AD7*9</f>
        <v>138.69999999999999</v>
      </c>
    </row>
    <row r="8" spans="1:32" ht="27.95" customHeight="1">
      <c r="B8" s="178" t="s">
        <v>37</v>
      </c>
      <c r="C8" s="702"/>
      <c r="D8" s="87"/>
      <c r="E8" s="87"/>
      <c r="F8" s="87"/>
      <c r="G8" s="336"/>
      <c r="H8" s="338"/>
      <c r="I8" s="337"/>
      <c r="J8" s="633" t="s">
        <v>217</v>
      </c>
      <c r="K8" s="636"/>
      <c r="L8" s="634">
        <v>10</v>
      </c>
      <c r="M8" s="410"/>
      <c r="N8" s="345"/>
      <c r="O8" s="344"/>
      <c r="P8" s="88"/>
      <c r="Q8" s="98"/>
      <c r="R8" s="88"/>
      <c r="S8" s="87"/>
      <c r="T8" s="98"/>
      <c r="U8" s="88"/>
      <c r="V8" s="680"/>
      <c r="W8" s="602">
        <f>(Y6*5)+(Y8*5)+(Y10*8)</f>
        <v>22</v>
      </c>
      <c r="X8" s="117" t="s">
        <v>38</v>
      </c>
      <c r="Y8" s="646">
        <v>2.6</v>
      </c>
      <c r="Z8" s="166"/>
      <c r="AA8" s="158" t="s">
        <v>39</v>
      </c>
      <c r="AB8" s="159">
        <v>2.2000000000000002</v>
      </c>
      <c r="AC8" s="159">
        <f>AB8*1</f>
        <v>2.2000000000000002</v>
      </c>
      <c r="AD8" s="159" t="s">
        <v>36</v>
      </c>
      <c r="AE8" s="159">
        <f>AB8*5</f>
        <v>11</v>
      </c>
      <c r="AF8" s="159">
        <f>AC8*4+AE8*4</f>
        <v>52.8</v>
      </c>
    </row>
    <row r="9" spans="1:32" ht="27.95" customHeight="1">
      <c r="B9" s="716" t="s">
        <v>40</v>
      </c>
      <c r="C9" s="702"/>
      <c r="D9" s="87"/>
      <c r="E9" s="87"/>
      <c r="F9" s="87"/>
      <c r="G9" s="337"/>
      <c r="H9" s="338"/>
      <c r="I9" s="337"/>
      <c r="J9" s="632" t="s">
        <v>171</v>
      </c>
      <c r="K9" s="636"/>
      <c r="L9" s="634">
        <v>10</v>
      </c>
      <c r="M9" s="344"/>
      <c r="N9" s="345"/>
      <c r="O9" s="344"/>
      <c r="P9" s="88"/>
      <c r="Q9" s="98"/>
      <c r="R9" s="88"/>
      <c r="S9" s="87"/>
      <c r="T9" s="98"/>
      <c r="U9" s="88"/>
      <c r="V9" s="680"/>
      <c r="W9" s="93" t="s">
        <v>2</v>
      </c>
      <c r="X9" s="117" t="s">
        <v>41</v>
      </c>
      <c r="Y9" s="646">
        <f>AB10</f>
        <v>0</v>
      </c>
      <c r="Z9" s="158"/>
      <c r="AA9" s="158" t="s">
        <v>42</v>
      </c>
      <c r="AB9" s="159">
        <v>2.5</v>
      </c>
      <c r="AC9" s="159"/>
      <c r="AD9" s="159">
        <f>AB9*5</f>
        <v>12.5</v>
      </c>
      <c r="AE9" s="159" t="s">
        <v>36</v>
      </c>
      <c r="AF9" s="159">
        <f>AD9*9</f>
        <v>112.5</v>
      </c>
    </row>
    <row r="10" spans="1:32" ht="27.95" customHeight="1">
      <c r="B10" s="716"/>
      <c r="C10" s="702"/>
      <c r="D10" s="87"/>
      <c r="E10" s="87"/>
      <c r="F10" s="87"/>
      <c r="G10" s="337"/>
      <c r="H10" s="338"/>
      <c r="I10" s="337"/>
      <c r="J10" s="632" t="s">
        <v>316</v>
      </c>
      <c r="K10" s="636" t="s">
        <v>172</v>
      </c>
      <c r="L10" s="634">
        <v>10</v>
      </c>
      <c r="M10" s="343"/>
      <c r="N10" s="345"/>
      <c r="O10" s="343"/>
      <c r="P10" s="88"/>
      <c r="Q10" s="98"/>
      <c r="R10" s="88"/>
      <c r="S10" s="87"/>
      <c r="T10" s="98"/>
      <c r="U10" s="88"/>
      <c r="V10" s="680"/>
      <c r="W10" s="602">
        <f>(Y5*2)+(Y6*7)+(Y7*1)+(Y10*8)</f>
        <v>26.6</v>
      </c>
      <c r="X10" s="120" t="s">
        <v>43</v>
      </c>
      <c r="Y10" s="646">
        <v>0</v>
      </c>
      <c r="Z10" s="166"/>
      <c r="AA10" s="158" t="s">
        <v>44</v>
      </c>
      <c r="AE10" s="158">
        <f>AB10*15</f>
        <v>0</v>
      </c>
    </row>
    <row r="11" spans="1:32" ht="27.95" customHeight="1">
      <c r="B11" s="101" t="s">
        <v>45</v>
      </c>
      <c r="C11" s="183"/>
      <c r="D11" s="87"/>
      <c r="E11" s="98"/>
      <c r="F11" s="87"/>
      <c r="G11" s="340"/>
      <c r="H11" s="339"/>
      <c r="I11" s="337"/>
      <c r="J11" s="341"/>
      <c r="K11" s="342"/>
      <c r="L11" s="341"/>
      <c r="M11" s="343"/>
      <c r="N11" s="345"/>
      <c r="O11" s="343"/>
      <c r="P11" s="88"/>
      <c r="Q11" s="98"/>
      <c r="R11" s="88"/>
      <c r="S11" s="88"/>
      <c r="T11" s="98"/>
      <c r="U11" s="88"/>
      <c r="V11" s="680"/>
      <c r="W11" s="93" t="s">
        <v>46</v>
      </c>
      <c r="X11" s="123"/>
      <c r="Y11" s="646"/>
      <c r="Z11" s="158"/>
      <c r="AC11" s="158">
        <f>SUM(AC6:AC10)</f>
        <v>27.499999999999996</v>
      </c>
      <c r="AD11" s="158">
        <f>SUM(AD6:AD10)</f>
        <v>22</v>
      </c>
      <c r="AE11" s="158">
        <f>SUM(AE6:AE10)</f>
        <v>101</v>
      </c>
      <c r="AF11" s="158">
        <f>AC11*4+AD11*9+AE11*4</f>
        <v>712</v>
      </c>
    </row>
    <row r="12" spans="1:32" ht="27.95" customHeight="1">
      <c r="B12" s="184"/>
      <c r="C12" s="185"/>
      <c r="D12" s="98"/>
      <c r="E12" s="98"/>
      <c r="F12" s="88"/>
      <c r="G12" s="337"/>
      <c r="H12" s="339"/>
      <c r="I12" s="337"/>
      <c r="J12" s="341"/>
      <c r="K12" s="342"/>
      <c r="L12" s="341"/>
      <c r="M12" s="343"/>
      <c r="N12" s="345"/>
      <c r="O12" s="343"/>
      <c r="P12" s="88"/>
      <c r="Q12" s="98"/>
      <c r="R12" s="88"/>
      <c r="S12" s="88"/>
      <c r="T12" s="98"/>
      <c r="U12" s="88"/>
      <c r="V12" s="681"/>
      <c r="W12" s="603">
        <f>(W6*4)+(W8*9)+(W10*4)</f>
        <v>704.4</v>
      </c>
      <c r="X12" s="129"/>
      <c r="Y12" s="647"/>
      <c r="Z12" s="166"/>
      <c r="AC12" s="186">
        <f>AC11*4/AF11</f>
        <v>0.1544943820224719</v>
      </c>
      <c r="AD12" s="186">
        <f>AD11*9/AF11</f>
        <v>0.27808988764044945</v>
      </c>
      <c r="AE12" s="186">
        <f>AE11*4/AF11</f>
        <v>0.56741573033707871</v>
      </c>
    </row>
    <row r="13" spans="1:32" s="177" customFormat="1" ht="42" customHeight="1">
      <c r="B13" s="77">
        <v>4</v>
      </c>
      <c r="C13" s="702"/>
      <c r="D13" s="79" t="str">
        <f>'4月菜單'!E36</f>
        <v>糙米飯</v>
      </c>
      <c r="E13" s="79" t="s">
        <v>20</v>
      </c>
      <c r="F13" s="80" t="s">
        <v>21</v>
      </c>
      <c r="G13" s="79" t="str">
        <f>'4月菜單'!E37</f>
        <v>米血燒鴨(冷)</v>
      </c>
      <c r="H13" s="387" t="s">
        <v>22</v>
      </c>
      <c r="I13" s="80" t="s">
        <v>21</v>
      </c>
      <c r="J13" s="79" t="str">
        <f>'4月菜單'!E38</f>
        <v>海苔鮮蔬大阪燒</v>
      </c>
      <c r="K13" s="79" t="s">
        <v>295</v>
      </c>
      <c r="L13" s="80" t="s">
        <v>21</v>
      </c>
      <c r="M13" s="79" t="str">
        <f>'4月菜單'!E39</f>
        <v>芹菜豆干(豆)</v>
      </c>
      <c r="N13" s="361" t="s">
        <v>295</v>
      </c>
      <c r="O13" s="80" t="s">
        <v>21</v>
      </c>
      <c r="P13" s="79" t="str">
        <f>'4月菜單'!E40</f>
        <v>淺色蔬菜</v>
      </c>
      <c r="Q13" s="79" t="s">
        <v>69</v>
      </c>
      <c r="R13" s="80" t="s">
        <v>48</v>
      </c>
      <c r="S13" s="79" t="str">
        <f>'4月菜單'!E41</f>
        <v>冬瓜山粉圓</v>
      </c>
      <c r="T13" s="79" t="s">
        <v>47</v>
      </c>
      <c r="U13" s="80" t="s">
        <v>48</v>
      </c>
      <c r="V13" s="697"/>
      <c r="W13" s="81" t="s">
        <v>1</v>
      </c>
      <c r="X13" s="110" t="s">
        <v>70</v>
      </c>
      <c r="Y13" s="91">
        <v>5.8</v>
      </c>
      <c r="Z13" s="158"/>
      <c r="AA13" s="158"/>
      <c r="AB13" s="159"/>
      <c r="AC13" s="158" t="s">
        <v>71</v>
      </c>
      <c r="AD13" s="158" t="s">
        <v>72</v>
      </c>
      <c r="AE13" s="158" t="s">
        <v>73</v>
      </c>
      <c r="AF13" s="158" t="s">
        <v>74</v>
      </c>
    </row>
    <row r="14" spans="1:32" ht="27.95" customHeight="1">
      <c r="B14" s="178" t="s">
        <v>29</v>
      </c>
      <c r="C14" s="702"/>
      <c r="D14" s="349" t="s">
        <v>174</v>
      </c>
      <c r="E14" s="348"/>
      <c r="F14" s="348">
        <v>65</v>
      </c>
      <c r="G14" s="640" t="s">
        <v>477</v>
      </c>
      <c r="H14" s="640"/>
      <c r="I14" s="639">
        <v>40</v>
      </c>
      <c r="J14" s="356" t="s">
        <v>402</v>
      </c>
      <c r="K14" s="359"/>
      <c r="L14" s="356">
        <v>20</v>
      </c>
      <c r="M14" s="364" t="s">
        <v>305</v>
      </c>
      <c r="N14" s="364"/>
      <c r="O14" s="363">
        <v>30</v>
      </c>
      <c r="P14" s="593" t="str">
        <f>P13</f>
        <v>淺色蔬菜</v>
      </c>
      <c r="Q14" s="86"/>
      <c r="R14" s="89">
        <v>100</v>
      </c>
      <c r="S14" s="637" t="s">
        <v>483</v>
      </c>
      <c r="T14" s="643"/>
      <c r="U14" s="638">
        <v>10</v>
      </c>
      <c r="V14" s="698"/>
      <c r="W14" s="602">
        <f>(Y13*15)+(Y15*5)+(Y17*15)+(Y18*12)</f>
        <v>97</v>
      </c>
      <c r="X14" s="113" t="s">
        <v>31</v>
      </c>
      <c r="Y14" s="91">
        <f>AB15</f>
        <v>1.9</v>
      </c>
      <c r="Z14" s="166"/>
      <c r="AA14" s="175" t="s">
        <v>32</v>
      </c>
      <c r="AB14" s="159">
        <v>5.7</v>
      </c>
      <c r="AC14" s="159">
        <f>AB14*2</f>
        <v>11.4</v>
      </c>
      <c r="AD14" s="159"/>
      <c r="AE14" s="159">
        <f>AB14*15</f>
        <v>85.5</v>
      </c>
      <c r="AF14" s="159">
        <f>AC14*4+AE14*4</f>
        <v>387.6</v>
      </c>
    </row>
    <row r="15" spans="1:32" ht="27.95" customHeight="1">
      <c r="B15" s="178">
        <v>23</v>
      </c>
      <c r="C15" s="702"/>
      <c r="D15" s="348" t="s">
        <v>220</v>
      </c>
      <c r="E15" s="348"/>
      <c r="F15" s="348">
        <v>35</v>
      </c>
      <c r="G15" s="639" t="s">
        <v>478</v>
      </c>
      <c r="H15" s="640" t="s">
        <v>479</v>
      </c>
      <c r="I15" s="639">
        <v>30</v>
      </c>
      <c r="J15" s="630" t="s">
        <v>302</v>
      </c>
      <c r="K15" s="631"/>
      <c r="L15" s="630">
        <v>20</v>
      </c>
      <c r="M15" s="363" t="s">
        <v>351</v>
      </c>
      <c r="N15" s="364" t="s">
        <v>306</v>
      </c>
      <c r="O15" s="363">
        <v>30</v>
      </c>
      <c r="P15" s="87"/>
      <c r="Q15" s="404"/>
      <c r="R15" s="404"/>
      <c r="S15" s="640" t="s">
        <v>484</v>
      </c>
      <c r="T15" s="404"/>
      <c r="U15" s="638">
        <v>10</v>
      </c>
      <c r="V15" s="698"/>
      <c r="W15" s="93" t="s">
        <v>0</v>
      </c>
      <c r="X15" s="117" t="s">
        <v>34</v>
      </c>
      <c r="Y15" s="91">
        <f>AB16</f>
        <v>2</v>
      </c>
      <c r="Z15" s="158"/>
      <c r="AA15" s="180" t="s">
        <v>35</v>
      </c>
      <c r="AB15" s="159">
        <v>1.9</v>
      </c>
      <c r="AC15" s="181">
        <f>AB15*7</f>
        <v>13.299999999999999</v>
      </c>
      <c r="AD15" s="159">
        <f>AB15*5</f>
        <v>9.5</v>
      </c>
      <c r="AE15" s="159" t="s">
        <v>36</v>
      </c>
      <c r="AF15" s="182">
        <f>AC15*4+AD15*9</f>
        <v>138.69999999999999</v>
      </c>
    </row>
    <row r="16" spans="1:32" ht="27.95" customHeight="1">
      <c r="A16" s="400" t="s">
        <v>168</v>
      </c>
      <c r="B16" s="178" t="s">
        <v>37</v>
      </c>
      <c r="C16" s="702"/>
      <c r="D16" s="350"/>
      <c r="E16" s="350"/>
      <c r="F16" s="347"/>
      <c r="G16" s="639" t="s">
        <v>171</v>
      </c>
      <c r="H16" s="640"/>
      <c r="I16" s="639">
        <v>10</v>
      </c>
      <c r="J16" s="409" t="s">
        <v>303</v>
      </c>
      <c r="K16" s="410"/>
      <c r="L16" s="409">
        <v>20</v>
      </c>
      <c r="M16" s="385"/>
      <c r="N16" s="364"/>
      <c r="O16" s="363"/>
      <c r="P16" s="87"/>
      <c r="Q16" s="98"/>
      <c r="R16" s="87"/>
      <c r="S16" s="362"/>
      <c r="T16" s="98"/>
      <c r="U16" s="88"/>
      <c r="V16" s="698"/>
      <c r="W16" s="602">
        <f>(Y14*5)+(Y16*5)+(Y18*8)</f>
        <v>21.5</v>
      </c>
      <c r="X16" s="117" t="s">
        <v>38</v>
      </c>
      <c r="Y16" s="91">
        <f>AB17</f>
        <v>2.4</v>
      </c>
      <c r="Z16" s="166"/>
      <c r="AA16" s="158" t="s">
        <v>39</v>
      </c>
      <c r="AB16" s="159">
        <v>2</v>
      </c>
      <c r="AC16" s="159">
        <f>AB16*1</f>
        <v>2</v>
      </c>
      <c r="AD16" s="159" t="s">
        <v>36</v>
      </c>
      <c r="AE16" s="159">
        <f>AB16*5</f>
        <v>10</v>
      </c>
      <c r="AF16" s="159">
        <f>AC16*4+AE16*4</f>
        <v>48</v>
      </c>
    </row>
    <row r="17" spans="1:32" ht="27.95" customHeight="1">
      <c r="A17" s="322"/>
      <c r="B17" s="693" t="s">
        <v>179</v>
      </c>
      <c r="C17" s="678"/>
      <c r="D17" s="402"/>
      <c r="E17" s="350"/>
      <c r="F17" s="347"/>
      <c r="G17" s="351"/>
      <c r="H17" s="354"/>
      <c r="I17" s="352"/>
      <c r="J17" s="409" t="s">
        <v>304</v>
      </c>
      <c r="K17" s="412"/>
      <c r="L17" s="409">
        <v>1</v>
      </c>
      <c r="M17" s="364"/>
      <c r="N17" s="364"/>
      <c r="O17" s="363"/>
      <c r="P17" s="87"/>
      <c r="Q17" s="98"/>
      <c r="R17" s="87"/>
      <c r="S17" s="106"/>
      <c r="T17" s="87"/>
      <c r="U17" s="88"/>
      <c r="V17" s="698"/>
      <c r="W17" s="93" t="s">
        <v>2</v>
      </c>
      <c r="X17" s="117" t="s">
        <v>41</v>
      </c>
      <c r="Y17" s="91">
        <f>AB18</f>
        <v>0</v>
      </c>
      <c r="Z17" s="158"/>
      <c r="AA17" s="158" t="s">
        <v>42</v>
      </c>
      <c r="AB17" s="159">
        <v>2.4</v>
      </c>
      <c r="AC17" s="159"/>
      <c r="AD17" s="159">
        <f>AB17*5</f>
        <v>12</v>
      </c>
      <c r="AE17" s="159" t="s">
        <v>36</v>
      </c>
      <c r="AF17" s="159">
        <f>AD17*9</f>
        <v>108</v>
      </c>
    </row>
    <row r="18" spans="1:32" ht="27.95" customHeight="1">
      <c r="B18" s="716"/>
      <c r="C18" s="702"/>
      <c r="D18" s="350"/>
      <c r="E18" s="321"/>
      <c r="F18" s="405"/>
      <c r="G18" s="404"/>
      <c r="H18" s="321"/>
      <c r="I18" s="352"/>
      <c r="J18" s="409"/>
      <c r="K18" s="412"/>
      <c r="L18" s="409"/>
      <c r="M18" s="366"/>
      <c r="N18" s="364"/>
      <c r="O18" s="367"/>
      <c r="P18" s="88"/>
      <c r="Q18" s="98"/>
      <c r="R18" s="88"/>
      <c r="S18" s="87"/>
      <c r="T18" s="98"/>
      <c r="U18" s="88"/>
      <c r="V18" s="698"/>
      <c r="W18" s="602">
        <f>(Y13*2)+(Y14*7)+(Y15*1)+(Y18*8)</f>
        <v>26.9</v>
      </c>
      <c r="X18" s="120" t="s">
        <v>43</v>
      </c>
      <c r="Y18" s="91">
        <v>0</v>
      </c>
      <c r="Z18" s="166"/>
      <c r="AA18" s="158" t="s">
        <v>44</v>
      </c>
      <c r="AE18" s="158">
        <f>AB18*15</f>
        <v>0</v>
      </c>
    </row>
    <row r="19" spans="1:32" ht="27.95" customHeight="1">
      <c r="B19" s="101" t="s">
        <v>45</v>
      </c>
      <c r="C19" s="183"/>
      <c r="D19" s="350"/>
      <c r="E19" s="350"/>
      <c r="F19" s="347"/>
      <c r="G19" s="353"/>
      <c r="H19" s="354"/>
      <c r="I19" s="352"/>
      <c r="J19" s="360"/>
      <c r="K19" s="356"/>
      <c r="L19" s="355"/>
      <c r="M19" s="365"/>
      <c r="N19" s="364"/>
      <c r="O19" s="367"/>
      <c r="P19" s="88"/>
      <c r="Q19" s="98"/>
      <c r="R19" s="88"/>
      <c r="S19" s="88"/>
      <c r="T19" s="98"/>
      <c r="U19" s="88"/>
      <c r="V19" s="698"/>
      <c r="W19" s="93" t="s">
        <v>46</v>
      </c>
      <c r="X19" s="123"/>
      <c r="Y19" s="91"/>
      <c r="Z19" s="158"/>
      <c r="AC19" s="158">
        <f>SUM(AC14:AC18)</f>
        <v>26.7</v>
      </c>
      <c r="AD19" s="158">
        <f>SUM(AD14:AD18)</f>
        <v>21.5</v>
      </c>
      <c r="AE19" s="158">
        <f>SUM(AE14:AE18)</f>
        <v>95.5</v>
      </c>
      <c r="AF19" s="158">
        <f>AC19*4+AD19*9+AE19*4</f>
        <v>682.3</v>
      </c>
    </row>
    <row r="20" spans="1:32" ht="27.95" customHeight="1">
      <c r="B20" s="184"/>
      <c r="C20" s="185"/>
      <c r="D20" s="350"/>
      <c r="E20" s="350"/>
      <c r="F20" s="347"/>
      <c r="G20" s="352"/>
      <c r="H20" s="354"/>
      <c r="I20" s="352"/>
      <c r="J20" s="357"/>
      <c r="K20" s="358"/>
      <c r="L20" s="355"/>
      <c r="M20" s="365"/>
      <c r="N20" s="364"/>
      <c r="O20" s="367"/>
      <c r="P20" s="88"/>
      <c r="Q20" s="98"/>
      <c r="R20" s="88"/>
      <c r="S20" s="88"/>
      <c r="T20" s="98"/>
      <c r="U20" s="88"/>
      <c r="V20" s="703"/>
      <c r="W20" s="603">
        <f>(W14*4)+(W16*9)+(W18*4)</f>
        <v>689.1</v>
      </c>
      <c r="X20" s="129"/>
      <c r="Y20" s="647"/>
      <c r="Z20" s="166"/>
      <c r="AC20" s="186">
        <f>AC19*4/AF19</f>
        <v>0.15652938590063023</v>
      </c>
      <c r="AD20" s="186">
        <f>AD19*9/AF19</f>
        <v>0.28359958962333287</v>
      </c>
      <c r="AE20" s="186">
        <f>AE19*4/AF19</f>
        <v>0.55987102447603698</v>
      </c>
    </row>
    <row r="21" spans="1:32" s="177" customFormat="1" ht="42" customHeight="1">
      <c r="B21" s="77">
        <v>4</v>
      </c>
      <c r="C21" s="702"/>
      <c r="D21" s="79" t="str">
        <f>'4月菜單'!I36</f>
        <v>白米飯</v>
      </c>
      <c r="E21" s="387" t="s">
        <v>20</v>
      </c>
      <c r="F21" s="80" t="s">
        <v>21</v>
      </c>
      <c r="G21" s="79" t="str">
        <f>'4月菜單'!I37</f>
        <v>港式肉排</v>
      </c>
      <c r="H21" s="387" t="s">
        <v>345</v>
      </c>
      <c r="I21" s="80" t="s">
        <v>21</v>
      </c>
      <c r="J21" s="79" t="str">
        <f>'4月菜單'!I38</f>
        <v>番茄蔬菜鍋</v>
      </c>
      <c r="K21" s="387" t="s">
        <v>51</v>
      </c>
      <c r="L21" s="80" t="s">
        <v>21</v>
      </c>
      <c r="M21" s="79" t="str">
        <f>'4月菜單'!I39</f>
        <v>黃金翅小腿(炸)</v>
      </c>
      <c r="N21" s="387" t="s">
        <v>356</v>
      </c>
      <c r="O21" s="80" t="s">
        <v>21</v>
      </c>
      <c r="P21" s="79" t="str">
        <f>'4月菜單'!I40</f>
        <v>深色蔬菜</v>
      </c>
      <c r="Q21" s="387" t="s">
        <v>23</v>
      </c>
      <c r="R21" s="80" t="s">
        <v>21</v>
      </c>
      <c r="S21" s="79" t="str">
        <f>'4月菜單'!I41</f>
        <v>榨菜金針湯(醃)</v>
      </c>
      <c r="T21" s="387" t="s">
        <v>22</v>
      </c>
      <c r="U21" s="80" t="s">
        <v>21</v>
      </c>
      <c r="V21" s="697"/>
      <c r="W21" s="81" t="s">
        <v>6</v>
      </c>
      <c r="X21" s="110" t="s">
        <v>24</v>
      </c>
      <c r="Y21" s="114">
        <v>5.8</v>
      </c>
      <c r="Z21" s="158"/>
      <c r="AA21" s="158"/>
      <c r="AB21" s="159"/>
      <c r="AC21" s="158" t="s">
        <v>25</v>
      </c>
      <c r="AD21" s="158" t="s">
        <v>26</v>
      </c>
      <c r="AE21" s="158" t="s">
        <v>27</v>
      </c>
      <c r="AF21" s="158" t="s">
        <v>28</v>
      </c>
    </row>
    <row r="22" spans="1:32" s="189" customFormat="1" ht="27.75" customHeight="1">
      <c r="B22" s="178" t="s">
        <v>29</v>
      </c>
      <c r="C22" s="702"/>
      <c r="D22" s="370" t="s">
        <v>174</v>
      </c>
      <c r="E22" s="368"/>
      <c r="F22" s="369">
        <v>115</v>
      </c>
      <c r="G22" s="488" t="s">
        <v>394</v>
      </c>
      <c r="H22" s="374"/>
      <c r="I22" s="373">
        <v>50</v>
      </c>
      <c r="J22" s="634" t="s">
        <v>244</v>
      </c>
      <c r="K22" s="640"/>
      <c r="L22" s="639">
        <v>40</v>
      </c>
      <c r="M22" s="449" t="s">
        <v>403</v>
      </c>
      <c r="N22" s="638"/>
      <c r="O22" s="638">
        <v>30</v>
      </c>
      <c r="P22" s="593" t="str">
        <f>P21</f>
        <v>深色蔬菜</v>
      </c>
      <c r="Q22" s="382"/>
      <c r="R22" s="381">
        <v>100</v>
      </c>
      <c r="S22" s="639" t="s">
        <v>309</v>
      </c>
      <c r="T22" s="639"/>
      <c r="U22" s="639">
        <v>10</v>
      </c>
      <c r="V22" s="698"/>
      <c r="W22" s="602">
        <f>(Y21*15)+(Y23*5)+(Y25*15)+(Y26*12)</f>
        <v>97</v>
      </c>
      <c r="X22" s="113" t="s">
        <v>31</v>
      </c>
      <c r="Y22" s="114">
        <f>AB23</f>
        <v>1.9</v>
      </c>
      <c r="Z22" s="188"/>
      <c r="AA22" s="175" t="s">
        <v>32</v>
      </c>
      <c r="AB22" s="159">
        <v>5.8</v>
      </c>
      <c r="AC22" s="159">
        <f>AB22*2</f>
        <v>11.6</v>
      </c>
      <c r="AD22" s="159"/>
      <c r="AE22" s="159">
        <f>AB22*15</f>
        <v>87</v>
      </c>
      <c r="AF22" s="159">
        <f>AC22*4+AE22*4</f>
        <v>394.4</v>
      </c>
    </row>
    <row r="23" spans="1:32" s="189" customFormat="1" ht="27.95" customHeight="1">
      <c r="B23" s="178">
        <v>24</v>
      </c>
      <c r="C23" s="702"/>
      <c r="D23" s="369"/>
      <c r="E23" s="369"/>
      <c r="F23" s="369"/>
      <c r="G23" s="373"/>
      <c r="H23" s="374"/>
      <c r="I23" s="373"/>
      <c r="J23" s="634" t="s">
        <v>171</v>
      </c>
      <c r="K23" s="640"/>
      <c r="L23" s="639">
        <v>10</v>
      </c>
      <c r="M23" s="382"/>
      <c r="N23" s="382"/>
      <c r="O23" s="382"/>
      <c r="P23" s="379"/>
      <c r="Q23" s="379"/>
      <c r="R23" s="379"/>
      <c r="S23" s="640" t="s">
        <v>310</v>
      </c>
      <c r="T23" s="640" t="s">
        <v>311</v>
      </c>
      <c r="U23" s="639">
        <v>10</v>
      </c>
      <c r="V23" s="698"/>
      <c r="W23" s="93" t="s">
        <v>0</v>
      </c>
      <c r="X23" s="117" t="s">
        <v>34</v>
      </c>
      <c r="Y23" s="114">
        <v>2</v>
      </c>
      <c r="Z23" s="190"/>
      <c r="AA23" s="180" t="s">
        <v>35</v>
      </c>
      <c r="AB23" s="159">
        <v>1.9</v>
      </c>
      <c r="AC23" s="181">
        <f>AB23*7</f>
        <v>13.299999999999999</v>
      </c>
      <c r="AD23" s="159">
        <f>AB23*5</f>
        <v>9.5</v>
      </c>
      <c r="AE23" s="159" t="s">
        <v>36</v>
      </c>
      <c r="AF23" s="182">
        <f>AC23*4+AD23*9</f>
        <v>138.69999999999999</v>
      </c>
    </row>
    <row r="24" spans="1:32" s="189" customFormat="1" ht="27.95" customHeight="1">
      <c r="B24" s="178" t="s">
        <v>37</v>
      </c>
      <c r="C24" s="702"/>
      <c r="D24" s="369"/>
      <c r="E24" s="371"/>
      <c r="F24" s="369"/>
      <c r="G24" s="373"/>
      <c r="H24" s="374"/>
      <c r="I24" s="373"/>
      <c r="J24" s="634" t="s">
        <v>287</v>
      </c>
      <c r="K24" s="640"/>
      <c r="L24" s="639">
        <v>20</v>
      </c>
      <c r="N24" s="384"/>
      <c r="O24" s="382"/>
      <c r="P24" s="379"/>
      <c r="Q24" s="383"/>
      <c r="R24" s="379"/>
      <c r="S24" s="640"/>
      <c r="T24" s="642"/>
      <c r="U24" s="639"/>
      <c r="V24" s="698"/>
      <c r="W24" s="602">
        <f>(Y22*5)+(Y24*5)+(Y26*8)</f>
        <v>23.5</v>
      </c>
      <c r="X24" s="117" t="s">
        <v>38</v>
      </c>
      <c r="Y24" s="114">
        <v>2.8</v>
      </c>
      <c r="Z24" s="188"/>
      <c r="AA24" s="158" t="s">
        <v>39</v>
      </c>
      <c r="AB24" s="159">
        <v>2</v>
      </c>
      <c r="AC24" s="159">
        <f>AB24*1</f>
        <v>2</v>
      </c>
      <c r="AD24" s="159" t="s">
        <v>36</v>
      </c>
      <c r="AE24" s="159">
        <f>AB24*5</f>
        <v>10</v>
      </c>
      <c r="AF24" s="159">
        <f>AC24*4+AE24*4</f>
        <v>48</v>
      </c>
    </row>
    <row r="25" spans="1:32" s="189" customFormat="1" ht="27.95" customHeight="1">
      <c r="B25" s="716" t="s">
        <v>83</v>
      </c>
      <c r="C25" s="702"/>
      <c r="D25" s="369"/>
      <c r="E25" s="372"/>
      <c r="F25" s="369"/>
      <c r="G25" s="373"/>
      <c r="H25" s="374"/>
      <c r="I25" s="373"/>
      <c r="J25" s="634" t="s">
        <v>283</v>
      </c>
      <c r="K25" s="449"/>
      <c r="L25" s="639">
        <v>20</v>
      </c>
      <c r="M25" s="382"/>
      <c r="N25" s="384"/>
      <c r="O25" s="382"/>
      <c r="P25" s="379"/>
      <c r="Q25" s="383"/>
      <c r="R25" s="379"/>
      <c r="S25" s="639"/>
      <c r="T25" s="639"/>
      <c r="U25" s="639"/>
      <c r="V25" s="698"/>
      <c r="W25" s="93" t="s">
        <v>2</v>
      </c>
      <c r="X25" s="117" t="s">
        <v>41</v>
      </c>
      <c r="Y25" s="114">
        <f>AB26</f>
        <v>0</v>
      </c>
      <c r="Z25" s="190"/>
      <c r="AA25" s="158" t="s">
        <v>42</v>
      </c>
      <c r="AB25" s="159">
        <v>2.8</v>
      </c>
      <c r="AC25" s="159"/>
      <c r="AD25" s="159">
        <f>AB25*5</f>
        <v>14</v>
      </c>
      <c r="AE25" s="159" t="s">
        <v>36</v>
      </c>
      <c r="AF25" s="159">
        <f>AD25*9</f>
        <v>126</v>
      </c>
    </row>
    <row r="26" spans="1:32" s="189" customFormat="1" ht="27.95" customHeight="1">
      <c r="B26" s="716"/>
      <c r="C26" s="702"/>
      <c r="D26" s="369"/>
      <c r="E26" s="371"/>
      <c r="F26" s="369"/>
      <c r="G26" s="376"/>
      <c r="H26" s="375"/>
      <c r="I26" s="373"/>
      <c r="J26" s="377"/>
      <c r="K26" s="378"/>
      <c r="L26" s="377"/>
      <c r="M26" s="410"/>
      <c r="N26" s="382"/>
      <c r="O26" s="381"/>
      <c r="P26" s="380"/>
      <c r="Q26" s="383"/>
      <c r="R26" s="380"/>
      <c r="S26" s="398"/>
      <c r="T26" s="386"/>
      <c r="U26" s="398"/>
      <c r="V26" s="698"/>
      <c r="W26" s="602">
        <f>(Y21*2)+(Y22*7)+(Y23*1)+(Y26*8)</f>
        <v>26.9</v>
      </c>
      <c r="X26" s="120" t="s">
        <v>43</v>
      </c>
      <c r="Y26" s="114">
        <v>0</v>
      </c>
      <c r="Z26" s="188"/>
      <c r="AA26" s="158" t="s">
        <v>44</v>
      </c>
      <c r="AB26" s="159"/>
      <c r="AC26" s="158"/>
      <c r="AD26" s="158"/>
      <c r="AE26" s="158">
        <f>AB26*15</f>
        <v>0</v>
      </c>
      <c r="AF26" s="158"/>
    </row>
    <row r="27" spans="1:32" s="189" customFormat="1" ht="27.95" customHeight="1">
      <c r="B27" s="101" t="s">
        <v>45</v>
      </c>
      <c r="C27" s="183"/>
      <c r="D27" s="369"/>
      <c r="E27" s="371"/>
      <c r="F27" s="369"/>
      <c r="G27" s="373"/>
      <c r="H27" s="375"/>
      <c r="I27" s="373"/>
      <c r="J27" s="377"/>
      <c r="K27" s="378"/>
      <c r="L27" s="377"/>
      <c r="M27" s="385"/>
      <c r="N27" s="384"/>
      <c r="O27" s="381"/>
      <c r="P27" s="380"/>
      <c r="Q27" s="383"/>
      <c r="R27" s="380"/>
      <c r="S27" s="398"/>
      <c r="T27" s="386"/>
      <c r="U27" s="398"/>
      <c r="V27" s="698"/>
      <c r="W27" s="122" t="s">
        <v>46</v>
      </c>
      <c r="X27" s="123"/>
      <c r="Y27" s="114"/>
      <c r="Z27" s="190"/>
      <c r="AA27" s="158"/>
      <c r="AB27" s="159"/>
      <c r="AC27" s="158">
        <f>SUM(AC22:AC26)</f>
        <v>26.9</v>
      </c>
      <c r="AD27" s="158">
        <f>SUM(AD22:AD26)</f>
        <v>23.5</v>
      </c>
      <c r="AE27" s="158">
        <f>SUM(AE22:AE26)</f>
        <v>97</v>
      </c>
      <c r="AF27" s="158">
        <f>AC27*4+AD27*9+AE27*4</f>
        <v>707.1</v>
      </c>
    </row>
    <row r="28" spans="1:32" s="189" customFormat="1" ht="27.95" customHeight="1">
      <c r="B28" s="184"/>
      <c r="C28" s="185"/>
      <c r="D28" s="371"/>
      <c r="E28" s="371"/>
      <c r="F28" s="369"/>
      <c r="G28" s="373"/>
      <c r="H28" s="375"/>
      <c r="I28" s="373"/>
      <c r="J28" s="325"/>
      <c r="K28" s="378"/>
      <c r="L28" s="377"/>
      <c r="M28" s="467"/>
      <c r="N28" s="384"/>
      <c r="O28" s="381"/>
      <c r="P28" s="380"/>
      <c r="Q28" s="383"/>
      <c r="R28" s="380"/>
      <c r="S28" s="414"/>
      <c r="T28" s="415"/>
      <c r="U28" s="414"/>
      <c r="V28" s="703"/>
      <c r="W28" s="603">
        <f>(W22*4)+(W24*9)+(W26*4)</f>
        <v>707.1</v>
      </c>
      <c r="X28" s="155"/>
      <c r="Y28" s="114"/>
      <c r="Z28" s="188"/>
      <c r="AA28" s="190"/>
      <c r="AB28" s="193"/>
      <c r="AC28" s="186">
        <f>AC27*4/AF27</f>
        <v>0.15217083863668504</v>
      </c>
      <c r="AD28" s="186">
        <f>AD27*9/AF27</f>
        <v>0.29910903691132795</v>
      </c>
      <c r="AE28" s="186">
        <f>AE27*4/AF27</f>
        <v>0.54872012445198692</v>
      </c>
      <c r="AF28" s="190"/>
    </row>
    <row r="29" spans="1:32" s="177" customFormat="1" ht="42" customHeight="1">
      <c r="B29" s="77">
        <v>4</v>
      </c>
      <c r="C29" s="702"/>
      <c r="D29" s="79" t="str">
        <f>'4月菜單'!M36</f>
        <v>地瓜飯</v>
      </c>
      <c r="E29" s="387" t="s">
        <v>20</v>
      </c>
      <c r="F29" s="80" t="s">
        <v>21</v>
      </c>
      <c r="G29" s="587" t="str">
        <f>'4月菜單'!M37</f>
        <v>古早味滷肉</v>
      </c>
      <c r="H29" s="587" t="s">
        <v>22</v>
      </c>
      <c r="I29" s="586" t="s">
        <v>21</v>
      </c>
      <c r="J29" s="194" t="str">
        <f>'4月菜單'!M38</f>
        <v>起司玉米雞茸</v>
      </c>
      <c r="K29" s="387" t="s">
        <v>22</v>
      </c>
      <c r="L29" s="80" t="s">
        <v>21</v>
      </c>
      <c r="M29" s="79" t="str">
        <f>'4月菜單'!M39</f>
        <v>日式蒸蛋</v>
      </c>
      <c r="N29" s="387" t="s">
        <v>412</v>
      </c>
      <c r="O29" s="80" t="s">
        <v>21</v>
      </c>
      <c r="P29" s="79" t="str">
        <f>'4月菜單'!M40</f>
        <v>淺色蔬菜</v>
      </c>
      <c r="Q29" s="387" t="s">
        <v>23</v>
      </c>
      <c r="R29" s="80" t="s">
        <v>21</v>
      </c>
      <c r="S29" s="194" t="str">
        <f>'4月菜單'!M41</f>
        <v>港式酸辣湯(豆芡)</v>
      </c>
      <c r="T29" s="194" t="s">
        <v>22</v>
      </c>
      <c r="U29" s="413" t="s">
        <v>21</v>
      </c>
      <c r="V29" s="697"/>
      <c r="W29" s="81" t="s">
        <v>1</v>
      </c>
      <c r="X29" s="110" t="s">
        <v>24</v>
      </c>
      <c r="Y29" s="111">
        <f>AB30</f>
        <v>5.7</v>
      </c>
      <c r="Z29" s="158"/>
      <c r="AA29" s="158"/>
      <c r="AB29" s="159"/>
      <c r="AC29" s="158" t="s">
        <v>25</v>
      </c>
      <c r="AD29" s="158" t="s">
        <v>26</v>
      </c>
      <c r="AE29" s="158" t="s">
        <v>27</v>
      </c>
      <c r="AF29" s="158" t="s">
        <v>28</v>
      </c>
    </row>
    <row r="30" spans="1:32" ht="27.95" customHeight="1">
      <c r="B30" s="178" t="s">
        <v>29</v>
      </c>
      <c r="C30" s="702"/>
      <c r="D30" s="388" t="s">
        <v>174</v>
      </c>
      <c r="E30" s="388"/>
      <c r="F30" s="597">
        <v>95</v>
      </c>
      <c r="G30" s="639" t="s">
        <v>394</v>
      </c>
      <c r="H30" s="640"/>
      <c r="I30" s="639">
        <v>40</v>
      </c>
      <c r="J30" s="640" t="s">
        <v>207</v>
      </c>
      <c r="K30" s="640"/>
      <c r="L30" s="640">
        <v>20</v>
      </c>
      <c r="M30" s="449" t="s">
        <v>411</v>
      </c>
      <c r="N30" s="408"/>
      <c r="O30" s="394">
        <v>40</v>
      </c>
      <c r="P30" s="593" t="str">
        <f>P29</f>
        <v>淺色蔬菜</v>
      </c>
      <c r="Q30" s="396"/>
      <c r="R30" s="395">
        <v>100</v>
      </c>
      <c r="S30" s="640" t="s">
        <v>312</v>
      </c>
      <c r="T30" s="449" t="s">
        <v>313</v>
      </c>
      <c r="U30" s="638">
        <v>20</v>
      </c>
      <c r="V30" s="698"/>
      <c r="W30" s="602">
        <f>(Y29*15)+(Y31*5)+(Y33*15)+(Y34*12)</f>
        <v>97.9</v>
      </c>
      <c r="X30" s="113" t="s">
        <v>31</v>
      </c>
      <c r="Y30" s="114">
        <f>AB31</f>
        <v>1.7</v>
      </c>
      <c r="Z30" s="166"/>
      <c r="AA30" s="175" t="s">
        <v>32</v>
      </c>
      <c r="AB30" s="159">
        <v>5.7</v>
      </c>
      <c r="AC30" s="159">
        <f>AB30*2</f>
        <v>11.4</v>
      </c>
      <c r="AD30" s="159"/>
      <c r="AE30" s="159">
        <f>AB30*15</f>
        <v>85.5</v>
      </c>
      <c r="AF30" s="159">
        <f>AC30*4+AE30*4</f>
        <v>387.6</v>
      </c>
    </row>
    <row r="31" spans="1:32" ht="27.95" customHeight="1">
      <c r="B31" s="178">
        <v>25</v>
      </c>
      <c r="C31" s="702"/>
      <c r="D31" s="388" t="s">
        <v>177</v>
      </c>
      <c r="E31" s="388"/>
      <c r="F31" s="597">
        <v>55</v>
      </c>
      <c r="G31" s="639" t="s">
        <v>33</v>
      </c>
      <c r="H31" s="640"/>
      <c r="I31" s="639">
        <v>20</v>
      </c>
      <c r="J31" s="640" t="s">
        <v>308</v>
      </c>
      <c r="K31" s="640"/>
      <c r="L31" s="640">
        <v>30</v>
      </c>
      <c r="M31" s="449"/>
      <c r="N31" s="448"/>
      <c r="O31" s="448"/>
      <c r="P31" s="89"/>
      <c r="Q31" s="99"/>
      <c r="R31" s="89"/>
      <c r="S31" s="637" t="s">
        <v>314</v>
      </c>
      <c r="T31" s="637"/>
      <c r="U31" s="638">
        <v>10</v>
      </c>
      <c r="V31" s="698"/>
      <c r="W31" s="93" t="s">
        <v>0</v>
      </c>
      <c r="X31" s="117" t="s">
        <v>34</v>
      </c>
      <c r="Y31" s="114">
        <f>AB32</f>
        <v>2</v>
      </c>
      <c r="Z31" s="158"/>
      <c r="AA31" s="180" t="s">
        <v>35</v>
      </c>
      <c r="AB31" s="159">
        <v>1.7</v>
      </c>
      <c r="AC31" s="181">
        <f>AB31*7</f>
        <v>11.9</v>
      </c>
      <c r="AD31" s="159">
        <f>AB31*5</f>
        <v>8.5</v>
      </c>
      <c r="AE31" s="159" t="s">
        <v>36</v>
      </c>
      <c r="AF31" s="182">
        <f>AC31*4+AD31*9</f>
        <v>124.1</v>
      </c>
    </row>
    <row r="32" spans="1:32" ht="27.95" customHeight="1">
      <c r="B32" s="178" t="s">
        <v>37</v>
      </c>
      <c r="C32" s="702"/>
      <c r="D32" s="389"/>
      <c r="E32" s="389"/>
      <c r="F32" s="596"/>
      <c r="G32" s="639" t="s">
        <v>280</v>
      </c>
      <c r="H32" s="640"/>
      <c r="I32" s="639">
        <v>30</v>
      </c>
      <c r="J32" s="189" t="s">
        <v>33</v>
      </c>
      <c r="K32" s="642"/>
      <c r="L32" s="640">
        <v>20</v>
      </c>
      <c r="M32" s="449"/>
      <c r="N32" s="397"/>
      <c r="O32" s="395"/>
      <c r="P32" s="89"/>
      <c r="Q32" s="99"/>
      <c r="R32" s="89"/>
      <c r="S32" s="449" t="s">
        <v>315</v>
      </c>
      <c r="T32" s="657"/>
      <c r="U32" s="638">
        <v>5</v>
      </c>
      <c r="V32" s="698"/>
      <c r="W32" s="602">
        <f>(Y30*5)+(Y32*5)+(Y34*8)</f>
        <v>22.6</v>
      </c>
      <c r="X32" s="117" t="s">
        <v>38</v>
      </c>
      <c r="Y32" s="114">
        <f>AB33</f>
        <v>2.5</v>
      </c>
      <c r="Z32" s="166"/>
      <c r="AA32" s="158" t="s">
        <v>39</v>
      </c>
      <c r="AB32" s="159">
        <v>2</v>
      </c>
      <c r="AC32" s="159">
        <f>AB32*1</f>
        <v>2</v>
      </c>
      <c r="AD32" s="159" t="s">
        <v>36</v>
      </c>
      <c r="AE32" s="159">
        <f>AB32*5</f>
        <v>10</v>
      </c>
      <c r="AF32" s="159">
        <f>AC32*4+AE32*4</f>
        <v>48</v>
      </c>
    </row>
    <row r="33" spans="2:32" ht="27.95" customHeight="1">
      <c r="B33" s="716" t="s">
        <v>66</v>
      </c>
      <c r="C33" s="702"/>
      <c r="D33" s="389"/>
      <c r="E33" s="389"/>
      <c r="F33" s="596"/>
      <c r="G33" s="582"/>
      <c r="H33" s="594"/>
      <c r="I33" s="605"/>
      <c r="J33" s="640" t="s">
        <v>263</v>
      </c>
      <c r="K33" s="642"/>
      <c r="L33" s="640">
        <v>5</v>
      </c>
      <c r="M33" s="396"/>
      <c r="N33" s="397"/>
      <c r="O33" s="395"/>
      <c r="P33" s="88"/>
      <c r="Q33" s="98"/>
      <c r="R33" s="88"/>
      <c r="S33" s="637" t="s">
        <v>316</v>
      </c>
      <c r="T33" s="637" t="s">
        <v>317</v>
      </c>
      <c r="U33" s="638">
        <v>10</v>
      </c>
      <c r="V33" s="698"/>
      <c r="W33" s="93" t="s">
        <v>2</v>
      </c>
      <c r="X33" s="117" t="s">
        <v>41</v>
      </c>
      <c r="Y33" s="114">
        <f>AB34</f>
        <v>0</v>
      </c>
      <c r="Z33" s="158"/>
      <c r="AA33" s="158" t="s">
        <v>42</v>
      </c>
      <c r="AB33" s="159">
        <v>2.5</v>
      </c>
      <c r="AC33" s="159"/>
      <c r="AD33" s="159">
        <f>AB33*5</f>
        <v>12.5</v>
      </c>
      <c r="AE33" s="159" t="s">
        <v>36</v>
      </c>
      <c r="AF33" s="159">
        <f>AD33*9</f>
        <v>112.5</v>
      </c>
    </row>
    <row r="34" spans="2:32" ht="27.95" customHeight="1">
      <c r="B34" s="716"/>
      <c r="C34" s="702"/>
      <c r="D34" s="389"/>
      <c r="E34" s="389"/>
      <c r="F34" s="596"/>
      <c r="G34" s="582"/>
      <c r="H34" s="595"/>
      <c r="I34" s="605"/>
      <c r="K34" s="410"/>
      <c r="M34" s="385"/>
      <c r="N34" s="397"/>
      <c r="O34" s="395"/>
      <c r="P34" s="88"/>
      <c r="Q34" s="98"/>
      <c r="R34" s="88"/>
      <c r="S34" s="403"/>
      <c r="T34" s="402"/>
      <c r="U34" s="399"/>
      <c r="V34" s="698"/>
      <c r="W34" s="602">
        <f>(Y29*2)+(Y30*7)+(Y31*1)+(Y34*8)</f>
        <v>26.900000000000002</v>
      </c>
      <c r="X34" s="120" t="s">
        <v>43</v>
      </c>
      <c r="Y34" s="114">
        <v>0.2</v>
      </c>
      <c r="Z34" s="166"/>
      <c r="AA34" s="158" t="s">
        <v>44</v>
      </c>
      <c r="AE34" s="158">
        <f>AB34*15</f>
        <v>0</v>
      </c>
    </row>
    <row r="35" spans="2:32" ht="27.95" customHeight="1">
      <c r="B35" s="101" t="s">
        <v>45</v>
      </c>
      <c r="C35" s="183"/>
      <c r="D35" s="389"/>
      <c r="E35" s="389"/>
      <c r="F35" s="596"/>
      <c r="G35" s="582"/>
      <c r="H35" s="595"/>
      <c r="I35" s="605"/>
      <c r="J35" s="588"/>
      <c r="K35" s="410"/>
      <c r="L35" s="409"/>
      <c r="M35" s="395"/>
      <c r="N35" s="397"/>
      <c r="O35" s="395"/>
      <c r="P35" s="88"/>
      <c r="Q35" s="98"/>
      <c r="R35" s="88"/>
      <c r="S35" s="399"/>
      <c r="T35" s="402"/>
      <c r="U35" s="399"/>
      <c r="V35" s="698"/>
      <c r="W35" s="93" t="s">
        <v>46</v>
      </c>
      <c r="X35" s="123"/>
      <c r="Y35" s="114"/>
      <c r="Z35" s="158"/>
      <c r="AC35" s="158">
        <f>SUM(AC30:AC34)</f>
        <v>25.3</v>
      </c>
      <c r="AD35" s="158">
        <f>SUM(AD30:AD34)</f>
        <v>21</v>
      </c>
      <c r="AE35" s="158">
        <f>SUM(AE30:AE34)</f>
        <v>95.5</v>
      </c>
      <c r="AF35" s="158">
        <f>AC35*4+AD35*9+AE35*4</f>
        <v>672.2</v>
      </c>
    </row>
    <row r="36" spans="2:32" ht="27.95" customHeight="1">
      <c r="B36" s="184"/>
      <c r="C36" s="185"/>
      <c r="D36" s="389"/>
      <c r="E36" s="389"/>
      <c r="F36" s="596"/>
      <c r="G36" s="581"/>
      <c r="H36" s="610"/>
      <c r="I36" s="580"/>
      <c r="J36" s="598"/>
      <c r="K36" s="393"/>
      <c r="L36" s="392"/>
      <c r="M36" s="395"/>
      <c r="N36" s="397"/>
      <c r="O36" s="395"/>
      <c r="P36" s="88"/>
      <c r="Q36" s="98"/>
      <c r="R36" s="88"/>
      <c r="S36" s="399"/>
      <c r="T36" s="402"/>
      <c r="U36" s="399"/>
      <c r="V36" s="703"/>
      <c r="W36" s="603">
        <f>(W30*4)+(W32*9)+(W34*4)</f>
        <v>702.6</v>
      </c>
      <c r="X36" s="652"/>
      <c r="Y36" s="114"/>
      <c r="Z36" s="166"/>
      <c r="AC36" s="186">
        <f>AC35*4/AF35</f>
        <v>0.15055043141922048</v>
      </c>
      <c r="AD36" s="186">
        <f>AD35*9/AF35</f>
        <v>0.28116631954775362</v>
      </c>
      <c r="AE36" s="186">
        <f>AE35*4/AF35</f>
        <v>0.56828324903302585</v>
      </c>
    </row>
    <row r="37" spans="2:32" s="177" customFormat="1" ht="42" customHeight="1">
      <c r="B37" s="207">
        <v>4</v>
      </c>
      <c r="C37" s="702"/>
      <c r="D37" s="79" t="str">
        <f>'4月菜單'!Q36</f>
        <v>日式公仔麵</v>
      </c>
      <c r="E37" s="468" t="s">
        <v>241</v>
      </c>
      <c r="F37" s="80" t="s">
        <v>21</v>
      </c>
      <c r="G37" s="601" t="str">
        <f>'4月菜單'!Q37</f>
        <v>生鮮水產品-一口酥魚丁(炸海)</v>
      </c>
      <c r="H37" s="601" t="s">
        <v>206</v>
      </c>
      <c r="I37" s="609" t="s">
        <v>21</v>
      </c>
      <c r="J37" s="79" t="str">
        <f>'4月菜單'!Q38</f>
        <v>紫米珍珠丸子(加)</v>
      </c>
      <c r="K37" s="79" t="s">
        <v>291</v>
      </c>
      <c r="L37" s="80" t="s">
        <v>21</v>
      </c>
      <c r="M37" s="79" t="str">
        <f>'4月菜單'!Q39</f>
        <v>鮮菇雜燴</v>
      </c>
      <c r="N37" s="79" t="s">
        <v>193</v>
      </c>
      <c r="O37" s="80" t="s">
        <v>21</v>
      </c>
      <c r="P37" s="79" t="str">
        <f>'4月菜單'!Q40</f>
        <v>深色蔬菜</v>
      </c>
      <c r="Q37" s="79" t="s">
        <v>195</v>
      </c>
      <c r="R37" s="80" t="s">
        <v>21</v>
      </c>
      <c r="S37" s="79" t="str">
        <f>'4月菜單'!Q41</f>
        <v>紫菜湯</v>
      </c>
      <c r="T37" s="79" t="s">
        <v>193</v>
      </c>
      <c r="U37" s="80" t="s">
        <v>21</v>
      </c>
      <c r="V37" s="697"/>
      <c r="W37" s="452" t="s">
        <v>1</v>
      </c>
      <c r="X37" s="117" t="s">
        <v>24</v>
      </c>
      <c r="Y37" s="111">
        <v>5.7</v>
      </c>
      <c r="Z37" s="158"/>
      <c r="AA37" s="158"/>
      <c r="AB37" s="159"/>
      <c r="AC37" s="158" t="s">
        <v>25</v>
      </c>
      <c r="AD37" s="158" t="s">
        <v>26</v>
      </c>
      <c r="AE37" s="158" t="s">
        <v>27</v>
      </c>
      <c r="AF37" s="158" t="s">
        <v>28</v>
      </c>
    </row>
    <row r="38" spans="2:32" ht="27.95" customHeight="1">
      <c r="B38" s="178" t="s">
        <v>29</v>
      </c>
      <c r="C38" s="702"/>
      <c r="D38" s="457" t="s">
        <v>389</v>
      </c>
      <c r="E38" s="457"/>
      <c r="F38" s="457">
        <v>110</v>
      </c>
      <c r="G38" s="638" t="s">
        <v>404</v>
      </c>
      <c r="H38" s="638" t="s">
        <v>218</v>
      </c>
      <c r="I38" s="638">
        <v>50</v>
      </c>
      <c r="J38" s="398" t="s">
        <v>318</v>
      </c>
      <c r="K38" s="87" t="s">
        <v>319</v>
      </c>
      <c r="L38" s="87">
        <v>30</v>
      </c>
      <c r="M38" s="638" t="s">
        <v>320</v>
      </c>
      <c r="N38" s="638"/>
      <c r="O38" s="638">
        <v>20</v>
      </c>
      <c r="P38" s="593" t="str">
        <f>P37</f>
        <v>深色蔬菜</v>
      </c>
      <c r="Q38" s="89"/>
      <c r="R38" s="89">
        <v>100</v>
      </c>
      <c r="S38" s="87" t="s">
        <v>219</v>
      </c>
      <c r="T38" s="87"/>
      <c r="U38" s="87">
        <v>10</v>
      </c>
      <c r="V38" s="698"/>
      <c r="W38" s="453">
        <f>(Y37*15)+(Y39*5)+(Y41*15)+(Y42*12)</f>
        <v>97</v>
      </c>
      <c r="X38" s="113" t="s">
        <v>31</v>
      </c>
      <c r="Y38" s="114">
        <f>AB39</f>
        <v>1.9</v>
      </c>
      <c r="Z38" s="166"/>
      <c r="AA38" s="175" t="s">
        <v>32</v>
      </c>
      <c r="AB38" s="159">
        <v>5.7</v>
      </c>
      <c r="AC38" s="159">
        <f>AB38*2</f>
        <v>11.4</v>
      </c>
      <c r="AD38" s="159"/>
      <c r="AE38" s="159">
        <f>AB38*15</f>
        <v>85.5</v>
      </c>
      <c r="AF38" s="159">
        <f>AC38*4+AE38*4</f>
        <v>387.6</v>
      </c>
    </row>
    <row r="39" spans="2:32" ht="27.95" customHeight="1">
      <c r="B39" s="178">
        <v>26</v>
      </c>
      <c r="C39" s="702"/>
      <c r="D39" s="639" t="s">
        <v>390</v>
      </c>
      <c r="E39" s="639"/>
      <c r="F39" s="639">
        <v>10</v>
      </c>
      <c r="G39" s="639"/>
      <c r="H39" s="638"/>
      <c r="I39" s="638"/>
      <c r="J39" s="87"/>
      <c r="K39" s="86"/>
      <c r="L39" s="87"/>
      <c r="M39" s="639" t="s">
        <v>321</v>
      </c>
      <c r="N39" s="639"/>
      <c r="O39" s="639">
        <v>20</v>
      </c>
      <c r="P39" s="88"/>
      <c r="Q39" s="87"/>
      <c r="R39" s="88"/>
      <c r="S39" s="87"/>
      <c r="T39" s="87"/>
      <c r="U39" s="87"/>
      <c r="V39" s="698"/>
      <c r="W39" s="454" t="s">
        <v>0</v>
      </c>
      <c r="X39" s="117" t="s">
        <v>34</v>
      </c>
      <c r="Y39" s="114">
        <f>AB40</f>
        <v>2</v>
      </c>
      <c r="Z39" s="158"/>
      <c r="AA39" s="180" t="s">
        <v>35</v>
      </c>
      <c r="AB39" s="159">
        <v>1.9</v>
      </c>
      <c r="AC39" s="181">
        <f>AB39*7</f>
        <v>13.299999999999999</v>
      </c>
      <c r="AD39" s="159">
        <f>AB39*5</f>
        <v>9.5</v>
      </c>
      <c r="AE39" s="159" t="s">
        <v>36</v>
      </c>
      <c r="AF39" s="182">
        <f>AC39*4+AD39*9</f>
        <v>138.69999999999999</v>
      </c>
    </row>
    <row r="40" spans="2:32" ht="27.95" customHeight="1">
      <c r="B40" s="178" t="s">
        <v>37</v>
      </c>
      <c r="C40" s="702"/>
      <c r="D40" s="639" t="s">
        <v>391</v>
      </c>
      <c r="E40" s="639"/>
      <c r="F40" s="639">
        <v>10</v>
      </c>
      <c r="G40" s="639"/>
      <c r="H40" s="627"/>
      <c r="I40" s="638"/>
      <c r="J40" s="385"/>
      <c r="K40" s="386"/>
      <c r="L40" s="398"/>
      <c r="M40" s="637" t="s">
        <v>322</v>
      </c>
      <c r="N40" s="641"/>
      <c r="O40" s="638">
        <v>20</v>
      </c>
      <c r="P40" s="408"/>
      <c r="Q40" s="386"/>
      <c r="R40" s="408"/>
      <c r="S40" s="398"/>
      <c r="T40" s="386"/>
      <c r="U40" s="398"/>
      <c r="V40" s="698"/>
      <c r="W40" s="453">
        <f>(Y38*5)+(Y40*5)+(Y42*8)</f>
        <v>23</v>
      </c>
      <c r="X40" s="117" t="s">
        <v>38</v>
      </c>
      <c r="Y40" s="114">
        <f>AB41</f>
        <v>2.7</v>
      </c>
      <c r="Z40" s="166"/>
      <c r="AA40" s="158" t="s">
        <v>39</v>
      </c>
      <c r="AB40" s="159">
        <v>2</v>
      </c>
      <c r="AC40" s="159">
        <f>AB40*1</f>
        <v>2</v>
      </c>
      <c r="AD40" s="159" t="s">
        <v>36</v>
      </c>
      <c r="AE40" s="159">
        <f>AB40*5</f>
        <v>10</v>
      </c>
      <c r="AF40" s="159">
        <f>AC40*4+AE40*4</f>
        <v>48</v>
      </c>
    </row>
    <row r="41" spans="2:32" ht="27.95" customHeight="1">
      <c r="B41" s="716" t="s">
        <v>67</v>
      </c>
      <c r="C41" s="702"/>
      <c r="D41" s="457" t="s">
        <v>392</v>
      </c>
      <c r="E41" s="457"/>
      <c r="F41" s="457">
        <v>10</v>
      </c>
      <c r="G41" s="639"/>
      <c r="H41" s="627"/>
      <c r="I41" s="638"/>
      <c r="J41" s="385"/>
      <c r="K41" s="386"/>
      <c r="L41" s="398"/>
      <c r="M41" s="398" t="s">
        <v>294</v>
      </c>
      <c r="N41" s="386"/>
      <c r="O41" s="408">
        <v>10</v>
      </c>
      <c r="P41" s="408"/>
      <c r="Q41" s="386"/>
      <c r="R41" s="408"/>
      <c r="S41" s="398"/>
      <c r="T41" s="386"/>
      <c r="U41" s="398"/>
      <c r="V41" s="698"/>
      <c r="W41" s="454" t="s">
        <v>2</v>
      </c>
      <c r="X41" s="117" t="s">
        <v>41</v>
      </c>
      <c r="Y41" s="114">
        <v>0.1</v>
      </c>
      <c r="Z41" s="158"/>
      <c r="AA41" s="158" t="s">
        <v>42</v>
      </c>
      <c r="AB41" s="159">
        <v>2.7</v>
      </c>
      <c r="AC41" s="159"/>
      <c r="AD41" s="159">
        <f>AB41*5</f>
        <v>13.5</v>
      </c>
      <c r="AE41" s="159" t="s">
        <v>36</v>
      </c>
      <c r="AF41" s="159">
        <f>AD41*9</f>
        <v>121.5</v>
      </c>
    </row>
    <row r="42" spans="2:32" ht="27.95" customHeight="1">
      <c r="B42" s="716"/>
      <c r="C42" s="702"/>
      <c r="D42" s="457"/>
      <c r="E42" s="455"/>
      <c r="F42" s="457"/>
      <c r="G42" s="639"/>
      <c r="H42" s="642"/>
      <c r="I42" s="639"/>
      <c r="J42" s="467"/>
      <c r="K42" s="88"/>
      <c r="L42" s="88"/>
      <c r="M42" s="457" t="s">
        <v>405</v>
      </c>
      <c r="N42" s="410"/>
      <c r="O42" s="457">
        <v>20</v>
      </c>
      <c r="P42" s="88"/>
      <c r="Q42" s="98"/>
      <c r="R42" s="88"/>
      <c r="S42" s="87"/>
      <c r="T42" s="98"/>
      <c r="U42" s="87"/>
      <c r="V42" s="698"/>
      <c r="W42" s="453">
        <f>(Y37*2)+(Y38*7)+(Y39*1)+(Y42*8)</f>
        <v>26.7</v>
      </c>
      <c r="X42" s="120" t="s">
        <v>43</v>
      </c>
      <c r="Y42" s="114">
        <v>0</v>
      </c>
      <c r="Z42" s="166"/>
      <c r="AA42" s="158" t="s">
        <v>44</v>
      </c>
      <c r="AE42" s="158">
        <f>AB42*15</f>
        <v>0</v>
      </c>
    </row>
    <row r="43" spans="2:32" ht="27.95" customHeight="1">
      <c r="B43" s="101" t="s">
        <v>45</v>
      </c>
      <c r="C43" s="183"/>
      <c r="D43" s="87"/>
      <c r="E43" s="98"/>
      <c r="F43" s="88"/>
      <c r="G43" s="88"/>
      <c r="H43" s="98"/>
      <c r="I43" s="88"/>
      <c r="J43" s="87"/>
      <c r="K43" s="98"/>
      <c r="L43" s="87"/>
      <c r="M43" s="408"/>
      <c r="N43" s="408"/>
      <c r="O43" s="408"/>
      <c r="P43" s="88"/>
      <c r="Q43" s="98"/>
      <c r="R43" s="88"/>
      <c r="S43" s="87"/>
      <c r="T43" s="98"/>
      <c r="U43" s="87"/>
      <c r="V43" s="698"/>
      <c r="W43" s="454" t="s">
        <v>46</v>
      </c>
      <c r="X43" s="123"/>
      <c r="Y43" s="114"/>
      <c r="Z43" s="158"/>
      <c r="AC43" s="158">
        <f>SUM(AC38:AC42)</f>
        <v>26.7</v>
      </c>
      <c r="AD43" s="158">
        <f>SUM(AD38:AD42)</f>
        <v>23</v>
      </c>
      <c r="AE43" s="158">
        <f>SUM(AE38:AE42)</f>
        <v>95.5</v>
      </c>
      <c r="AF43" s="158">
        <f>AC43*4+AD43*9+AE43*4</f>
        <v>695.8</v>
      </c>
    </row>
    <row r="44" spans="2:32" ht="27.95" customHeight="1" thickBot="1">
      <c r="B44" s="195"/>
      <c r="C44" s="185"/>
      <c r="D44" s="196"/>
      <c r="E44" s="196"/>
      <c r="F44" s="197"/>
      <c r="G44" s="197"/>
      <c r="H44" s="196"/>
      <c r="I44" s="197"/>
      <c r="J44" s="197"/>
      <c r="K44" s="196"/>
      <c r="L44" s="197"/>
      <c r="M44" s="126"/>
      <c r="N44" s="196"/>
      <c r="O44" s="197"/>
      <c r="P44" s="197"/>
      <c r="Q44" s="196"/>
      <c r="R44" s="197"/>
      <c r="S44" s="197"/>
      <c r="T44" s="196"/>
      <c r="U44" s="197"/>
      <c r="V44" s="703"/>
      <c r="W44" s="590">
        <f>(W38*4)+(W40*9)+(W42*4)</f>
        <v>701.8</v>
      </c>
      <c r="X44" s="137"/>
      <c r="Y44" s="132"/>
      <c r="Z44" s="166"/>
      <c r="AC44" s="186">
        <f>AC43*4/AF43</f>
        <v>0.15349238286864042</v>
      </c>
      <c r="AD44" s="186">
        <f>AD43*9/AF43</f>
        <v>0.29749928140270193</v>
      </c>
      <c r="AE44" s="186">
        <f>AE43*4/AF43</f>
        <v>0.5490083357286577</v>
      </c>
    </row>
    <row r="45" spans="2:32" ht="36.75">
      <c r="D45" s="714"/>
      <c r="E45" s="715"/>
      <c r="F45" s="715"/>
      <c r="G45" s="715"/>
      <c r="H45" s="715"/>
      <c r="I45" s="715"/>
      <c r="J45" s="715"/>
      <c r="K45" s="715"/>
      <c r="L45" s="715"/>
      <c r="M45" s="715"/>
      <c r="N45" s="715"/>
      <c r="O45" s="715"/>
      <c r="P45" s="715"/>
      <c r="Q45" s="715"/>
      <c r="R45" s="715"/>
      <c r="S45" s="715"/>
      <c r="T45" s="715"/>
      <c r="U45" s="715"/>
      <c r="V45" s="715"/>
      <c r="W45" s="715"/>
      <c r="X45" s="715"/>
      <c r="Y45" s="715"/>
    </row>
  </sheetData>
  <mergeCells count="19">
    <mergeCell ref="B1:Y1"/>
    <mergeCell ref="B2:G2"/>
    <mergeCell ref="C5:C10"/>
    <mergeCell ref="V5:V12"/>
    <mergeCell ref="B9:B10"/>
    <mergeCell ref="R2:Z2"/>
    <mergeCell ref="D45:Y45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view="pageBreakPreview" zoomScale="55" zoomScaleNormal="55" zoomScaleSheetLayoutView="55" workbookViewId="0">
      <selection activeCell="B1" sqref="B1:Y1"/>
    </sheetView>
  </sheetViews>
  <sheetFormatPr defaultRowHeight="20.25"/>
  <cols>
    <col min="1" max="1" width="1.875" style="400" customWidth="1"/>
    <col min="2" max="2" width="4.875" style="198" customWidth="1"/>
    <col min="3" max="3" width="0" style="400" hidden="1" customWidth="1"/>
    <col min="4" max="4" width="18.625" style="400" customWidth="1"/>
    <col min="5" max="5" width="5.625" style="199" customWidth="1"/>
    <col min="6" max="6" width="9.625" style="400" customWidth="1"/>
    <col min="7" max="7" width="18.625" style="400" customWidth="1"/>
    <col min="8" max="8" width="5.625" style="199" customWidth="1"/>
    <col min="9" max="9" width="9.625" style="400" customWidth="1"/>
    <col min="10" max="10" width="18.625" style="400" customWidth="1"/>
    <col min="11" max="11" width="5.625" style="199" customWidth="1"/>
    <col min="12" max="12" width="9.625" style="400" customWidth="1"/>
    <col min="13" max="13" width="18.625" style="400" customWidth="1"/>
    <col min="14" max="14" width="5.625" style="199" customWidth="1"/>
    <col min="15" max="15" width="9.625" style="400" customWidth="1"/>
    <col min="16" max="16" width="18.625" style="400" customWidth="1"/>
    <col min="17" max="17" width="5.625" style="199" customWidth="1"/>
    <col min="18" max="18" width="9.625" style="400" customWidth="1"/>
    <col min="19" max="19" width="18.625" style="400" customWidth="1"/>
    <col min="20" max="20" width="5.625" style="199" customWidth="1"/>
    <col min="21" max="21" width="9.625" style="400" customWidth="1"/>
    <col min="22" max="22" width="5.25" style="205" customWidth="1"/>
    <col min="23" max="23" width="11.75" style="203" customWidth="1"/>
    <col min="24" max="24" width="11.25" style="144" customWidth="1"/>
    <col min="25" max="25" width="6.625" style="206" customWidth="1"/>
    <col min="26" max="26" width="6.625" style="400" customWidth="1"/>
    <col min="27" max="27" width="6" style="158" customWidth="1"/>
    <col min="28" max="28" width="5.5" style="159" customWidth="1"/>
    <col min="29" max="29" width="7.75" style="158" customWidth="1"/>
    <col min="30" max="30" width="8" style="158" customWidth="1"/>
    <col min="31" max="31" width="7.875" style="158" customWidth="1"/>
    <col min="32" max="32" width="7.5" style="158" customWidth="1"/>
    <col min="33" max="35" width="9" style="400" customWidth="1"/>
    <col min="36" max="16384" width="9" style="400"/>
  </cols>
  <sheetData>
    <row r="1" spans="1:32" s="158" customFormat="1" ht="38.25">
      <c r="B1" s="683" t="s">
        <v>493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157"/>
      <c r="AB1" s="159"/>
    </row>
    <row r="2" spans="1:32" s="158" customFormat="1" ht="24.95" customHeight="1">
      <c r="B2" s="705"/>
      <c r="C2" s="706"/>
      <c r="D2" s="706"/>
      <c r="E2" s="706"/>
      <c r="F2" s="706"/>
      <c r="G2" s="706"/>
      <c r="H2" s="656"/>
      <c r="I2" s="157"/>
      <c r="J2" s="157"/>
      <c r="K2" s="656"/>
      <c r="L2" s="157"/>
      <c r="M2" s="157"/>
      <c r="N2" s="656"/>
      <c r="O2" s="157"/>
      <c r="P2" s="157"/>
      <c r="Q2" s="656"/>
      <c r="R2" s="685" t="s">
        <v>237</v>
      </c>
      <c r="S2" s="685"/>
      <c r="T2" s="685"/>
      <c r="U2" s="685"/>
      <c r="V2" s="685"/>
      <c r="W2" s="685"/>
      <c r="X2" s="685"/>
      <c r="Y2" s="685"/>
      <c r="Z2" s="685"/>
      <c r="AB2" s="159"/>
    </row>
    <row r="3" spans="1:32" s="158" customFormat="1" ht="31.5" customHeight="1" thickBot="1">
      <c r="B3" s="58" t="s">
        <v>9</v>
      </c>
      <c r="C3" s="161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T3" s="162"/>
      <c r="U3" s="162"/>
      <c r="V3" s="163"/>
      <c r="W3" s="164"/>
      <c r="X3" s="62"/>
      <c r="Y3" s="165"/>
      <c r="Z3" s="166"/>
      <c r="AB3" s="159"/>
    </row>
    <row r="4" spans="1:32" s="176" customFormat="1" ht="157.5">
      <c r="B4" s="167" t="s">
        <v>10</v>
      </c>
      <c r="C4" s="168" t="s">
        <v>11</v>
      </c>
      <c r="D4" s="169" t="s">
        <v>12</v>
      </c>
      <c r="E4" s="68" t="s">
        <v>13</v>
      </c>
      <c r="F4" s="169"/>
      <c r="G4" s="169" t="s">
        <v>14</v>
      </c>
      <c r="H4" s="68" t="s">
        <v>13</v>
      </c>
      <c r="I4" s="169"/>
      <c r="J4" s="169" t="s">
        <v>15</v>
      </c>
      <c r="K4" s="68" t="s">
        <v>13</v>
      </c>
      <c r="L4" s="170"/>
      <c r="M4" s="169" t="s">
        <v>15</v>
      </c>
      <c r="N4" s="68" t="s">
        <v>13</v>
      </c>
      <c r="O4" s="169"/>
      <c r="P4" s="169" t="s">
        <v>15</v>
      </c>
      <c r="Q4" s="68" t="s">
        <v>13</v>
      </c>
      <c r="R4" s="169"/>
      <c r="S4" s="171" t="s">
        <v>16</v>
      </c>
      <c r="T4" s="68" t="s">
        <v>13</v>
      </c>
      <c r="U4" s="169"/>
      <c r="V4" s="70" t="s">
        <v>68</v>
      </c>
      <c r="W4" s="172" t="s">
        <v>17</v>
      </c>
      <c r="X4" s="72" t="s">
        <v>18</v>
      </c>
      <c r="Y4" s="173" t="s">
        <v>19</v>
      </c>
      <c r="Z4" s="174"/>
      <c r="AA4" s="175"/>
      <c r="AB4" s="159"/>
      <c r="AC4" s="158"/>
      <c r="AD4" s="158"/>
      <c r="AE4" s="158"/>
      <c r="AF4" s="158"/>
    </row>
    <row r="5" spans="1:32" s="177" customFormat="1" ht="42" customHeight="1">
      <c r="B5" s="77">
        <v>4</v>
      </c>
      <c r="C5" s="702"/>
      <c r="D5" s="387" t="str">
        <f>'4月菜單'!A46</f>
        <v>白米飯+炫烤雞塊</v>
      </c>
      <c r="E5" s="387" t="s">
        <v>20</v>
      </c>
      <c r="F5" s="80" t="s">
        <v>21</v>
      </c>
      <c r="G5" s="387" t="str">
        <f>'4月菜單'!A47</f>
        <v>鐵路滷排</v>
      </c>
      <c r="H5" s="387" t="s">
        <v>323</v>
      </c>
      <c r="I5" s="80" t="s">
        <v>21</v>
      </c>
      <c r="J5" s="387" t="str">
        <f>'4月菜單'!A48</f>
        <v>陽光玉米炒蛋</v>
      </c>
      <c r="K5" s="387" t="s">
        <v>22</v>
      </c>
      <c r="L5" s="80" t="s">
        <v>21</v>
      </c>
      <c r="M5" s="387" t="str">
        <f>'4月菜單'!A49</f>
        <v>酸甜白菜豆腐煲(豆)</v>
      </c>
      <c r="N5" s="387" t="s">
        <v>295</v>
      </c>
      <c r="O5" s="80" t="s">
        <v>21</v>
      </c>
      <c r="P5" s="387" t="str">
        <f>'4月菜單'!A50</f>
        <v>深色蔬菜</v>
      </c>
      <c r="Q5" s="387" t="s">
        <v>23</v>
      </c>
      <c r="R5" s="80" t="s">
        <v>21</v>
      </c>
      <c r="S5" s="187" t="str">
        <f>'4月菜單'!A51</f>
        <v>筍片湯</v>
      </c>
      <c r="T5" s="387" t="s">
        <v>22</v>
      </c>
      <c r="U5" s="80" t="s">
        <v>21</v>
      </c>
      <c r="V5" s="679"/>
      <c r="W5" s="81" t="s">
        <v>1</v>
      </c>
      <c r="X5" s="110" t="s">
        <v>24</v>
      </c>
      <c r="Y5" s="645">
        <v>5.8</v>
      </c>
      <c r="Z5" s="158"/>
      <c r="AA5" s="158"/>
      <c r="AB5" s="159"/>
      <c r="AC5" s="158" t="s">
        <v>25</v>
      </c>
      <c r="AD5" s="158" t="s">
        <v>26</v>
      </c>
      <c r="AE5" s="158" t="s">
        <v>27</v>
      </c>
      <c r="AF5" s="158" t="s">
        <v>28</v>
      </c>
    </row>
    <row r="6" spans="1:32" ht="27.95" customHeight="1">
      <c r="B6" s="178" t="s">
        <v>29</v>
      </c>
      <c r="C6" s="702"/>
      <c r="D6" s="640" t="s">
        <v>30</v>
      </c>
      <c r="E6" s="637"/>
      <c r="F6" s="638">
        <v>115</v>
      </c>
      <c r="G6" s="640" t="s">
        <v>394</v>
      </c>
      <c r="H6" s="640"/>
      <c r="I6" s="639">
        <v>40</v>
      </c>
      <c r="J6" s="633" t="s">
        <v>324</v>
      </c>
      <c r="K6" s="635"/>
      <c r="L6" s="634">
        <v>30</v>
      </c>
      <c r="M6" s="640" t="s">
        <v>326</v>
      </c>
      <c r="N6" s="640"/>
      <c r="O6" s="639">
        <v>30</v>
      </c>
      <c r="P6" s="639" t="str">
        <f>P5</f>
        <v>深色蔬菜</v>
      </c>
      <c r="Q6" s="640"/>
      <c r="R6" s="639">
        <v>100</v>
      </c>
      <c r="S6" s="637" t="s">
        <v>216</v>
      </c>
      <c r="T6" s="638"/>
      <c r="U6" s="638">
        <v>20</v>
      </c>
      <c r="V6" s="680"/>
      <c r="W6" s="602">
        <f>(Y5*15)+(Y7*5)+(Y9*15)+(Y10*12)</f>
        <v>97</v>
      </c>
      <c r="X6" s="113" t="s">
        <v>31</v>
      </c>
      <c r="Y6" s="646">
        <v>1.8</v>
      </c>
      <c r="Z6" s="166"/>
      <c r="AA6" s="175" t="s">
        <v>32</v>
      </c>
      <c r="AB6" s="159">
        <v>5.7</v>
      </c>
      <c r="AC6" s="159">
        <f>AB6*2</f>
        <v>11.4</v>
      </c>
      <c r="AD6" s="159"/>
      <c r="AE6" s="159">
        <f>AB6*15</f>
        <v>85.5</v>
      </c>
      <c r="AF6" s="159">
        <f>AC6*4+AE6*4</f>
        <v>387.6</v>
      </c>
    </row>
    <row r="7" spans="1:32" ht="27.95" customHeight="1">
      <c r="B7" s="178">
        <v>29</v>
      </c>
      <c r="C7" s="702"/>
      <c r="D7" s="637"/>
      <c r="E7" s="637"/>
      <c r="F7" s="637"/>
      <c r="G7" s="639"/>
      <c r="H7" s="642"/>
      <c r="I7" s="639"/>
      <c r="J7" s="633" t="s">
        <v>325</v>
      </c>
      <c r="K7" s="636"/>
      <c r="L7" s="634">
        <v>20</v>
      </c>
      <c r="M7" s="640" t="s">
        <v>294</v>
      </c>
      <c r="N7" s="640"/>
      <c r="O7" s="639">
        <v>20</v>
      </c>
      <c r="P7" s="638"/>
      <c r="Q7" s="638"/>
      <c r="R7" s="638"/>
      <c r="S7" s="637"/>
      <c r="T7" s="638"/>
      <c r="U7" s="638"/>
      <c r="V7" s="680"/>
      <c r="W7" s="93" t="s">
        <v>0</v>
      </c>
      <c r="X7" s="117" t="s">
        <v>34</v>
      </c>
      <c r="Y7" s="646">
        <v>2</v>
      </c>
      <c r="Z7" s="158"/>
      <c r="AA7" s="180" t="s">
        <v>35</v>
      </c>
      <c r="AB7" s="159">
        <v>1.9</v>
      </c>
      <c r="AC7" s="181">
        <f>AB7*7</f>
        <v>13.299999999999999</v>
      </c>
      <c r="AD7" s="159">
        <f>AB7*5</f>
        <v>9.5</v>
      </c>
      <c r="AE7" s="159" t="s">
        <v>3</v>
      </c>
      <c r="AF7" s="182">
        <f>AC7*4+AD7*9</f>
        <v>138.69999999999999</v>
      </c>
    </row>
    <row r="8" spans="1:32" ht="27.95" customHeight="1">
      <c r="B8" s="178" t="s">
        <v>37</v>
      </c>
      <c r="C8" s="702"/>
      <c r="D8" s="637"/>
      <c r="E8" s="637"/>
      <c r="F8" s="637"/>
      <c r="G8" s="638"/>
      <c r="H8" s="640"/>
      <c r="I8" s="639"/>
      <c r="J8" s="633" t="s">
        <v>294</v>
      </c>
      <c r="K8" s="636"/>
      <c r="L8" s="634">
        <v>10</v>
      </c>
      <c r="M8" s="640" t="s">
        <v>327</v>
      </c>
      <c r="N8" s="642"/>
      <c r="O8" s="640">
        <v>5</v>
      </c>
      <c r="P8" s="638"/>
      <c r="Q8" s="641"/>
      <c r="R8" s="638"/>
      <c r="S8" s="637"/>
      <c r="T8" s="641"/>
      <c r="U8" s="638"/>
      <c r="V8" s="680"/>
      <c r="W8" s="602">
        <f>(Y6*5)+(Y8*5)+(Y10*8)</f>
        <v>21.5</v>
      </c>
      <c r="X8" s="117" t="s">
        <v>38</v>
      </c>
      <c r="Y8" s="646">
        <f>AB9</f>
        <v>2.5</v>
      </c>
      <c r="Z8" s="166"/>
      <c r="AA8" s="158" t="s">
        <v>39</v>
      </c>
      <c r="AB8" s="159">
        <v>2.2000000000000002</v>
      </c>
      <c r="AC8" s="159">
        <f>AB8*1</f>
        <v>2.2000000000000002</v>
      </c>
      <c r="AD8" s="159" t="s">
        <v>3</v>
      </c>
      <c r="AE8" s="159">
        <f>AB8*5</f>
        <v>11</v>
      </c>
      <c r="AF8" s="159">
        <f>AC8*4+AE8*4</f>
        <v>52.8</v>
      </c>
    </row>
    <row r="9" spans="1:32" ht="27.95" customHeight="1">
      <c r="B9" s="716" t="s">
        <v>40</v>
      </c>
      <c r="C9" s="702"/>
      <c r="D9" s="637"/>
      <c r="E9" s="637"/>
      <c r="F9" s="637"/>
      <c r="G9" s="639"/>
      <c r="H9" s="640"/>
      <c r="I9" s="639"/>
      <c r="J9" s="632"/>
      <c r="K9" s="636"/>
      <c r="L9" s="634"/>
      <c r="M9" s="640" t="s">
        <v>316</v>
      </c>
      <c r="N9" s="640" t="s">
        <v>306</v>
      </c>
      <c r="O9" s="640">
        <v>20</v>
      </c>
      <c r="P9" s="638"/>
      <c r="Q9" s="641"/>
      <c r="R9" s="638"/>
      <c r="S9" s="637"/>
      <c r="T9" s="641"/>
      <c r="U9" s="638"/>
      <c r="V9" s="680"/>
      <c r="W9" s="93" t="s">
        <v>2</v>
      </c>
      <c r="X9" s="117" t="s">
        <v>41</v>
      </c>
      <c r="Y9" s="646">
        <f>AB10</f>
        <v>0</v>
      </c>
      <c r="Z9" s="158"/>
      <c r="AA9" s="158" t="s">
        <v>42</v>
      </c>
      <c r="AB9" s="159">
        <v>2.5</v>
      </c>
      <c r="AC9" s="159"/>
      <c r="AD9" s="159">
        <f>AB9*5</f>
        <v>12.5</v>
      </c>
      <c r="AE9" s="159" t="s">
        <v>3</v>
      </c>
      <c r="AF9" s="159">
        <f>AD9*9</f>
        <v>112.5</v>
      </c>
    </row>
    <row r="10" spans="1:32" ht="27.95" customHeight="1">
      <c r="B10" s="716"/>
      <c r="C10" s="702"/>
      <c r="D10" s="637"/>
      <c r="E10" s="637"/>
      <c r="F10" s="637"/>
      <c r="G10" s="639"/>
      <c r="H10" s="640"/>
      <c r="I10" s="639"/>
      <c r="J10" s="632"/>
      <c r="K10" s="636"/>
      <c r="L10" s="634"/>
      <c r="M10" s="639" t="s">
        <v>413</v>
      </c>
      <c r="N10" s="642"/>
      <c r="O10" s="639" t="s">
        <v>298</v>
      </c>
      <c r="P10" s="638"/>
      <c r="Q10" s="641"/>
      <c r="R10" s="638"/>
      <c r="S10" s="637"/>
      <c r="T10" s="641"/>
      <c r="U10" s="638"/>
      <c r="V10" s="680"/>
      <c r="W10" s="602">
        <f>(Y5*2)+(Y6*7)+(Y7*1)+(Y10*8)</f>
        <v>26.2</v>
      </c>
      <c r="X10" s="120" t="s">
        <v>43</v>
      </c>
      <c r="Y10" s="646">
        <v>0</v>
      </c>
      <c r="Z10" s="166"/>
      <c r="AA10" s="158" t="s">
        <v>44</v>
      </c>
      <c r="AE10" s="158">
        <f>AB10*15</f>
        <v>0</v>
      </c>
    </row>
    <row r="11" spans="1:32" ht="27.95" customHeight="1">
      <c r="B11" s="101" t="s">
        <v>45</v>
      </c>
      <c r="C11" s="183"/>
      <c r="D11" s="637"/>
      <c r="E11" s="641"/>
      <c r="F11" s="637"/>
      <c r="G11" s="412"/>
      <c r="H11" s="642"/>
      <c r="I11" s="639"/>
      <c r="J11" s="638"/>
      <c r="K11" s="641"/>
      <c r="L11" s="638"/>
      <c r="M11" s="639"/>
      <c r="N11" s="642"/>
      <c r="O11" s="639"/>
      <c r="P11" s="638"/>
      <c r="Q11" s="641"/>
      <c r="R11" s="638"/>
      <c r="S11" s="638"/>
      <c r="T11" s="641"/>
      <c r="U11" s="638"/>
      <c r="V11" s="680"/>
      <c r="W11" s="93" t="s">
        <v>46</v>
      </c>
      <c r="X11" s="123"/>
      <c r="Y11" s="646"/>
      <c r="Z11" s="158"/>
      <c r="AC11" s="158">
        <f>SUM(AC6:AC10)</f>
        <v>26.9</v>
      </c>
      <c r="AD11" s="158">
        <f>SUM(AD6:AD10)</f>
        <v>22</v>
      </c>
      <c r="AE11" s="158">
        <f>SUM(AE6:AE10)</f>
        <v>96.5</v>
      </c>
      <c r="AF11" s="158">
        <f>AC11*4+AD11*9+AE11*4</f>
        <v>691.6</v>
      </c>
    </row>
    <row r="12" spans="1:32" ht="27.95" customHeight="1">
      <c r="B12" s="184"/>
      <c r="C12" s="185"/>
      <c r="D12" s="641"/>
      <c r="E12" s="641"/>
      <c r="F12" s="638"/>
      <c r="G12" s="639"/>
      <c r="H12" s="642"/>
      <c r="I12" s="639"/>
      <c r="J12" s="638"/>
      <c r="K12" s="641"/>
      <c r="L12" s="638"/>
      <c r="M12" s="639"/>
      <c r="N12" s="642"/>
      <c r="O12" s="639"/>
      <c r="P12" s="638"/>
      <c r="Q12" s="641"/>
      <c r="R12" s="638"/>
      <c r="S12" s="638"/>
      <c r="T12" s="641"/>
      <c r="U12" s="638"/>
      <c r="V12" s="681"/>
      <c r="W12" s="603">
        <f>(W6*4)+(W8*9)+(W10*4)</f>
        <v>686.3</v>
      </c>
      <c r="X12" s="129"/>
      <c r="Y12" s="647"/>
      <c r="Z12" s="166"/>
      <c r="AC12" s="186">
        <f>AC11*4/AF11</f>
        <v>0.15558126084441873</v>
      </c>
      <c r="AD12" s="186">
        <f>AD11*9/AF11</f>
        <v>0.28629265471370735</v>
      </c>
      <c r="AE12" s="186">
        <f>AE11*4/AF11</f>
        <v>0.55812608444187395</v>
      </c>
    </row>
    <row r="13" spans="1:32" s="177" customFormat="1" ht="42" customHeight="1">
      <c r="B13" s="77">
        <v>4</v>
      </c>
      <c r="C13" s="702"/>
      <c r="D13" s="387" t="str">
        <f>'4月菜單'!E46</f>
        <v>胚芽飯</v>
      </c>
      <c r="E13" s="387" t="s">
        <v>20</v>
      </c>
      <c r="F13" s="80" t="s">
        <v>21</v>
      </c>
      <c r="G13" s="387" t="str">
        <f>'4月菜單'!E47</f>
        <v>檸檬烤雞排</v>
      </c>
      <c r="H13" s="387" t="s">
        <v>329</v>
      </c>
      <c r="I13" s="80" t="s">
        <v>21</v>
      </c>
      <c r="J13" s="387" t="str">
        <f>'4月菜單'!E48</f>
        <v>生鮮水產品-三杯魷魚(海)</v>
      </c>
      <c r="K13" s="387" t="s">
        <v>50</v>
      </c>
      <c r="L13" s="80" t="s">
        <v>21</v>
      </c>
      <c r="M13" s="387" t="str">
        <f>'4月菜單'!E49</f>
        <v>茄汁雞肉捲(加)</v>
      </c>
      <c r="N13" s="387" t="s">
        <v>64</v>
      </c>
      <c r="O13" s="80" t="s">
        <v>21</v>
      </c>
      <c r="P13" s="387" t="str">
        <f>'4月菜單'!E50</f>
        <v>淺色蔬菜</v>
      </c>
      <c r="Q13" s="387" t="s">
        <v>23</v>
      </c>
      <c r="R13" s="80" t="s">
        <v>21</v>
      </c>
      <c r="S13" s="387" t="str">
        <f>'4月菜單'!E51</f>
        <v>榨菜鮮菇湯(醃)</v>
      </c>
      <c r="T13" s="387" t="s">
        <v>22</v>
      </c>
      <c r="U13" s="80" t="s">
        <v>21</v>
      </c>
      <c r="V13" s="697"/>
      <c r="W13" s="81" t="s">
        <v>1</v>
      </c>
      <c r="X13" s="110" t="s">
        <v>24</v>
      </c>
      <c r="Y13" s="91">
        <v>5.8</v>
      </c>
      <c r="Z13" s="158"/>
      <c r="AA13" s="158"/>
      <c r="AB13" s="159"/>
      <c r="AC13" s="158" t="s">
        <v>25</v>
      </c>
      <c r="AD13" s="158" t="s">
        <v>26</v>
      </c>
      <c r="AE13" s="158" t="s">
        <v>27</v>
      </c>
      <c r="AF13" s="158" t="s">
        <v>28</v>
      </c>
    </row>
    <row r="14" spans="1:32" ht="27.95" customHeight="1">
      <c r="B14" s="178" t="s">
        <v>29</v>
      </c>
      <c r="C14" s="702"/>
      <c r="D14" s="640" t="s">
        <v>174</v>
      </c>
      <c r="E14" s="639"/>
      <c r="F14" s="639">
        <v>75</v>
      </c>
      <c r="G14" s="640" t="s">
        <v>481</v>
      </c>
      <c r="H14" s="640"/>
      <c r="I14" s="639">
        <v>40</v>
      </c>
      <c r="J14" s="639" t="s">
        <v>395</v>
      </c>
      <c r="K14" s="639" t="s">
        <v>332</v>
      </c>
      <c r="L14" s="639">
        <v>50</v>
      </c>
      <c r="M14" s="640" t="s">
        <v>333</v>
      </c>
      <c r="N14" s="640" t="s">
        <v>178</v>
      </c>
      <c r="O14" s="639">
        <v>30</v>
      </c>
      <c r="P14" s="639" t="str">
        <f>P13</f>
        <v>淺色蔬菜</v>
      </c>
      <c r="Q14" s="640"/>
      <c r="R14" s="639">
        <v>100</v>
      </c>
      <c r="S14" s="637" t="s">
        <v>485</v>
      </c>
      <c r="T14" s="640" t="s">
        <v>486</v>
      </c>
      <c r="U14" s="638">
        <v>10</v>
      </c>
      <c r="V14" s="698"/>
      <c r="W14" s="602">
        <f>(Y13*15)+(Y15*5)+(Y17*15)+(Y18*12)</f>
        <v>97</v>
      </c>
      <c r="X14" s="113" t="s">
        <v>31</v>
      </c>
      <c r="Y14" s="91">
        <f>AB15</f>
        <v>1.9</v>
      </c>
      <c r="Z14" s="166"/>
      <c r="AA14" s="175" t="s">
        <v>32</v>
      </c>
      <c r="AB14" s="159">
        <v>5.7</v>
      </c>
      <c r="AC14" s="159">
        <f>AB14*2</f>
        <v>11.4</v>
      </c>
      <c r="AD14" s="159"/>
      <c r="AE14" s="159">
        <f>AB14*15</f>
        <v>85.5</v>
      </c>
      <c r="AF14" s="159">
        <f>AC14*4+AE14*4</f>
        <v>387.6</v>
      </c>
    </row>
    <row r="15" spans="1:32" ht="27.95" customHeight="1">
      <c r="B15" s="178">
        <v>30</v>
      </c>
      <c r="C15" s="702"/>
      <c r="D15" s="639" t="s">
        <v>328</v>
      </c>
      <c r="E15" s="639"/>
      <c r="F15" s="639">
        <v>40</v>
      </c>
      <c r="G15" s="639"/>
      <c r="H15" s="640"/>
      <c r="I15" s="639"/>
      <c r="J15" s="639" t="s">
        <v>303</v>
      </c>
      <c r="K15" s="640"/>
      <c r="L15" s="639">
        <v>20</v>
      </c>
      <c r="M15" s="639"/>
      <c r="N15" s="640"/>
      <c r="O15" s="639"/>
      <c r="P15" s="637"/>
      <c r="Q15" s="404"/>
      <c r="R15" s="404"/>
      <c r="S15" s="640" t="s">
        <v>487</v>
      </c>
      <c r="T15" s="404"/>
      <c r="U15" s="638">
        <v>20</v>
      </c>
      <c r="V15" s="698"/>
      <c r="W15" s="93" t="s">
        <v>0</v>
      </c>
      <c r="X15" s="117" t="s">
        <v>34</v>
      </c>
      <c r="Y15" s="91">
        <f>AB16</f>
        <v>2</v>
      </c>
      <c r="Z15" s="158"/>
      <c r="AA15" s="180" t="s">
        <v>35</v>
      </c>
      <c r="AB15" s="159">
        <v>1.9</v>
      </c>
      <c r="AC15" s="181">
        <f>AB15*7</f>
        <v>13.299999999999999</v>
      </c>
      <c r="AD15" s="159">
        <f>AB15*5</f>
        <v>9.5</v>
      </c>
      <c r="AE15" s="159" t="s">
        <v>3</v>
      </c>
      <c r="AF15" s="182">
        <f>AC15*4+AD15*9</f>
        <v>138.69999999999999</v>
      </c>
    </row>
    <row r="16" spans="1:32" ht="27.95" customHeight="1">
      <c r="A16" s="400" t="s">
        <v>168</v>
      </c>
      <c r="B16" s="178" t="s">
        <v>37</v>
      </c>
      <c r="C16" s="702"/>
      <c r="D16" s="641"/>
      <c r="E16" s="641"/>
      <c r="F16" s="638"/>
      <c r="G16" s="639"/>
      <c r="H16" s="640"/>
      <c r="I16" s="639"/>
      <c r="J16" s="639" t="s">
        <v>331</v>
      </c>
      <c r="K16" s="640"/>
      <c r="L16" s="639">
        <v>30</v>
      </c>
      <c r="M16" s="385"/>
      <c r="N16" s="640"/>
      <c r="O16" s="639"/>
      <c r="P16" s="637"/>
      <c r="Q16" s="641"/>
      <c r="R16" s="637"/>
      <c r="S16" s="637"/>
      <c r="T16" s="641"/>
      <c r="U16" s="638"/>
      <c r="V16" s="698"/>
      <c r="W16" s="602">
        <f>(Y14*5)+(Y16*5)+(Y18*8)</f>
        <v>22</v>
      </c>
      <c r="X16" s="117" t="s">
        <v>38</v>
      </c>
      <c r="Y16" s="91">
        <v>2.5</v>
      </c>
      <c r="Z16" s="166"/>
      <c r="AA16" s="158" t="s">
        <v>39</v>
      </c>
      <c r="AB16" s="159">
        <v>2</v>
      </c>
      <c r="AC16" s="159">
        <f>AB16*1</f>
        <v>2</v>
      </c>
      <c r="AD16" s="159" t="s">
        <v>3</v>
      </c>
      <c r="AE16" s="159">
        <f>AB16*5</f>
        <v>10</v>
      </c>
      <c r="AF16" s="159">
        <f>AC16*4+AE16*4</f>
        <v>48</v>
      </c>
    </row>
    <row r="17" spans="1:32" ht="27.95" customHeight="1">
      <c r="A17" s="322"/>
      <c r="B17" s="693" t="s">
        <v>179</v>
      </c>
      <c r="C17" s="678"/>
      <c r="D17" s="642"/>
      <c r="E17" s="641"/>
      <c r="F17" s="638"/>
      <c r="G17" s="637"/>
      <c r="H17" s="642"/>
      <c r="I17" s="639"/>
      <c r="J17" s="639" t="s">
        <v>374</v>
      </c>
      <c r="K17" s="412"/>
      <c r="L17" s="639">
        <v>30</v>
      </c>
      <c r="M17" s="640"/>
      <c r="N17" s="640"/>
      <c r="O17" s="639"/>
      <c r="P17" s="637"/>
      <c r="Q17" s="641"/>
      <c r="R17" s="637"/>
      <c r="S17" s="643"/>
      <c r="T17" s="637"/>
      <c r="U17" s="638"/>
      <c r="V17" s="698"/>
      <c r="W17" s="93" t="s">
        <v>2</v>
      </c>
      <c r="X17" s="117" t="s">
        <v>41</v>
      </c>
      <c r="Y17" s="91">
        <f>AB18</f>
        <v>0</v>
      </c>
      <c r="Z17" s="158"/>
      <c r="AA17" s="158" t="s">
        <v>42</v>
      </c>
      <c r="AB17" s="159">
        <v>2.4</v>
      </c>
      <c r="AC17" s="159"/>
      <c r="AD17" s="159">
        <f>AB17*5</f>
        <v>12</v>
      </c>
      <c r="AE17" s="159" t="s">
        <v>3</v>
      </c>
      <c r="AF17" s="159">
        <f>AD17*9</f>
        <v>108</v>
      </c>
    </row>
    <row r="18" spans="1:32" ht="27.95" customHeight="1">
      <c r="B18" s="716"/>
      <c r="C18" s="702"/>
      <c r="D18" s="641"/>
      <c r="E18" s="458"/>
      <c r="F18" s="405"/>
      <c r="G18" s="404"/>
      <c r="H18" s="458"/>
      <c r="I18" s="639"/>
      <c r="J18" s="639"/>
      <c r="K18" s="412"/>
      <c r="L18" s="639"/>
      <c r="M18" s="467"/>
      <c r="N18" s="640"/>
      <c r="O18" s="598"/>
      <c r="P18" s="638"/>
      <c r="Q18" s="641"/>
      <c r="R18" s="638"/>
      <c r="S18" s="637"/>
      <c r="T18" s="641"/>
      <c r="U18" s="638"/>
      <c r="V18" s="698"/>
      <c r="W18" s="602">
        <f>(Y13*2)+(Y14*7)+(Y15*1)+(Y18*8)</f>
        <v>26.9</v>
      </c>
      <c r="X18" s="120" t="s">
        <v>43</v>
      </c>
      <c r="Y18" s="91">
        <v>0</v>
      </c>
      <c r="Z18" s="166"/>
      <c r="AA18" s="158" t="s">
        <v>44</v>
      </c>
      <c r="AE18" s="158">
        <f>AB18*15</f>
        <v>0</v>
      </c>
    </row>
    <row r="19" spans="1:32" ht="27.95" customHeight="1">
      <c r="B19" s="101" t="s">
        <v>45</v>
      </c>
      <c r="C19" s="183"/>
      <c r="D19" s="641"/>
      <c r="E19" s="641"/>
      <c r="F19" s="638"/>
      <c r="G19" s="640"/>
      <c r="H19" s="642"/>
      <c r="I19" s="639"/>
      <c r="J19" s="643"/>
      <c r="K19" s="639"/>
      <c r="L19" s="638"/>
      <c r="M19" s="632"/>
      <c r="N19" s="640"/>
      <c r="O19" s="598"/>
      <c r="P19" s="638"/>
      <c r="Q19" s="641"/>
      <c r="R19" s="638"/>
      <c r="S19" s="638"/>
      <c r="T19" s="641"/>
      <c r="U19" s="638"/>
      <c r="V19" s="698"/>
      <c r="W19" s="93" t="s">
        <v>46</v>
      </c>
      <c r="X19" s="123"/>
      <c r="Y19" s="91"/>
      <c r="Z19" s="158"/>
      <c r="AC19" s="158">
        <f>SUM(AC14:AC18)</f>
        <v>26.7</v>
      </c>
      <c r="AD19" s="158">
        <f>SUM(AD14:AD18)</f>
        <v>21.5</v>
      </c>
      <c r="AE19" s="158">
        <f>SUM(AE14:AE18)</f>
        <v>95.5</v>
      </c>
      <c r="AF19" s="158">
        <f>AC19*4+AD19*9+AE19*4</f>
        <v>682.3</v>
      </c>
    </row>
    <row r="20" spans="1:32" ht="27.95" customHeight="1">
      <c r="B20" s="184"/>
      <c r="C20" s="185"/>
      <c r="D20" s="641"/>
      <c r="E20" s="641"/>
      <c r="F20" s="638"/>
      <c r="G20" s="639"/>
      <c r="H20" s="642"/>
      <c r="I20" s="639"/>
      <c r="J20" s="640"/>
      <c r="K20" s="641"/>
      <c r="L20" s="638"/>
      <c r="M20" s="632"/>
      <c r="N20" s="640"/>
      <c r="O20" s="598"/>
      <c r="P20" s="638"/>
      <c r="Q20" s="641"/>
      <c r="R20" s="638"/>
      <c r="S20" s="638"/>
      <c r="T20" s="641"/>
      <c r="U20" s="638"/>
      <c r="V20" s="703"/>
      <c r="W20" s="603">
        <f>(W14*4)+(W16*9)+(W18*4)</f>
        <v>693.6</v>
      </c>
      <c r="X20" s="129"/>
      <c r="Y20" s="647"/>
      <c r="Z20" s="166"/>
      <c r="AC20" s="186">
        <f>AC19*4/AF19</f>
        <v>0.15652938590063023</v>
      </c>
      <c r="AD20" s="186">
        <f>AD19*9/AF19</f>
        <v>0.28359958962333287</v>
      </c>
      <c r="AE20" s="186">
        <f>AE19*4/AF19</f>
        <v>0.55987102447603698</v>
      </c>
    </row>
    <row r="21" spans="1:32" s="177" customFormat="1" ht="42" customHeight="1">
      <c r="B21" s="77">
        <v>4</v>
      </c>
      <c r="C21" s="702"/>
      <c r="D21" s="387"/>
      <c r="E21" s="387" t="s">
        <v>20</v>
      </c>
      <c r="F21" s="80" t="s">
        <v>21</v>
      </c>
      <c r="G21" s="387"/>
      <c r="H21" s="387" t="s">
        <v>51</v>
      </c>
      <c r="I21" s="80" t="s">
        <v>21</v>
      </c>
      <c r="J21" s="387"/>
      <c r="K21" s="387" t="s">
        <v>22</v>
      </c>
      <c r="L21" s="80" t="s">
        <v>21</v>
      </c>
      <c r="M21" s="387"/>
      <c r="N21" s="387" t="s">
        <v>22</v>
      </c>
      <c r="O21" s="80" t="s">
        <v>21</v>
      </c>
      <c r="P21" s="387"/>
      <c r="Q21" s="387" t="s">
        <v>23</v>
      </c>
      <c r="R21" s="80" t="s">
        <v>21</v>
      </c>
      <c r="S21" s="387"/>
      <c r="T21" s="387" t="s">
        <v>22</v>
      </c>
      <c r="U21" s="80" t="s">
        <v>21</v>
      </c>
      <c r="V21" s="697"/>
      <c r="W21" s="81" t="s">
        <v>6</v>
      </c>
      <c r="X21" s="110" t="s">
        <v>24</v>
      </c>
      <c r="Y21" s="114">
        <v>5.9</v>
      </c>
      <c r="Z21" s="158"/>
      <c r="AA21" s="158"/>
      <c r="AB21" s="159"/>
      <c r="AC21" s="158" t="s">
        <v>25</v>
      </c>
      <c r="AD21" s="158" t="s">
        <v>26</v>
      </c>
      <c r="AE21" s="158" t="s">
        <v>27</v>
      </c>
      <c r="AF21" s="158" t="s">
        <v>28</v>
      </c>
    </row>
    <row r="22" spans="1:32" s="189" customFormat="1" ht="27.75" customHeight="1">
      <c r="B22" s="178" t="s">
        <v>29</v>
      </c>
      <c r="C22" s="702"/>
      <c r="D22" s="640"/>
      <c r="E22" s="637"/>
      <c r="F22" s="638"/>
      <c r="G22" s="639"/>
      <c r="H22" s="640"/>
      <c r="I22" s="639"/>
      <c r="J22" s="639"/>
      <c r="K22" s="639"/>
      <c r="L22" s="639"/>
      <c r="M22" s="640"/>
      <c r="N22" s="640"/>
      <c r="O22" s="640"/>
      <c r="P22" s="639"/>
      <c r="Q22" s="640"/>
      <c r="R22" s="639"/>
      <c r="S22" s="639"/>
      <c r="T22" s="639"/>
      <c r="U22" s="639"/>
      <c r="V22" s="698"/>
      <c r="W22" s="602">
        <f>(Y21*15)+(Y23*5)+(Y25*15)+(Y26*12)</f>
        <v>98.5</v>
      </c>
      <c r="X22" s="113" t="s">
        <v>31</v>
      </c>
      <c r="Y22" s="114">
        <f>AB23</f>
        <v>1.9</v>
      </c>
      <c r="Z22" s="188"/>
      <c r="AA22" s="175" t="s">
        <v>32</v>
      </c>
      <c r="AB22" s="159">
        <v>5.7</v>
      </c>
      <c r="AC22" s="159">
        <f>AB22*2</f>
        <v>11.4</v>
      </c>
      <c r="AD22" s="159"/>
      <c r="AE22" s="159">
        <f>AB22*15</f>
        <v>85.5</v>
      </c>
      <c r="AF22" s="159">
        <f>AC22*4+AE22*4</f>
        <v>387.6</v>
      </c>
    </row>
    <row r="23" spans="1:32" s="189" customFormat="1" ht="27.95" customHeight="1">
      <c r="B23" s="178">
        <v>24</v>
      </c>
      <c r="C23" s="702"/>
      <c r="D23" s="638"/>
      <c r="E23" s="638"/>
      <c r="F23" s="638"/>
      <c r="G23" s="639"/>
      <c r="H23" s="640"/>
      <c r="I23" s="639"/>
      <c r="J23" s="639"/>
      <c r="K23" s="639"/>
      <c r="L23" s="639"/>
      <c r="M23" s="640"/>
      <c r="N23" s="640"/>
      <c r="O23" s="640"/>
      <c r="P23" s="637"/>
      <c r="Q23" s="637"/>
      <c r="R23" s="637"/>
      <c r="S23" s="640"/>
      <c r="T23" s="640"/>
      <c r="U23" s="639"/>
      <c r="V23" s="698"/>
      <c r="W23" s="93" t="s">
        <v>0</v>
      </c>
      <c r="X23" s="117" t="s">
        <v>34</v>
      </c>
      <c r="Y23" s="114">
        <v>2</v>
      </c>
      <c r="Z23" s="190"/>
      <c r="AA23" s="180" t="s">
        <v>35</v>
      </c>
      <c r="AB23" s="159">
        <v>1.9</v>
      </c>
      <c r="AC23" s="181">
        <f>AB23*7</f>
        <v>13.299999999999999</v>
      </c>
      <c r="AD23" s="159">
        <f>AB23*5</f>
        <v>9.5</v>
      </c>
      <c r="AE23" s="159" t="s">
        <v>3</v>
      </c>
      <c r="AF23" s="182">
        <f>AC23*4+AD23*9</f>
        <v>138.69999999999999</v>
      </c>
    </row>
    <row r="24" spans="1:32" s="189" customFormat="1" ht="27.95" customHeight="1">
      <c r="B24" s="178" t="s">
        <v>37</v>
      </c>
      <c r="C24" s="702"/>
      <c r="D24" s="638"/>
      <c r="E24" s="641"/>
      <c r="F24" s="638"/>
      <c r="G24" s="639"/>
      <c r="H24" s="640"/>
      <c r="I24" s="639"/>
      <c r="J24" s="639"/>
      <c r="K24" s="642"/>
      <c r="L24" s="639"/>
      <c r="N24" s="642"/>
      <c r="O24" s="640"/>
      <c r="P24" s="637"/>
      <c r="Q24" s="641"/>
      <c r="R24" s="637"/>
      <c r="S24" s="640"/>
      <c r="T24" s="642"/>
      <c r="U24" s="639"/>
      <c r="V24" s="698"/>
      <c r="W24" s="602">
        <f>(Y22*5)+(Y24*5)+(Y26*8)</f>
        <v>23.5</v>
      </c>
      <c r="X24" s="117" t="s">
        <v>38</v>
      </c>
      <c r="Y24" s="114">
        <f>AB25</f>
        <v>2.8</v>
      </c>
      <c r="Z24" s="188"/>
      <c r="AA24" s="158" t="s">
        <v>39</v>
      </c>
      <c r="AB24" s="159">
        <v>2</v>
      </c>
      <c r="AC24" s="159">
        <f>AB24*1</f>
        <v>2</v>
      </c>
      <c r="AD24" s="159" t="s">
        <v>3</v>
      </c>
      <c r="AE24" s="159">
        <f>AB24*5</f>
        <v>10</v>
      </c>
      <c r="AF24" s="159">
        <f>AC24*4+AE24*4</f>
        <v>48</v>
      </c>
    </row>
    <row r="25" spans="1:32" s="189" customFormat="1" ht="27.95" customHeight="1">
      <c r="B25" s="716" t="s">
        <v>58</v>
      </c>
      <c r="C25" s="702"/>
      <c r="D25" s="638"/>
      <c r="E25" s="372"/>
      <c r="F25" s="638"/>
      <c r="G25" s="639"/>
      <c r="H25" s="640"/>
      <c r="I25" s="639"/>
      <c r="J25" s="639"/>
      <c r="K25" s="642"/>
      <c r="L25" s="639"/>
      <c r="M25" s="640"/>
      <c r="N25" s="642"/>
      <c r="O25" s="640"/>
      <c r="P25" s="637"/>
      <c r="Q25" s="641"/>
      <c r="R25" s="637"/>
      <c r="S25" s="639"/>
      <c r="T25" s="639"/>
      <c r="U25" s="639"/>
      <c r="V25" s="698"/>
      <c r="W25" s="93" t="s">
        <v>2</v>
      </c>
      <c r="X25" s="117" t="s">
        <v>41</v>
      </c>
      <c r="Y25" s="114">
        <f>AB26</f>
        <v>0</v>
      </c>
      <c r="Z25" s="190"/>
      <c r="AA25" s="158" t="s">
        <v>42</v>
      </c>
      <c r="AB25" s="159">
        <v>2.8</v>
      </c>
      <c r="AC25" s="159"/>
      <c r="AD25" s="159">
        <f>AB25*5</f>
        <v>14</v>
      </c>
      <c r="AE25" s="159" t="s">
        <v>3</v>
      </c>
      <c r="AF25" s="159">
        <f>AD25*9</f>
        <v>126</v>
      </c>
    </row>
    <row r="26" spans="1:32" s="189" customFormat="1" ht="27.95" customHeight="1">
      <c r="B26" s="716"/>
      <c r="C26" s="702"/>
      <c r="D26" s="638"/>
      <c r="E26" s="641"/>
      <c r="F26" s="638"/>
      <c r="G26" s="376"/>
      <c r="H26" s="642"/>
      <c r="I26" s="639"/>
      <c r="J26" s="639"/>
      <c r="K26" s="642"/>
      <c r="L26" s="639"/>
      <c r="M26" s="640"/>
      <c r="N26" s="640"/>
      <c r="O26" s="639"/>
      <c r="P26" s="638"/>
      <c r="Q26" s="641"/>
      <c r="R26" s="638"/>
      <c r="S26" s="637"/>
      <c r="T26" s="641"/>
      <c r="U26" s="637"/>
      <c r="V26" s="698"/>
      <c r="W26" s="602">
        <f>(Y21*2)+(Y22*7)+(Y23*1)+(Y26*8)</f>
        <v>27.1</v>
      </c>
      <c r="X26" s="120" t="s">
        <v>43</v>
      </c>
      <c r="Y26" s="114">
        <v>0</v>
      </c>
      <c r="Z26" s="188"/>
      <c r="AA26" s="158" t="s">
        <v>44</v>
      </c>
      <c r="AB26" s="159"/>
      <c r="AC26" s="158"/>
      <c r="AD26" s="158"/>
      <c r="AE26" s="158">
        <f>AB26*15</f>
        <v>0</v>
      </c>
      <c r="AF26" s="158"/>
    </row>
    <row r="27" spans="1:32" s="189" customFormat="1" ht="27.95" customHeight="1">
      <c r="B27" s="101" t="s">
        <v>45</v>
      </c>
      <c r="C27" s="183"/>
      <c r="D27" s="638"/>
      <c r="E27" s="641"/>
      <c r="F27" s="638"/>
      <c r="G27" s="639"/>
      <c r="H27" s="642"/>
      <c r="I27" s="639"/>
      <c r="J27" s="639"/>
      <c r="K27" s="642"/>
      <c r="L27" s="639"/>
      <c r="M27" s="385"/>
      <c r="N27" s="642"/>
      <c r="O27" s="639"/>
      <c r="P27" s="638"/>
      <c r="Q27" s="641"/>
      <c r="R27" s="638"/>
      <c r="S27" s="637"/>
      <c r="T27" s="641"/>
      <c r="U27" s="637"/>
      <c r="V27" s="698"/>
      <c r="W27" s="122" t="s">
        <v>46</v>
      </c>
      <c r="X27" s="123"/>
      <c r="Y27" s="114"/>
      <c r="Z27" s="190"/>
      <c r="AA27" s="158"/>
      <c r="AB27" s="159"/>
      <c r="AC27" s="158">
        <f>SUM(AC22:AC26)</f>
        <v>26.7</v>
      </c>
      <c r="AD27" s="158">
        <f>SUM(AD22:AD26)</f>
        <v>23.5</v>
      </c>
      <c r="AE27" s="158">
        <f>SUM(AE22:AE26)</f>
        <v>95.5</v>
      </c>
      <c r="AF27" s="158">
        <f>AC27*4+AD27*9+AE27*4</f>
        <v>700.3</v>
      </c>
    </row>
    <row r="28" spans="1:32" s="189" customFormat="1" ht="27.95" customHeight="1">
      <c r="B28" s="184"/>
      <c r="C28" s="185"/>
      <c r="D28" s="641"/>
      <c r="E28" s="641"/>
      <c r="F28" s="638"/>
      <c r="G28" s="639"/>
      <c r="H28" s="642"/>
      <c r="I28" s="639"/>
      <c r="J28" s="325"/>
      <c r="K28" s="642"/>
      <c r="L28" s="639"/>
      <c r="M28" s="467"/>
      <c r="N28" s="642"/>
      <c r="O28" s="639"/>
      <c r="P28" s="638"/>
      <c r="Q28" s="641"/>
      <c r="R28" s="638"/>
      <c r="S28" s="414"/>
      <c r="T28" s="415"/>
      <c r="U28" s="414"/>
      <c r="V28" s="703"/>
      <c r="W28" s="603">
        <f>(W22*4)+(W24*9)+(W26*4)</f>
        <v>713.9</v>
      </c>
      <c r="X28" s="155"/>
      <c r="Y28" s="114"/>
      <c r="Z28" s="188"/>
      <c r="AA28" s="190"/>
      <c r="AB28" s="193"/>
      <c r="AC28" s="186">
        <f>AC27*4/AF27</f>
        <v>0.15250606882764531</v>
      </c>
      <c r="AD28" s="186">
        <f>AD27*9/AF27</f>
        <v>0.30201342281879195</v>
      </c>
      <c r="AE28" s="186">
        <f>AE27*4/AF27</f>
        <v>0.54548050835356277</v>
      </c>
      <c r="AF28" s="190"/>
    </row>
    <row r="29" spans="1:32" s="177" customFormat="1" ht="42" customHeight="1">
      <c r="B29" s="77">
        <v>4</v>
      </c>
      <c r="C29" s="702"/>
      <c r="D29" s="387"/>
      <c r="E29" s="387" t="s">
        <v>20</v>
      </c>
      <c r="F29" s="80" t="s">
        <v>21</v>
      </c>
      <c r="G29" s="587"/>
      <c r="H29" s="587" t="s">
        <v>22</v>
      </c>
      <c r="I29" s="586" t="s">
        <v>21</v>
      </c>
      <c r="J29" s="601"/>
      <c r="K29" s="387" t="s">
        <v>22</v>
      </c>
      <c r="L29" s="80" t="s">
        <v>21</v>
      </c>
      <c r="M29" s="387"/>
      <c r="N29" s="387" t="s">
        <v>64</v>
      </c>
      <c r="O29" s="80" t="s">
        <v>21</v>
      </c>
      <c r="P29" s="387"/>
      <c r="Q29" s="387" t="s">
        <v>23</v>
      </c>
      <c r="R29" s="80" t="s">
        <v>21</v>
      </c>
      <c r="S29" s="601"/>
      <c r="T29" s="601" t="s">
        <v>22</v>
      </c>
      <c r="U29" s="609" t="s">
        <v>21</v>
      </c>
      <c r="V29" s="697"/>
      <c r="W29" s="81" t="s">
        <v>1</v>
      </c>
      <c r="X29" s="110" t="s">
        <v>24</v>
      </c>
      <c r="Y29" s="111">
        <f>AB30</f>
        <v>5.7</v>
      </c>
      <c r="Z29" s="158"/>
      <c r="AA29" s="158"/>
      <c r="AB29" s="159"/>
      <c r="AC29" s="158" t="s">
        <v>25</v>
      </c>
      <c r="AD29" s="158" t="s">
        <v>26</v>
      </c>
      <c r="AE29" s="158" t="s">
        <v>27</v>
      </c>
      <c r="AF29" s="158" t="s">
        <v>28</v>
      </c>
    </row>
    <row r="30" spans="1:32" ht="27.95" customHeight="1">
      <c r="B30" s="178" t="s">
        <v>29</v>
      </c>
      <c r="C30" s="702"/>
      <c r="D30" s="640"/>
      <c r="E30" s="640"/>
      <c r="F30" s="633"/>
      <c r="G30" s="585"/>
      <c r="H30" s="584"/>
      <c r="I30" s="583"/>
      <c r="J30" s="634"/>
      <c r="K30" s="640"/>
      <c r="L30" s="639"/>
      <c r="M30" s="449"/>
      <c r="N30" s="638"/>
      <c r="O30" s="638"/>
      <c r="P30" s="639"/>
      <c r="Q30" s="640"/>
      <c r="R30" s="639"/>
      <c r="S30" s="637"/>
      <c r="T30" s="643"/>
      <c r="U30" s="639"/>
      <c r="V30" s="698"/>
      <c r="W30" s="602">
        <f>(Y29*15)+(Y31*5)+(Y33*15)+(Y34*12)</f>
        <v>95.5</v>
      </c>
      <c r="X30" s="113" t="s">
        <v>31</v>
      </c>
      <c r="Y30" s="114">
        <f>AB31</f>
        <v>1.9</v>
      </c>
      <c r="Z30" s="166"/>
      <c r="AA30" s="175" t="s">
        <v>32</v>
      </c>
      <c r="AB30" s="159">
        <v>5.7</v>
      </c>
      <c r="AC30" s="159">
        <f>AB30*2</f>
        <v>11.4</v>
      </c>
      <c r="AD30" s="159"/>
      <c r="AE30" s="159">
        <f>AB30*15</f>
        <v>85.5</v>
      </c>
      <c r="AF30" s="159">
        <f>AC30*4+AE30*4</f>
        <v>387.6</v>
      </c>
    </row>
    <row r="31" spans="1:32" ht="27.95" customHeight="1">
      <c r="B31" s="178">
        <v>25</v>
      </c>
      <c r="C31" s="702"/>
      <c r="D31" s="640"/>
      <c r="E31" s="640"/>
      <c r="F31" s="633"/>
      <c r="G31" s="582"/>
      <c r="H31" s="640"/>
      <c r="I31" s="605"/>
      <c r="J31" s="634"/>
      <c r="K31" s="640"/>
      <c r="L31" s="639"/>
      <c r="M31" s="626"/>
      <c r="N31" s="626"/>
      <c r="O31" s="626"/>
      <c r="P31" s="639"/>
      <c r="Q31" s="642"/>
      <c r="R31" s="639"/>
      <c r="S31" s="639"/>
      <c r="T31" s="639"/>
      <c r="U31" s="639"/>
      <c r="V31" s="698"/>
      <c r="W31" s="93" t="s">
        <v>0</v>
      </c>
      <c r="X31" s="117" t="s">
        <v>34</v>
      </c>
      <c r="Y31" s="114">
        <f>AB32</f>
        <v>2</v>
      </c>
      <c r="Z31" s="158"/>
      <c r="AA31" s="180" t="s">
        <v>35</v>
      </c>
      <c r="AB31" s="159">
        <v>1.9</v>
      </c>
      <c r="AC31" s="181">
        <f>AB31*7</f>
        <v>13.299999999999999</v>
      </c>
      <c r="AD31" s="159">
        <f>AB31*5</f>
        <v>9.5</v>
      </c>
      <c r="AE31" s="159" t="s">
        <v>3</v>
      </c>
      <c r="AF31" s="182">
        <f>AC31*4+AD31*9</f>
        <v>138.69999999999999</v>
      </c>
    </row>
    <row r="32" spans="1:32" ht="27.95" customHeight="1">
      <c r="B32" s="178" t="s">
        <v>37</v>
      </c>
      <c r="C32" s="702"/>
      <c r="D32" s="642"/>
      <c r="E32" s="642"/>
      <c r="F32" s="632"/>
      <c r="G32" s="582"/>
      <c r="H32" s="640"/>
      <c r="I32" s="605"/>
      <c r="J32" s="634"/>
      <c r="K32" s="640"/>
      <c r="L32" s="639"/>
      <c r="M32" s="385"/>
      <c r="N32" s="642"/>
      <c r="O32" s="639"/>
      <c r="P32" s="639"/>
      <c r="Q32" s="642"/>
      <c r="R32" s="639"/>
      <c r="S32" s="639"/>
      <c r="T32" s="642"/>
      <c r="U32" s="639"/>
      <c r="V32" s="698"/>
      <c r="W32" s="602">
        <f>(Y30*5)+(Y32*5)+(Y34*8)</f>
        <v>22</v>
      </c>
      <c r="X32" s="117" t="s">
        <v>38</v>
      </c>
      <c r="Y32" s="114">
        <f>AB33</f>
        <v>2.5</v>
      </c>
      <c r="Z32" s="166"/>
      <c r="AA32" s="158" t="s">
        <v>39</v>
      </c>
      <c r="AB32" s="159">
        <v>2</v>
      </c>
      <c r="AC32" s="159">
        <f>AB32*1</f>
        <v>2</v>
      </c>
      <c r="AD32" s="159" t="s">
        <v>3</v>
      </c>
      <c r="AE32" s="159">
        <f>AB32*5</f>
        <v>10</v>
      </c>
      <c r="AF32" s="159">
        <f>AC32*4+AE32*4</f>
        <v>48</v>
      </c>
    </row>
    <row r="33" spans="2:32" ht="27.95" customHeight="1">
      <c r="B33" s="716" t="s">
        <v>66</v>
      </c>
      <c r="C33" s="702"/>
      <c r="D33" s="642"/>
      <c r="E33" s="642"/>
      <c r="F33" s="632"/>
      <c r="G33" s="582"/>
      <c r="H33" s="640"/>
      <c r="I33" s="605"/>
      <c r="J33" s="634"/>
      <c r="K33" s="449"/>
      <c r="L33" s="639"/>
      <c r="M33" s="640"/>
      <c r="N33" s="642"/>
      <c r="O33" s="639"/>
      <c r="P33" s="638"/>
      <c r="Q33" s="641"/>
      <c r="R33" s="638"/>
      <c r="S33" s="639"/>
      <c r="T33" s="642"/>
      <c r="U33" s="639"/>
      <c r="V33" s="698"/>
      <c r="W33" s="93" t="s">
        <v>2</v>
      </c>
      <c r="X33" s="117" t="s">
        <v>41</v>
      </c>
      <c r="Y33" s="114">
        <f>AB34</f>
        <v>0</v>
      </c>
      <c r="Z33" s="158"/>
      <c r="AA33" s="158" t="s">
        <v>42</v>
      </c>
      <c r="AB33" s="159">
        <v>2.5</v>
      </c>
      <c r="AC33" s="159"/>
      <c r="AD33" s="159">
        <f>AB33*5</f>
        <v>12.5</v>
      </c>
      <c r="AE33" s="159" t="s">
        <v>3</v>
      </c>
      <c r="AF33" s="159">
        <f>AD33*9</f>
        <v>112.5</v>
      </c>
    </row>
    <row r="34" spans="2:32" ht="27.95" customHeight="1">
      <c r="B34" s="716"/>
      <c r="C34" s="702"/>
      <c r="D34" s="642"/>
      <c r="E34" s="642"/>
      <c r="F34" s="632"/>
      <c r="G34" s="582"/>
      <c r="H34" s="642"/>
      <c r="I34" s="605"/>
      <c r="K34" s="640"/>
      <c r="M34" s="640"/>
      <c r="N34" s="642"/>
      <c r="O34" s="639"/>
      <c r="P34" s="638"/>
      <c r="Q34" s="641"/>
      <c r="R34" s="638"/>
      <c r="S34" s="643"/>
      <c r="T34" s="642"/>
      <c r="U34" s="639"/>
      <c r="V34" s="698"/>
      <c r="W34" s="602">
        <f>(Y29*2)+(Y30*7)+(Y31*1)+(Y34*8)</f>
        <v>26.7</v>
      </c>
      <c r="X34" s="120" t="s">
        <v>43</v>
      </c>
      <c r="Y34" s="114">
        <v>0</v>
      </c>
      <c r="Z34" s="166"/>
      <c r="AA34" s="158" t="s">
        <v>44</v>
      </c>
      <c r="AE34" s="158">
        <f>AB34*15</f>
        <v>0</v>
      </c>
    </row>
    <row r="35" spans="2:32" ht="27.95" customHeight="1">
      <c r="B35" s="101" t="s">
        <v>45</v>
      </c>
      <c r="C35" s="183"/>
      <c r="D35" s="642"/>
      <c r="E35" s="642"/>
      <c r="F35" s="632"/>
      <c r="G35" s="582"/>
      <c r="H35" s="642"/>
      <c r="I35" s="605"/>
      <c r="J35" s="588"/>
      <c r="K35" s="640"/>
      <c r="L35" s="639"/>
      <c r="M35" s="639"/>
      <c r="N35" s="642"/>
      <c r="O35" s="639"/>
      <c r="P35" s="638"/>
      <c r="Q35" s="641"/>
      <c r="R35" s="638"/>
      <c r="S35" s="639"/>
      <c r="T35" s="642"/>
      <c r="U35" s="639"/>
      <c r="V35" s="698"/>
      <c r="W35" s="93" t="s">
        <v>46</v>
      </c>
      <c r="X35" s="123"/>
      <c r="Y35" s="114"/>
      <c r="Z35" s="158"/>
      <c r="AC35" s="158">
        <f>SUM(AC30:AC34)</f>
        <v>26.7</v>
      </c>
      <c r="AD35" s="158">
        <f>SUM(AD30:AD34)</f>
        <v>22</v>
      </c>
      <c r="AE35" s="158">
        <f>SUM(AE30:AE34)</f>
        <v>95.5</v>
      </c>
      <c r="AF35" s="158">
        <f>AC35*4+AD35*9+AE35*4</f>
        <v>686.8</v>
      </c>
    </row>
    <row r="36" spans="2:32" ht="27.95" customHeight="1">
      <c r="B36" s="184"/>
      <c r="C36" s="185"/>
      <c r="D36" s="642"/>
      <c r="E36" s="642"/>
      <c r="F36" s="632"/>
      <c r="G36" s="581"/>
      <c r="H36" s="610"/>
      <c r="I36" s="580"/>
      <c r="J36" s="598"/>
      <c r="K36" s="642"/>
      <c r="L36" s="639"/>
      <c r="M36" s="639"/>
      <c r="N36" s="642"/>
      <c r="O36" s="639"/>
      <c r="P36" s="638"/>
      <c r="Q36" s="641"/>
      <c r="R36" s="638"/>
      <c r="S36" s="639"/>
      <c r="T36" s="642"/>
      <c r="U36" s="639"/>
      <c r="V36" s="703"/>
      <c r="W36" s="603">
        <f>(W30*4)+(W32*9)+(W34*4)</f>
        <v>686.8</v>
      </c>
      <c r="X36" s="652"/>
      <c r="Y36" s="114"/>
      <c r="Z36" s="166"/>
      <c r="AC36" s="186">
        <f>AC35*4/AF35</f>
        <v>0.15550378567268491</v>
      </c>
      <c r="AD36" s="186">
        <f>AD35*9/AF35</f>
        <v>0.28829353523587653</v>
      </c>
      <c r="AE36" s="186">
        <f>AE35*4/AF35</f>
        <v>0.55620267909143861</v>
      </c>
    </row>
    <row r="37" spans="2:32" s="177" customFormat="1" ht="42" customHeight="1">
      <c r="B37" s="207">
        <v>4</v>
      </c>
      <c r="C37" s="702"/>
      <c r="D37" s="387"/>
      <c r="E37" s="468" t="s">
        <v>50</v>
      </c>
      <c r="F37" s="80" t="s">
        <v>21</v>
      </c>
      <c r="G37" s="601"/>
      <c r="H37" s="601" t="s">
        <v>22</v>
      </c>
      <c r="I37" s="609" t="s">
        <v>21</v>
      </c>
      <c r="J37" s="387"/>
      <c r="K37" s="387" t="s">
        <v>51</v>
      </c>
      <c r="L37" s="80" t="s">
        <v>21</v>
      </c>
      <c r="M37" s="387"/>
      <c r="N37" s="387" t="s">
        <v>22</v>
      </c>
      <c r="O37" s="80" t="s">
        <v>21</v>
      </c>
      <c r="P37" s="387"/>
      <c r="Q37" s="387" t="s">
        <v>23</v>
      </c>
      <c r="R37" s="80" t="s">
        <v>21</v>
      </c>
      <c r="S37" s="387"/>
      <c r="T37" s="387" t="s">
        <v>22</v>
      </c>
      <c r="U37" s="80" t="s">
        <v>21</v>
      </c>
      <c r="V37" s="697"/>
      <c r="W37" s="452" t="s">
        <v>1</v>
      </c>
      <c r="X37" s="117" t="s">
        <v>24</v>
      </c>
      <c r="Y37" s="111">
        <v>5.7</v>
      </c>
      <c r="Z37" s="158"/>
      <c r="AA37" s="158"/>
      <c r="AB37" s="159"/>
      <c r="AC37" s="158" t="s">
        <v>25</v>
      </c>
      <c r="AD37" s="158" t="s">
        <v>26</v>
      </c>
      <c r="AE37" s="158" t="s">
        <v>27</v>
      </c>
      <c r="AF37" s="158" t="s">
        <v>28</v>
      </c>
    </row>
    <row r="38" spans="2:32" ht="27.95" customHeight="1">
      <c r="B38" s="178" t="s">
        <v>29</v>
      </c>
      <c r="C38" s="702"/>
      <c r="D38" s="639"/>
      <c r="E38" s="639"/>
      <c r="F38" s="639"/>
      <c r="G38" s="638"/>
      <c r="H38" s="638"/>
      <c r="I38" s="638"/>
      <c r="J38" s="637"/>
      <c r="K38" s="637"/>
      <c r="L38" s="637"/>
      <c r="M38" s="638"/>
      <c r="N38" s="638"/>
      <c r="O38" s="638"/>
      <c r="P38" s="639"/>
      <c r="Q38" s="639"/>
      <c r="R38" s="639"/>
      <c r="S38" s="637"/>
      <c r="T38" s="637"/>
      <c r="U38" s="637"/>
      <c r="V38" s="698"/>
      <c r="W38" s="453">
        <f>(Y37*15)+(Y39*5)+(Y41*15)+(Y42*12)</f>
        <v>97</v>
      </c>
      <c r="X38" s="113" t="s">
        <v>31</v>
      </c>
      <c r="Y38" s="114">
        <f>AB39</f>
        <v>2</v>
      </c>
      <c r="Z38" s="166"/>
      <c r="AA38" s="175" t="s">
        <v>32</v>
      </c>
      <c r="AB38" s="159">
        <v>5.7</v>
      </c>
      <c r="AC38" s="159">
        <f>AB38*2</f>
        <v>11.4</v>
      </c>
      <c r="AD38" s="159"/>
      <c r="AE38" s="159">
        <f>AB38*15</f>
        <v>85.5</v>
      </c>
      <c r="AF38" s="159">
        <f>AC38*4+AE38*4</f>
        <v>387.6</v>
      </c>
    </row>
    <row r="39" spans="2:32" ht="27.95" customHeight="1">
      <c r="B39" s="178">
        <v>26</v>
      </c>
      <c r="C39" s="702"/>
      <c r="D39" s="639"/>
      <c r="E39" s="639"/>
      <c r="F39" s="639"/>
      <c r="G39" s="639"/>
      <c r="H39" s="638"/>
      <c r="I39" s="638"/>
      <c r="J39" s="637"/>
      <c r="K39" s="640"/>
      <c r="L39" s="637"/>
      <c r="M39" s="639"/>
      <c r="N39" s="639"/>
      <c r="O39" s="639"/>
      <c r="P39" s="638"/>
      <c r="Q39" s="637"/>
      <c r="R39" s="638"/>
      <c r="S39" s="637"/>
      <c r="T39" s="637"/>
      <c r="U39" s="637"/>
      <c r="V39" s="698"/>
      <c r="W39" s="454" t="s">
        <v>0</v>
      </c>
      <c r="X39" s="117" t="s">
        <v>34</v>
      </c>
      <c r="Y39" s="114">
        <f>AB40</f>
        <v>2</v>
      </c>
      <c r="Z39" s="158"/>
      <c r="AA39" s="180" t="s">
        <v>35</v>
      </c>
      <c r="AB39" s="159">
        <v>2</v>
      </c>
      <c r="AC39" s="181">
        <f>AB39*7</f>
        <v>14</v>
      </c>
      <c r="AD39" s="159">
        <f>AB39*5</f>
        <v>10</v>
      </c>
      <c r="AE39" s="159" t="s">
        <v>3</v>
      </c>
      <c r="AF39" s="182">
        <f>AC39*4+AD39*9</f>
        <v>146</v>
      </c>
    </row>
    <row r="40" spans="2:32" ht="27.95" customHeight="1">
      <c r="B40" s="178" t="s">
        <v>37</v>
      </c>
      <c r="C40" s="702"/>
      <c r="D40" s="639"/>
      <c r="E40" s="639"/>
      <c r="F40" s="639"/>
      <c r="G40" s="639"/>
      <c r="H40" s="627"/>
      <c r="I40" s="638"/>
      <c r="J40" s="385"/>
      <c r="K40" s="641"/>
      <c r="L40" s="637"/>
      <c r="M40" s="637"/>
      <c r="N40" s="641"/>
      <c r="O40" s="638"/>
      <c r="P40" s="638"/>
      <c r="Q40" s="641"/>
      <c r="R40" s="638"/>
      <c r="S40" s="637"/>
      <c r="T40" s="641"/>
      <c r="U40" s="637"/>
      <c r="V40" s="698"/>
      <c r="W40" s="453">
        <f>(Y38*5)+(Y40*5)+(Y42*8)</f>
        <v>22.5</v>
      </c>
      <c r="X40" s="117" t="s">
        <v>38</v>
      </c>
      <c r="Y40" s="114">
        <f>AB41</f>
        <v>2.5</v>
      </c>
      <c r="Z40" s="166"/>
      <c r="AA40" s="158" t="s">
        <v>39</v>
      </c>
      <c r="AB40" s="159">
        <v>2</v>
      </c>
      <c r="AC40" s="159">
        <f>AB40*1</f>
        <v>2</v>
      </c>
      <c r="AD40" s="159" t="s">
        <v>3</v>
      </c>
      <c r="AE40" s="159">
        <f>AB40*5</f>
        <v>10</v>
      </c>
      <c r="AF40" s="159">
        <f>AC40*4+AE40*4</f>
        <v>48</v>
      </c>
    </row>
    <row r="41" spans="2:32" ht="27.95" customHeight="1">
      <c r="B41" s="716" t="s">
        <v>67</v>
      </c>
      <c r="C41" s="702"/>
      <c r="D41" s="639"/>
      <c r="E41" s="639"/>
      <c r="F41" s="639"/>
      <c r="G41" s="639"/>
      <c r="H41" s="627"/>
      <c r="I41" s="638"/>
      <c r="J41" s="385"/>
      <c r="K41" s="641"/>
      <c r="L41" s="637"/>
      <c r="M41" s="637"/>
      <c r="N41" s="641"/>
      <c r="O41" s="638"/>
      <c r="P41" s="638"/>
      <c r="Q41" s="641"/>
      <c r="R41" s="638"/>
      <c r="S41" s="637"/>
      <c r="T41" s="641"/>
      <c r="U41" s="637"/>
      <c r="V41" s="698"/>
      <c r="W41" s="454" t="s">
        <v>2</v>
      </c>
      <c r="X41" s="117" t="s">
        <v>41</v>
      </c>
      <c r="Y41" s="114">
        <v>0.1</v>
      </c>
      <c r="Z41" s="158"/>
      <c r="AA41" s="158" t="s">
        <v>42</v>
      </c>
      <c r="AB41" s="159">
        <v>2.5</v>
      </c>
      <c r="AC41" s="159"/>
      <c r="AD41" s="159">
        <f>AB41*5</f>
        <v>12.5</v>
      </c>
      <c r="AE41" s="159" t="s">
        <v>3</v>
      </c>
      <c r="AF41" s="159">
        <f>AD41*9</f>
        <v>112.5</v>
      </c>
    </row>
    <row r="42" spans="2:32" ht="27.95" customHeight="1">
      <c r="B42" s="716"/>
      <c r="C42" s="702"/>
      <c r="D42" s="639"/>
      <c r="E42" s="627"/>
      <c r="F42" s="639"/>
      <c r="G42" s="639"/>
      <c r="H42" s="642"/>
      <c r="I42" s="639"/>
      <c r="J42" s="643"/>
      <c r="K42" s="638"/>
      <c r="L42" s="638"/>
      <c r="M42" s="639"/>
      <c r="N42" s="640"/>
      <c r="O42" s="639"/>
      <c r="P42" s="638"/>
      <c r="Q42" s="641"/>
      <c r="R42" s="638"/>
      <c r="S42" s="637"/>
      <c r="T42" s="641"/>
      <c r="U42" s="637"/>
      <c r="V42" s="698"/>
      <c r="W42" s="453">
        <f>(Y37*2)+(Y38*7)+(Y39*1)+(Y42*8)</f>
        <v>27.4</v>
      </c>
      <c r="X42" s="120" t="s">
        <v>43</v>
      </c>
      <c r="Y42" s="114">
        <v>0</v>
      </c>
      <c r="Z42" s="166"/>
      <c r="AA42" s="158" t="s">
        <v>44</v>
      </c>
      <c r="AE42" s="158">
        <f>AB42*15</f>
        <v>0</v>
      </c>
    </row>
    <row r="43" spans="2:32" ht="27.95" customHeight="1">
      <c r="B43" s="101" t="s">
        <v>45</v>
      </c>
      <c r="C43" s="183"/>
      <c r="D43" s="637"/>
      <c r="E43" s="641"/>
      <c r="F43" s="638"/>
      <c r="G43" s="638"/>
      <c r="H43" s="641"/>
      <c r="I43" s="638"/>
      <c r="J43" s="637"/>
      <c r="K43" s="641"/>
      <c r="L43" s="637"/>
      <c r="M43" s="638"/>
      <c r="N43" s="638"/>
      <c r="O43" s="638"/>
      <c r="P43" s="638"/>
      <c r="Q43" s="641"/>
      <c r="R43" s="638"/>
      <c r="S43" s="637"/>
      <c r="T43" s="641"/>
      <c r="U43" s="637"/>
      <c r="V43" s="698"/>
      <c r="W43" s="454" t="s">
        <v>46</v>
      </c>
      <c r="X43" s="123"/>
      <c r="Y43" s="114"/>
      <c r="Z43" s="158"/>
      <c r="AC43" s="158">
        <f>SUM(AC38:AC42)</f>
        <v>27.4</v>
      </c>
      <c r="AD43" s="158">
        <f>SUM(AD38:AD42)</f>
        <v>22.5</v>
      </c>
      <c r="AE43" s="158">
        <f>SUM(AE38:AE42)</f>
        <v>95.5</v>
      </c>
      <c r="AF43" s="158">
        <f>AC43*4+AD43*9+AE43*4</f>
        <v>694.1</v>
      </c>
    </row>
    <row r="44" spans="2:32" ht="27.95" customHeight="1" thickBot="1">
      <c r="B44" s="195"/>
      <c r="C44" s="185"/>
      <c r="D44" s="196"/>
      <c r="E44" s="196"/>
      <c r="F44" s="197"/>
      <c r="G44" s="197"/>
      <c r="H44" s="196"/>
      <c r="I44" s="197"/>
      <c r="J44" s="197"/>
      <c r="K44" s="196"/>
      <c r="L44" s="197"/>
      <c r="M44" s="126"/>
      <c r="N44" s="196"/>
      <c r="O44" s="197"/>
      <c r="P44" s="197"/>
      <c r="Q44" s="196"/>
      <c r="R44" s="197"/>
      <c r="S44" s="197"/>
      <c r="T44" s="196"/>
      <c r="U44" s="197"/>
      <c r="V44" s="703"/>
      <c r="W44" s="590">
        <f>(W38*4)+(W40*9)+(W42*4)</f>
        <v>700.1</v>
      </c>
      <c r="X44" s="137"/>
      <c r="Y44" s="132"/>
      <c r="Z44" s="166"/>
      <c r="AC44" s="186">
        <f>AC43*4/AF43</f>
        <v>0.15790231955049702</v>
      </c>
      <c r="AD44" s="186">
        <f>AD43*9/AF43</f>
        <v>0.29174470537386543</v>
      </c>
      <c r="AE44" s="186">
        <f>AE43*4/AF43</f>
        <v>0.55035297507563752</v>
      </c>
    </row>
    <row r="45" spans="2:32" ht="36.75">
      <c r="D45" s="714"/>
      <c r="E45" s="715"/>
      <c r="F45" s="715"/>
      <c r="G45" s="715"/>
      <c r="H45" s="715"/>
      <c r="I45" s="715"/>
      <c r="J45" s="715"/>
      <c r="K45" s="715"/>
      <c r="L45" s="715"/>
      <c r="M45" s="715"/>
      <c r="N45" s="715"/>
      <c r="O45" s="715"/>
      <c r="P45" s="715"/>
      <c r="Q45" s="715"/>
      <c r="R45" s="715"/>
      <c r="S45" s="715"/>
      <c r="T45" s="715"/>
      <c r="U45" s="715"/>
      <c r="V45" s="715"/>
      <c r="W45" s="715"/>
      <c r="X45" s="715"/>
      <c r="Y45" s="715"/>
    </row>
  </sheetData>
  <mergeCells count="19">
    <mergeCell ref="B1:Y1"/>
    <mergeCell ref="B2:G2"/>
    <mergeCell ref="R2:Z2"/>
    <mergeCell ref="C5:C10"/>
    <mergeCell ref="V5:V12"/>
    <mergeCell ref="B9:B10"/>
    <mergeCell ref="C13:C18"/>
    <mergeCell ref="V13:V20"/>
    <mergeCell ref="B17:B18"/>
    <mergeCell ref="C21:C26"/>
    <mergeCell ref="V21:V28"/>
    <mergeCell ref="B25:B26"/>
    <mergeCell ref="D45:Y45"/>
    <mergeCell ref="C29:C34"/>
    <mergeCell ref="V29:V36"/>
    <mergeCell ref="B33:B34"/>
    <mergeCell ref="C37:C42"/>
    <mergeCell ref="V37:V44"/>
    <mergeCell ref="B41:B42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25" zoomScaleNormal="25" zoomScaleSheetLayoutView="25" workbookViewId="0">
      <selection activeCell="I15" sqref="I15:L15"/>
    </sheetView>
  </sheetViews>
  <sheetFormatPr defaultColWidth="9" defaultRowHeight="16.5"/>
  <cols>
    <col min="1" max="20" width="20.625" style="6" customWidth="1"/>
    <col min="21" max="16384" width="9" style="6"/>
  </cols>
  <sheetData>
    <row r="1" spans="1:28" ht="84.95" customHeight="1">
      <c r="A1" s="1">
        <f>'4月菜單'!A2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85</v>
      </c>
      <c r="P1" s="3"/>
      <c r="Q1" s="4"/>
      <c r="R1" s="4"/>
      <c r="S1" s="2"/>
      <c r="T1" s="2"/>
      <c r="U1" s="5"/>
      <c r="V1" s="5"/>
    </row>
    <row r="2" spans="1:28" ht="51.7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39.7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50.1" customHeight="1" thickBot="1">
      <c r="A4" s="717" t="e">
        <f>'4月菜單'!#REF!</f>
        <v>#REF!</v>
      </c>
      <c r="B4" s="718"/>
      <c r="C4" s="718"/>
      <c r="D4" s="719"/>
      <c r="E4" s="717" t="e">
        <f>'4月菜單'!#REF!</f>
        <v>#REF!</v>
      </c>
      <c r="F4" s="718"/>
      <c r="G4" s="718"/>
      <c r="H4" s="719"/>
      <c r="I4" s="717" t="e">
        <f>'4月菜單'!#REF!</f>
        <v>#REF!</v>
      </c>
      <c r="J4" s="718"/>
      <c r="K4" s="718"/>
      <c r="L4" s="719"/>
      <c r="M4" s="717" t="e">
        <f>'4月菜單'!#REF!</f>
        <v>#REF!</v>
      </c>
      <c r="N4" s="718"/>
      <c r="O4" s="718"/>
      <c r="P4" s="719"/>
      <c r="Q4" s="717" t="e">
        <f>'4月菜單'!#REF!</f>
        <v>#REF!</v>
      </c>
      <c r="R4" s="718"/>
      <c r="S4" s="718"/>
      <c r="T4" s="719"/>
      <c r="U4" s="5"/>
      <c r="V4" s="5"/>
    </row>
    <row r="5" spans="1:28" s="13" customFormat="1" ht="95.1" customHeight="1">
      <c r="A5" s="720" t="e">
        <f>'4月菜單'!#REF!</f>
        <v>#REF!</v>
      </c>
      <c r="B5" s="721"/>
      <c r="C5" s="721"/>
      <c r="D5" s="722"/>
      <c r="E5" s="720" t="e">
        <f>'4月菜單'!#REF!</f>
        <v>#REF!</v>
      </c>
      <c r="F5" s="721"/>
      <c r="G5" s="721"/>
      <c r="H5" s="722"/>
      <c r="I5" s="720" t="e">
        <f>'4月菜單'!#REF!</f>
        <v>#REF!</v>
      </c>
      <c r="J5" s="721"/>
      <c r="K5" s="721"/>
      <c r="L5" s="722"/>
      <c r="M5" s="720" t="e">
        <f>'4月菜單'!#REF!</f>
        <v>#REF!</v>
      </c>
      <c r="N5" s="721"/>
      <c r="O5" s="721"/>
      <c r="P5" s="722"/>
      <c r="Q5" s="720" t="e">
        <f>'4月菜單'!#REF!</f>
        <v>#REF!</v>
      </c>
      <c r="R5" s="721"/>
      <c r="S5" s="721"/>
      <c r="T5" s="722"/>
      <c r="U5" s="5"/>
      <c r="V5" s="5"/>
    </row>
    <row r="6" spans="1:28" s="13" customFormat="1" ht="95.1" customHeight="1">
      <c r="A6" s="723" t="e">
        <f>'4月菜單'!#REF!</f>
        <v>#REF!</v>
      </c>
      <c r="B6" s="724"/>
      <c r="C6" s="724"/>
      <c r="D6" s="725"/>
      <c r="E6" s="723" t="e">
        <f>'4月菜單'!#REF!</f>
        <v>#REF!</v>
      </c>
      <c r="F6" s="724"/>
      <c r="G6" s="724"/>
      <c r="H6" s="725"/>
      <c r="I6" s="723" t="e">
        <f>'4月菜單'!#REF!</f>
        <v>#REF!</v>
      </c>
      <c r="J6" s="724"/>
      <c r="K6" s="724"/>
      <c r="L6" s="725"/>
      <c r="M6" s="723" t="e">
        <f>'4月菜單'!#REF!</f>
        <v>#REF!</v>
      </c>
      <c r="N6" s="724"/>
      <c r="O6" s="724"/>
      <c r="P6" s="725"/>
      <c r="Q6" s="723" t="e">
        <f>'4月菜單'!#REF!</f>
        <v>#REF!</v>
      </c>
      <c r="R6" s="724"/>
      <c r="S6" s="724"/>
      <c r="T6" s="725"/>
      <c r="U6" s="5"/>
      <c r="V6" s="5"/>
    </row>
    <row r="7" spans="1:28" s="13" customFormat="1" ht="95.1" customHeight="1">
      <c r="A7" s="723" t="e">
        <f>'4月菜單'!#REF!</f>
        <v>#REF!</v>
      </c>
      <c r="B7" s="724"/>
      <c r="C7" s="724"/>
      <c r="D7" s="725"/>
      <c r="E7" s="723" t="e">
        <f>'4月菜單'!#REF!</f>
        <v>#REF!</v>
      </c>
      <c r="F7" s="724"/>
      <c r="G7" s="724"/>
      <c r="H7" s="725"/>
      <c r="I7" s="723" t="e">
        <f>'4月菜單'!#REF!</f>
        <v>#REF!</v>
      </c>
      <c r="J7" s="724"/>
      <c r="K7" s="724"/>
      <c r="L7" s="725"/>
      <c r="M7" s="723" t="e">
        <f>'4月菜單'!#REF!</f>
        <v>#REF!</v>
      </c>
      <c r="N7" s="724"/>
      <c r="O7" s="724"/>
      <c r="P7" s="725"/>
      <c r="Q7" s="723" t="e">
        <f>'4月菜單'!#REF!</f>
        <v>#REF!</v>
      </c>
      <c r="R7" s="724"/>
      <c r="S7" s="724"/>
      <c r="T7" s="725"/>
      <c r="U7" s="5"/>
      <c r="V7" s="5"/>
    </row>
    <row r="8" spans="1:28" s="13" customFormat="1" ht="95.1" customHeight="1">
      <c r="A8" s="723" t="e">
        <f>'4月菜單'!#REF!</f>
        <v>#REF!</v>
      </c>
      <c r="B8" s="724"/>
      <c r="C8" s="724"/>
      <c r="D8" s="725"/>
      <c r="E8" s="723" t="e">
        <f>'4月菜單'!#REF!</f>
        <v>#REF!</v>
      </c>
      <c r="F8" s="724"/>
      <c r="G8" s="724"/>
      <c r="H8" s="725"/>
      <c r="I8" s="723" t="e">
        <f>'4月菜單'!#REF!</f>
        <v>#REF!</v>
      </c>
      <c r="J8" s="724"/>
      <c r="K8" s="724"/>
      <c r="L8" s="725"/>
      <c r="M8" s="723" t="e">
        <f>'4月菜單'!#REF!</f>
        <v>#REF!</v>
      </c>
      <c r="N8" s="724"/>
      <c r="O8" s="724"/>
      <c r="P8" s="725"/>
      <c r="Q8" s="723" t="e">
        <f>'4月菜單'!#REF!</f>
        <v>#REF!</v>
      </c>
      <c r="R8" s="724"/>
      <c r="S8" s="724"/>
      <c r="T8" s="725"/>
      <c r="U8" s="5"/>
      <c r="V8" s="5"/>
    </row>
    <row r="9" spans="1:28" s="13" customFormat="1" ht="95.1" customHeight="1">
      <c r="A9" s="723" t="e">
        <f>'4月菜單'!#REF!</f>
        <v>#REF!</v>
      </c>
      <c r="B9" s="724"/>
      <c r="C9" s="724"/>
      <c r="D9" s="725"/>
      <c r="E9" s="723" t="e">
        <f>'4月菜單'!#REF!</f>
        <v>#REF!</v>
      </c>
      <c r="F9" s="724"/>
      <c r="G9" s="724"/>
      <c r="H9" s="725"/>
      <c r="I9" s="723" t="e">
        <f>'4月菜單'!#REF!</f>
        <v>#REF!</v>
      </c>
      <c r="J9" s="724"/>
      <c r="K9" s="724"/>
      <c r="L9" s="725"/>
      <c r="M9" s="723" t="e">
        <f>'4月菜單'!#REF!</f>
        <v>#REF!</v>
      </c>
      <c r="N9" s="724"/>
      <c r="O9" s="724"/>
      <c r="P9" s="725"/>
      <c r="Q9" s="723" t="e">
        <f>'4月菜單'!#REF!</f>
        <v>#REF!</v>
      </c>
      <c r="R9" s="724"/>
      <c r="S9" s="724"/>
      <c r="T9" s="725"/>
      <c r="U9" s="5"/>
      <c r="V9" s="5"/>
    </row>
    <row r="10" spans="1:28" s="13" customFormat="1" ht="95.1" customHeight="1" thickBot="1">
      <c r="A10" s="726" t="e">
        <f>'4月菜單'!#REF!</f>
        <v>#REF!</v>
      </c>
      <c r="B10" s="727"/>
      <c r="C10" s="727"/>
      <c r="D10" s="728"/>
      <c r="E10" s="726" t="e">
        <f>'4月菜單'!#REF!</f>
        <v>#REF!</v>
      </c>
      <c r="F10" s="727"/>
      <c r="G10" s="727"/>
      <c r="H10" s="728"/>
      <c r="I10" s="726" t="e">
        <f>'4月菜單'!#REF!</f>
        <v>#REF!</v>
      </c>
      <c r="J10" s="727"/>
      <c r="K10" s="727"/>
      <c r="L10" s="728"/>
      <c r="M10" s="726" t="e">
        <f>'4月菜單'!#REF!</f>
        <v>#REF!</v>
      </c>
      <c r="N10" s="727"/>
      <c r="O10" s="727"/>
      <c r="P10" s="728"/>
      <c r="Q10" s="726" t="e">
        <f>'4月菜單'!#REF!</f>
        <v>#REF!</v>
      </c>
      <c r="R10" s="727"/>
      <c r="S10" s="727"/>
      <c r="T10" s="728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08" t="s">
        <v>87</v>
      </c>
      <c r="B12" s="209" t="e">
        <f>'4月菜單'!#REF!</f>
        <v>#REF!</v>
      </c>
      <c r="C12" s="209" t="s">
        <v>88</v>
      </c>
      <c r="D12" s="210" t="e">
        <f>'4月菜單'!#REF!</f>
        <v>#REF!</v>
      </c>
      <c r="E12" s="208" t="s">
        <v>87</v>
      </c>
      <c r="F12" s="211" t="e">
        <f>#REF!</f>
        <v>#REF!</v>
      </c>
      <c r="G12" s="209" t="s">
        <v>88</v>
      </c>
      <c r="H12" s="212" t="e">
        <f>#REF!</f>
        <v>#REF!</v>
      </c>
      <c r="I12" s="208" t="s">
        <v>87</v>
      </c>
      <c r="J12" s="213" t="e">
        <f>#REF!</f>
        <v>#REF!</v>
      </c>
      <c r="K12" s="209" t="s">
        <v>88</v>
      </c>
      <c r="L12" s="214" t="e">
        <f>#REF!</f>
        <v>#REF!</v>
      </c>
      <c r="M12" s="208" t="s">
        <v>87</v>
      </c>
      <c r="N12" s="213" t="e">
        <f>#REF!</f>
        <v>#REF!</v>
      </c>
      <c r="O12" s="209" t="s">
        <v>88</v>
      </c>
      <c r="P12" s="214" t="e">
        <f>#REF!</f>
        <v>#REF!</v>
      </c>
      <c r="Q12" s="208" t="s">
        <v>87</v>
      </c>
      <c r="R12" s="213" t="e">
        <f>#REF!</f>
        <v>#REF!</v>
      </c>
      <c r="S12" s="209" t="s">
        <v>88</v>
      </c>
      <c r="T12" s="214" t="e">
        <f>#REF!</f>
        <v>#REF!</v>
      </c>
      <c r="U12" s="5"/>
      <c r="V12" s="5"/>
    </row>
    <row r="13" spans="1:28" ht="35.1" customHeight="1" thickBot="1">
      <c r="A13" s="215" t="s">
        <v>89</v>
      </c>
      <c r="B13" s="216" t="e">
        <f>'4月菜單'!#REF!</f>
        <v>#REF!</v>
      </c>
      <c r="C13" s="216" t="s">
        <v>2</v>
      </c>
      <c r="D13" s="217" t="e">
        <f>'4月菜單'!#REF!</f>
        <v>#REF!</v>
      </c>
      <c r="E13" s="215" t="s">
        <v>89</v>
      </c>
      <c r="F13" s="216" t="e">
        <f>#REF!</f>
        <v>#REF!</v>
      </c>
      <c r="G13" s="216" t="s">
        <v>2</v>
      </c>
      <c r="H13" s="217" t="e">
        <f>#REF!</f>
        <v>#REF!</v>
      </c>
      <c r="I13" s="215" t="s">
        <v>89</v>
      </c>
      <c r="J13" s="216" t="e">
        <f>#REF!</f>
        <v>#REF!</v>
      </c>
      <c r="K13" s="216" t="s">
        <v>2</v>
      </c>
      <c r="L13" s="217" t="e">
        <f>#REF!</f>
        <v>#REF!</v>
      </c>
      <c r="M13" s="215" t="s">
        <v>89</v>
      </c>
      <c r="N13" s="216" t="e">
        <f>#REF!</f>
        <v>#REF!</v>
      </c>
      <c r="O13" s="216" t="s">
        <v>2</v>
      </c>
      <c r="P13" s="217" t="e">
        <f>#REF!</f>
        <v>#REF!</v>
      </c>
      <c r="Q13" s="215" t="s">
        <v>89</v>
      </c>
      <c r="R13" s="216" t="e">
        <f>#REF!</f>
        <v>#REF!</v>
      </c>
      <c r="S13" s="216" t="s">
        <v>2</v>
      </c>
      <c r="T13" s="217" t="e">
        <f>#REF!</f>
        <v>#REF!</v>
      </c>
      <c r="U13" s="5"/>
      <c r="V13" s="5"/>
    </row>
    <row r="14" spans="1:28" s="12" customFormat="1" ht="50.1" customHeight="1" thickBot="1">
      <c r="A14" s="717">
        <f>'4月菜單'!A5:D5</f>
        <v>45383</v>
      </c>
      <c r="B14" s="718"/>
      <c r="C14" s="718"/>
      <c r="D14" s="719"/>
      <c r="E14" s="717">
        <f>'4月菜單'!E5:H5</f>
        <v>45384</v>
      </c>
      <c r="F14" s="718"/>
      <c r="G14" s="718"/>
      <c r="H14" s="719"/>
      <c r="I14" s="717">
        <f>'4月菜單'!I5:L5</f>
        <v>45385</v>
      </c>
      <c r="J14" s="718"/>
      <c r="K14" s="718"/>
      <c r="L14" s="719"/>
      <c r="M14" s="717">
        <f>'4月菜單'!M5:P5</f>
        <v>45386</v>
      </c>
      <c r="N14" s="718"/>
      <c r="O14" s="718"/>
      <c r="P14" s="719"/>
      <c r="Q14" s="717">
        <f>'4月菜單'!Q5:T5</f>
        <v>45387</v>
      </c>
      <c r="R14" s="718"/>
      <c r="S14" s="718"/>
      <c r="T14" s="719"/>
      <c r="U14" s="5"/>
      <c r="V14" s="5"/>
      <c r="AB14" s="12" t="s">
        <v>36</v>
      </c>
    </row>
    <row r="15" spans="1:28" s="13" customFormat="1" ht="95.1" customHeight="1">
      <c r="A15" s="720" t="str">
        <f>'4月菜單'!A6:D6</f>
        <v>白米飯+可可麻糬包</v>
      </c>
      <c r="B15" s="721"/>
      <c r="C15" s="721"/>
      <c r="D15" s="722"/>
      <c r="E15" s="720" t="str">
        <f>'4月菜單'!E6:H6</f>
        <v>紫米飯</v>
      </c>
      <c r="F15" s="721"/>
      <c r="G15" s="721"/>
      <c r="H15" s="722"/>
      <c r="I15" s="720" t="str">
        <f>'4月菜單'!I6:L6</f>
        <v>白米飯</v>
      </c>
      <c r="J15" s="721"/>
      <c r="K15" s="721"/>
      <c r="L15" s="722"/>
      <c r="M15" s="720">
        <f>'4月菜單'!M6:P6</f>
        <v>0</v>
      </c>
      <c r="N15" s="721"/>
      <c r="O15" s="721"/>
      <c r="P15" s="722"/>
      <c r="Q15" s="720">
        <f>'4月菜單'!Q6:T6</f>
        <v>0</v>
      </c>
      <c r="R15" s="721"/>
      <c r="S15" s="721"/>
      <c r="T15" s="722"/>
      <c r="U15" s="5"/>
      <c r="V15" s="5"/>
    </row>
    <row r="16" spans="1:28" s="13" customFormat="1" ht="95.1" customHeight="1">
      <c r="A16" s="723" t="str">
        <f>'4月菜單'!A7:D7</f>
        <v>梅干扣肉</v>
      </c>
      <c r="B16" s="724"/>
      <c r="C16" s="724"/>
      <c r="D16" s="725"/>
      <c r="E16" s="723" t="str">
        <f>'4月菜單'!E7:H7</f>
        <v>生鮮水產品-蒲燒鯛魚(海)</v>
      </c>
      <c r="F16" s="724"/>
      <c r="G16" s="724"/>
      <c r="H16" s="725"/>
      <c r="I16" s="723" t="str">
        <f>'4月菜單'!I7:L7</f>
        <v>唐揚炸雞丁(炸)</v>
      </c>
      <c r="J16" s="724"/>
      <c r="K16" s="724"/>
      <c r="L16" s="725"/>
      <c r="M16" s="723">
        <f>'4月菜單'!M7:P7</f>
        <v>0</v>
      </c>
      <c r="N16" s="724"/>
      <c r="O16" s="724"/>
      <c r="P16" s="725"/>
      <c r="Q16" s="723">
        <f>'4月菜單'!Q7:T7</f>
        <v>0</v>
      </c>
      <c r="R16" s="724"/>
      <c r="S16" s="724"/>
      <c r="T16" s="725"/>
      <c r="U16" s="5"/>
      <c r="V16" s="5"/>
    </row>
    <row r="17" spans="1:32" s="13" customFormat="1" ht="95.1" customHeight="1">
      <c r="A17" s="723" t="str">
        <f>'4月菜單'!A8:D8</f>
        <v>東山滷味(豆加)</v>
      </c>
      <c r="B17" s="724"/>
      <c r="C17" s="724"/>
      <c r="D17" s="725"/>
      <c r="E17" s="723" t="str">
        <f>'4月菜單'!E8:H8</f>
        <v>酸菜白肉鍋(醃)</v>
      </c>
      <c r="F17" s="724"/>
      <c r="G17" s="724"/>
      <c r="H17" s="725"/>
      <c r="I17" s="723" t="str">
        <f>'4月菜單'!I8:L8</f>
        <v>玉米炒蛋</v>
      </c>
      <c r="J17" s="724"/>
      <c r="K17" s="724"/>
      <c r="L17" s="725"/>
      <c r="M17" s="723" t="str">
        <f>'4月菜單'!M8:P8</f>
        <v>清明/兒童節連假</v>
      </c>
      <c r="N17" s="724"/>
      <c r="O17" s="724"/>
      <c r="P17" s="725"/>
      <c r="Q17" s="723" t="str">
        <f>'4月菜單'!Q8:T8</f>
        <v>清明/兒童節連假</v>
      </c>
      <c r="R17" s="724"/>
      <c r="S17" s="724"/>
      <c r="T17" s="725"/>
      <c r="U17" s="5"/>
      <c r="V17" s="5"/>
    </row>
    <row r="18" spans="1:32" s="13" customFormat="1" ht="95.1" customHeight="1">
      <c r="A18" s="723" t="str">
        <f>'4月菜單'!A9:D9</f>
        <v>吮指翅小腿(炸)</v>
      </c>
      <c r="B18" s="724"/>
      <c r="C18" s="724"/>
      <c r="D18" s="725"/>
      <c r="E18" s="723" t="str">
        <f>'4月菜單'!E9:H9</f>
        <v>醬汁豆腐(豆)</v>
      </c>
      <c r="F18" s="724"/>
      <c r="G18" s="724"/>
      <c r="H18" s="725"/>
      <c r="I18" s="723" t="str">
        <f>'4月菜單'!I9:L9</f>
        <v>照燒燴豬肉</v>
      </c>
      <c r="J18" s="724"/>
      <c r="K18" s="724"/>
      <c r="L18" s="725"/>
      <c r="M18" s="723">
        <f>'4月菜單'!M9:P9</f>
        <v>0</v>
      </c>
      <c r="N18" s="724"/>
      <c r="O18" s="724"/>
      <c r="P18" s="725"/>
      <c r="Q18" s="723">
        <f>'4月菜單'!Q9:T9</f>
        <v>0</v>
      </c>
      <c r="R18" s="724"/>
      <c r="S18" s="724"/>
      <c r="T18" s="725"/>
    </row>
    <row r="19" spans="1:32" s="13" customFormat="1" ht="95.1" customHeight="1">
      <c r="A19" s="723" t="str">
        <f>'4月菜單'!A10:D10</f>
        <v>深色蔬菜</v>
      </c>
      <c r="B19" s="724"/>
      <c r="C19" s="724"/>
      <c r="D19" s="725"/>
      <c r="E19" s="723" t="str">
        <f>'4月菜單'!E10:H10</f>
        <v>淺色蔬菜</v>
      </c>
      <c r="F19" s="724"/>
      <c r="G19" s="724"/>
      <c r="H19" s="725"/>
      <c r="I19" s="723" t="str">
        <f>'4月菜單'!I10:L10</f>
        <v>深色蔬菜</v>
      </c>
      <c r="J19" s="724"/>
      <c r="K19" s="724"/>
      <c r="L19" s="725"/>
      <c r="M19" s="723">
        <f>'4月菜單'!M10:P10</f>
        <v>0</v>
      </c>
      <c r="N19" s="724"/>
      <c r="O19" s="724"/>
      <c r="P19" s="725"/>
      <c r="Q19" s="723">
        <f>'4月菜單'!Q10:T10</f>
        <v>0</v>
      </c>
      <c r="R19" s="724"/>
      <c r="S19" s="724"/>
      <c r="T19" s="725"/>
    </row>
    <row r="20" spans="1:32" s="13" customFormat="1" ht="95.1" customHeight="1" thickBot="1">
      <c r="A20" s="726" t="str">
        <f>'4月菜單'!A11:D11</f>
        <v>味噌海芽湯</v>
      </c>
      <c r="B20" s="727"/>
      <c r="C20" s="727"/>
      <c r="D20" s="728"/>
      <c r="E20" s="726" t="str">
        <f>'4月菜單'!E11:H11</f>
        <v>蛋花湯+豆漿</v>
      </c>
      <c r="F20" s="727"/>
      <c r="G20" s="727"/>
      <c r="H20" s="728"/>
      <c r="I20" s="726" t="str">
        <f>'4月菜單'!I11:L11</f>
        <v>雙銀蘿蔔湯</v>
      </c>
      <c r="J20" s="727"/>
      <c r="K20" s="727"/>
      <c r="L20" s="728"/>
      <c r="M20" s="726">
        <f>'4月菜單'!M11:P11</f>
        <v>0</v>
      </c>
      <c r="N20" s="727"/>
      <c r="O20" s="727"/>
      <c r="P20" s="728"/>
      <c r="Q20" s="726">
        <f>'4月菜單'!Q11:T11</f>
        <v>0</v>
      </c>
      <c r="R20" s="727"/>
      <c r="S20" s="727"/>
      <c r="T20" s="728"/>
    </row>
    <row r="21" spans="1:32" ht="1.5" customHeight="1">
      <c r="A21" s="23" t="s">
        <v>90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4</v>
      </c>
      <c r="R21" s="33"/>
      <c r="S21" s="33"/>
      <c r="T21" s="34"/>
      <c r="U21" s="13"/>
      <c r="V21" s="13"/>
      <c r="W21" s="13"/>
      <c r="X21" s="13"/>
      <c r="Y21" s="13"/>
    </row>
    <row r="22" spans="1:32" s="220" customFormat="1" ht="35.1" customHeight="1">
      <c r="A22" s="208" t="s">
        <v>87</v>
      </c>
      <c r="B22" s="209">
        <f>第一週明細!W12</f>
        <v>688.8</v>
      </c>
      <c r="C22" s="209" t="s">
        <v>88</v>
      </c>
      <c r="D22" s="210">
        <f>第一週明細!W8</f>
        <v>22</v>
      </c>
      <c r="E22" s="208" t="s">
        <v>87</v>
      </c>
      <c r="F22" s="218">
        <f>第一週明細!W20</f>
        <v>693.6</v>
      </c>
      <c r="G22" s="209" t="s">
        <v>88</v>
      </c>
      <c r="H22" s="219">
        <f>第一週明細!W16</f>
        <v>22</v>
      </c>
      <c r="I22" s="208" t="s">
        <v>87</v>
      </c>
      <c r="J22" s="218">
        <f>第一週明細!W28</f>
        <v>713.7</v>
      </c>
      <c r="K22" s="209" t="s">
        <v>88</v>
      </c>
      <c r="L22" s="219">
        <f>第一週明細!W24</f>
        <v>24.5</v>
      </c>
      <c r="M22" s="208" t="s">
        <v>87</v>
      </c>
      <c r="N22" s="218">
        <f>第一週明細!W36</f>
        <v>0</v>
      </c>
      <c r="O22" s="209" t="s">
        <v>88</v>
      </c>
      <c r="P22" s="219">
        <f>第一週明細!W32</f>
        <v>0</v>
      </c>
      <c r="Q22" s="208" t="s">
        <v>87</v>
      </c>
      <c r="R22" s="218">
        <f>第一週明細!W44</f>
        <v>0</v>
      </c>
      <c r="S22" s="209" t="s">
        <v>88</v>
      </c>
      <c r="T22" s="219">
        <f>第一週明細!W40</f>
        <v>0</v>
      </c>
    </row>
    <row r="23" spans="1:32" s="220" customFormat="1" ht="35.1" customHeight="1" thickBot="1">
      <c r="A23" s="215" t="s">
        <v>89</v>
      </c>
      <c r="B23" s="217">
        <f>第一週明細!W6</f>
        <v>96</v>
      </c>
      <c r="C23" s="216" t="s">
        <v>2</v>
      </c>
      <c r="D23" s="217">
        <f>第一週明細!W10</f>
        <v>26.7</v>
      </c>
      <c r="E23" s="215" t="s">
        <v>89</v>
      </c>
      <c r="F23" s="221">
        <f>第一週明細!W14</f>
        <v>97</v>
      </c>
      <c r="G23" s="216" t="s">
        <v>2</v>
      </c>
      <c r="H23" s="222">
        <f>第一週明細!W18</f>
        <v>26.9</v>
      </c>
      <c r="I23" s="215" t="s">
        <v>89</v>
      </c>
      <c r="J23" s="221">
        <f>第一週明細!W22</f>
        <v>96.5</v>
      </c>
      <c r="K23" s="216" t="s">
        <v>2</v>
      </c>
      <c r="L23" s="221">
        <f>第一週明細!W26</f>
        <v>26.799999999999997</v>
      </c>
      <c r="M23" s="215" t="s">
        <v>89</v>
      </c>
      <c r="N23" s="221">
        <f>第一週明細!W30</f>
        <v>0</v>
      </c>
      <c r="O23" s="216" t="s">
        <v>2</v>
      </c>
      <c r="P23" s="222">
        <f>第一週明細!W34</f>
        <v>0</v>
      </c>
      <c r="Q23" s="215" t="s">
        <v>89</v>
      </c>
      <c r="R23" s="221">
        <f>第一週明細!W38</f>
        <v>0</v>
      </c>
      <c r="S23" s="216" t="s">
        <v>2</v>
      </c>
      <c r="T23" s="222">
        <f>第一週明細!W42</f>
        <v>0</v>
      </c>
    </row>
    <row r="24" spans="1:32" s="12" customFormat="1" ht="50.1" customHeight="1" thickBot="1">
      <c r="A24" s="717">
        <f>'4月菜單'!A15:D15</f>
        <v>45390</v>
      </c>
      <c r="B24" s="718"/>
      <c r="C24" s="718"/>
      <c r="D24" s="719"/>
      <c r="E24" s="717">
        <f>'4月菜單'!E15:H15</f>
        <v>45391</v>
      </c>
      <c r="F24" s="718"/>
      <c r="G24" s="718"/>
      <c r="H24" s="719"/>
      <c r="I24" s="717">
        <f>'4月菜單'!I15:L15</f>
        <v>45392</v>
      </c>
      <c r="J24" s="718"/>
      <c r="K24" s="718"/>
      <c r="L24" s="719"/>
      <c r="M24" s="717">
        <f>'4月菜單'!M15:P15</f>
        <v>45393</v>
      </c>
      <c r="N24" s="718"/>
      <c r="O24" s="718"/>
      <c r="P24" s="719"/>
      <c r="Q24" s="717">
        <f>'4月菜單'!Q15:T15</f>
        <v>45394</v>
      </c>
      <c r="R24" s="718"/>
      <c r="S24" s="718"/>
      <c r="T24" s="719"/>
      <c r="U24" s="5"/>
      <c r="V24" s="5"/>
    </row>
    <row r="25" spans="1:32" s="13" customFormat="1" ht="95.1" customHeight="1">
      <c r="A25" s="720" t="str">
        <f>'4月菜單'!A16:D16</f>
        <v>白米飯+香烤波浪薯條</v>
      </c>
      <c r="B25" s="721"/>
      <c r="C25" s="721"/>
      <c r="D25" s="722"/>
      <c r="E25" s="720" t="str">
        <f>'4月菜單'!E16:H16</f>
        <v>燕麥飯</v>
      </c>
      <c r="F25" s="721"/>
      <c r="G25" s="721"/>
      <c r="H25" s="722"/>
      <c r="I25" s="720" t="str">
        <f>'4月菜單'!I16:L16</f>
        <v>白米飯</v>
      </c>
      <c r="J25" s="721"/>
      <c r="K25" s="721"/>
      <c r="L25" s="722"/>
      <c r="M25" s="720" t="str">
        <f>'4月菜單'!M16:P16</f>
        <v>地瓜飯</v>
      </c>
      <c r="N25" s="721"/>
      <c r="O25" s="721"/>
      <c r="P25" s="722"/>
      <c r="Q25" s="720" t="str">
        <f>'4月菜單'!Q16:T16</f>
        <v>夜市鐵板麵</v>
      </c>
      <c r="R25" s="721"/>
      <c r="S25" s="721"/>
      <c r="T25" s="722"/>
      <c r="U25" s="5"/>
      <c r="V25" s="5"/>
    </row>
    <row r="26" spans="1:32" s="13" customFormat="1" ht="95.1" customHeight="1">
      <c r="A26" s="723" t="str">
        <f>'4月菜單'!A17:D17</f>
        <v>洋芋鴨丁</v>
      </c>
      <c r="B26" s="724"/>
      <c r="C26" s="724"/>
      <c r="D26" s="725"/>
      <c r="E26" s="723" t="str">
        <f>'4月菜單'!E17:H17</f>
        <v>板烤雞排</v>
      </c>
      <c r="F26" s="724"/>
      <c r="G26" s="724"/>
      <c r="H26" s="725"/>
      <c r="I26" s="723" t="str">
        <f>'4月菜單'!I17:L17</f>
        <v>黃金雞腿(炸)</v>
      </c>
      <c r="J26" s="724"/>
      <c r="K26" s="724"/>
      <c r="L26" s="725"/>
      <c r="M26" s="723" t="str">
        <f>'4月菜單'!M17:P17</f>
        <v>生鮮水產品-什錦魷魚圈(海)</v>
      </c>
      <c r="N26" s="724"/>
      <c r="O26" s="724"/>
      <c r="P26" s="725"/>
      <c r="Q26" s="723" t="str">
        <f>'4月菜單'!Q17:T17</f>
        <v>鐵路滷排骨</v>
      </c>
      <c r="R26" s="724"/>
      <c r="S26" s="724"/>
      <c r="T26" s="725"/>
      <c r="U26" s="5"/>
      <c r="V26" s="5"/>
    </row>
    <row r="27" spans="1:32" s="13" customFormat="1" ht="95.1" customHeight="1">
      <c r="A27" s="723" t="str">
        <f>'4月菜單'!A18:D18</f>
        <v>五香滷蛋</v>
      </c>
      <c r="B27" s="724"/>
      <c r="C27" s="724"/>
      <c r="D27" s="725"/>
      <c r="E27" s="723" t="str">
        <f>'4月菜單'!E18:H18</f>
        <v>阿婆肉燥</v>
      </c>
      <c r="F27" s="724"/>
      <c r="G27" s="724"/>
      <c r="H27" s="725"/>
      <c r="I27" s="723" t="str">
        <f>'4月菜單'!I18:L18</f>
        <v>照燒豆腐(豆)</v>
      </c>
      <c r="J27" s="724"/>
      <c r="K27" s="724"/>
      <c r="L27" s="725"/>
      <c r="M27" s="723" t="str">
        <f>'4月菜單'!M18:P18</f>
        <v>紅燒豬腩</v>
      </c>
      <c r="N27" s="724"/>
      <c r="O27" s="724"/>
      <c r="P27" s="725"/>
      <c r="Q27" s="723" t="str">
        <f>'4月菜單'!Q18:T18</f>
        <v>多汁水餃(冷)</v>
      </c>
      <c r="R27" s="724"/>
      <c r="S27" s="724"/>
      <c r="T27" s="725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23" t="str">
        <f>'4月菜單'!A19:D19</f>
        <v>高麗菜肉片</v>
      </c>
      <c r="B28" s="724"/>
      <c r="C28" s="724"/>
      <c r="D28" s="725"/>
      <c r="E28" s="723" t="str">
        <f>'4月菜單'!E19:H19</f>
        <v>蔥花吉拿棒(冷)</v>
      </c>
      <c r="F28" s="724"/>
      <c r="G28" s="724"/>
      <c r="H28" s="725"/>
      <c r="I28" s="723" t="str">
        <f>'4月菜單'!I19:L19</f>
        <v>甜椒菇菇</v>
      </c>
      <c r="J28" s="724"/>
      <c r="K28" s="724"/>
      <c r="L28" s="725"/>
      <c r="M28" s="723" t="str">
        <f>'4月菜單'!M19:P19</f>
        <v>金色三穗玉米</v>
      </c>
      <c r="N28" s="724"/>
      <c r="O28" s="724"/>
      <c r="P28" s="725"/>
      <c r="Q28" s="723" t="str">
        <f>'4月菜單'!Q19:T19</f>
        <v>青花造型鮮魚排(海炸加)</v>
      </c>
      <c r="R28" s="724"/>
      <c r="S28" s="724"/>
      <c r="T28" s="725"/>
      <c r="U28" s="5"/>
      <c r="V28" s="5"/>
    </row>
    <row r="29" spans="1:32" s="13" customFormat="1" ht="95.1" customHeight="1">
      <c r="A29" s="723" t="str">
        <f>'4月菜單'!A20:D20</f>
        <v>深色蔬菜</v>
      </c>
      <c r="B29" s="724"/>
      <c r="C29" s="724"/>
      <c r="D29" s="725"/>
      <c r="E29" s="723" t="str">
        <f>'4月菜單'!E20:H20</f>
        <v>淺色蔬菜</v>
      </c>
      <c r="F29" s="724"/>
      <c r="G29" s="724"/>
      <c r="H29" s="725"/>
      <c r="I29" s="723" t="str">
        <f>'4月菜單'!I20:L20</f>
        <v>深色蔬菜</v>
      </c>
      <c r="J29" s="724"/>
      <c r="K29" s="724"/>
      <c r="L29" s="725"/>
      <c r="M29" s="723" t="str">
        <f>'4月菜單'!M20:P20</f>
        <v>淺色蔬菜</v>
      </c>
      <c r="N29" s="724"/>
      <c r="O29" s="724"/>
      <c r="P29" s="725"/>
      <c r="Q29" s="723" t="str">
        <f>'4月菜單'!Q20:T20</f>
        <v>深色蔬菜</v>
      </c>
      <c r="R29" s="724"/>
      <c r="S29" s="724"/>
      <c r="T29" s="725"/>
      <c r="U29" s="5"/>
      <c r="V29" s="5"/>
    </row>
    <row r="30" spans="1:32" s="13" customFormat="1" ht="95.1" customHeight="1" thickBot="1">
      <c r="A30" s="726" t="str">
        <f>'4月菜單'!A21:D21</f>
        <v>玉米濃湯(芡)</v>
      </c>
      <c r="B30" s="727"/>
      <c r="C30" s="727"/>
      <c r="D30" s="728"/>
      <c r="E30" s="726" t="str">
        <f>'4月菜單'!E21:H21</f>
        <v>綠豆蜜甜湯</v>
      </c>
      <c r="F30" s="727"/>
      <c r="G30" s="727"/>
      <c r="H30" s="728"/>
      <c r="I30" s="726" t="str">
        <f>'4月菜單'!I21:L21</f>
        <v>海芽湯</v>
      </c>
      <c r="J30" s="727"/>
      <c r="K30" s="727"/>
      <c r="L30" s="728"/>
      <c r="M30" s="726" t="str">
        <f>'4月菜單'!M21:P21</f>
        <v>味噌豆腐湯(豆)</v>
      </c>
      <c r="N30" s="727"/>
      <c r="O30" s="727"/>
      <c r="P30" s="728"/>
      <c r="Q30" s="726" t="str">
        <f>'4月菜單'!Q21:T21</f>
        <v>三絲湯</v>
      </c>
      <c r="R30" s="727"/>
      <c r="S30" s="727"/>
      <c r="T30" s="728"/>
      <c r="U30" s="5"/>
      <c r="V30" s="5"/>
    </row>
    <row r="31" spans="1:32" ht="2.25" customHeigh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08" t="s">
        <v>91</v>
      </c>
      <c r="B32" s="209">
        <f>第二週明細!W12</f>
        <v>691.2</v>
      </c>
      <c r="C32" s="209" t="s">
        <v>92</v>
      </c>
      <c r="D32" s="210">
        <f>第二週明細!W8</f>
        <v>22</v>
      </c>
      <c r="E32" s="208" t="s">
        <v>91</v>
      </c>
      <c r="F32" s="218">
        <f>第二週明細!W20</f>
        <v>686.4</v>
      </c>
      <c r="G32" s="209" t="s">
        <v>92</v>
      </c>
      <c r="H32" s="219">
        <f>第二週明細!W16</f>
        <v>22</v>
      </c>
      <c r="I32" s="208" t="s">
        <v>91</v>
      </c>
      <c r="J32" s="218">
        <f>第二週明細!W28</f>
        <v>702.6</v>
      </c>
      <c r="K32" s="209" t="s">
        <v>92</v>
      </c>
      <c r="L32" s="219">
        <f>第二週明細!W24</f>
        <v>23</v>
      </c>
      <c r="M32" s="208" t="s">
        <v>91</v>
      </c>
      <c r="N32" s="218">
        <v>735</v>
      </c>
      <c r="O32" s="209" t="s">
        <v>92</v>
      </c>
      <c r="P32" s="219" t="s">
        <v>93</v>
      </c>
      <c r="Q32" s="208" t="s">
        <v>91</v>
      </c>
      <c r="R32" s="218">
        <f>第二週明細!W44</f>
        <v>691.2</v>
      </c>
      <c r="S32" s="209" t="s">
        <v>92</v>
      </c>
      <c r="T32" s="219">
        <f>第二週明細!W40</f>
        <v>22</v>
      </c>
      <c r="U32" s="5"/>
      <c r="V32" s="5"/>
    </row>
    <row r="33" spans="1:22" ht="50.1" customHeight="1" thickBot="1">
      <c r="A33" s="215" t="s">
        <v>94</v>
      </c>
      <c r="B33" s="217">
        <f>第二週明細!W6</f>
        <v>96.5</v>
      </c>
      <c r="C33" s="216" t="s">
        <v>2</v>
      </c>
      <c r="D33" s="217">
        <f>第二週明細!W10</f>
        <v>26.799999999999997</v>
      </c>
      <c r="E33" s="215" t="s">
        <v>94</v>
      </c>
      <c r="F33" s="221">
        <f>第二週明細!W14</f>
        <v>95.5</v>
      </c>
      <c r="G33" s="216" t="s">
        <v>2</v>
      </c>
      <c r="H33" s="222">
        <f>第二週明細!W18</f>
        <v>26.599999999999998</v>
      </c>
      <c r="I33" s="215" t="s">
        <v>94</v>
      </c>
      <c r="J33" s="221">
        <f>第二週明細!W22</f>
        <v>97</v>
      </c>
      <c r="K33" s="216" t="s">
        <v>2</v>
      </c>
      <c r="L33" s="221">
        <f>第二週明細!W26</f>
        <v>26.9</v>
      </c>
      <c r="M33" s="215" t="s">
        <v>94</v>
      </c>
      <c r="N33" s="221">
        <v>103</v>
      </c>
      <c r="O33" s="216" t="s">
        <v>2</v>
      </c>
      <c r="P33" s="222" t="s">
        <v>95</v>
      </c>
      <c r="Q33" s="215" t="s">
        <v>94</v>
      </c>
      <c r="R33" s="221">
        <f>第二週明細!W38</f>
        <v>96.5</v>
      </c>
      <c r="S33" s="216" t="s">
        <v>2</v>
      </c>
      <c r="T33" s="222">
        <f>第二週明細!W42</f>
        <v>26.799999999999997</v>
      </c>
      <c r="U33" s="5"/>
      <c r="V33" s="5"/>
    </row>
    <row r="34" spans="1:22" s="12" customFormat="1" ht="50.1" customHeight="1" thickBot="1">
      <c r="A34" s="717">
        <f>'4月菜單'!A25:D25</f>
        <v>45397</v>
      </c>
      <c r="B34" s="718"/>
      <c r="C34" s="718"/>
      <c r="D34" s="719"/>
      <c r="E34" s="717">
        <f>'4月菜單'!E25:H25</f>
        <v>45398</v>
      </c>
      <c r="F34" s="718"/>
      <c r="G34" s="718"/>
      <c r="H34" s="719"/>
      <c r="I34" s="717">
        <f>'4月菜單'!I25:L25</f>
        <v>45399</v>
      </c>
      <c r="J34" s="718"/>
      <c r="K34" s="718"/>
      <c r="L34" s="719"/>
      <c r="M34" s="717">
        <f>'4月菜單'!M25:P25</f>
        <v>45400</v>
      </c>
      <c r="N34" s="718"/>
      <c r="O34" s="718"/>
      <c r="P34" s="719"/>
      <c r="Q34" s="717">
        <f>'4月菜單'!Q25:T25</f>
        <v>45401</v>
      </c>
      <c r="R34" s="718"/>
      <c r="S34" s="718"/>
      <c r="T34" s="719"/>
      <c r="U34" s="5"/>
      <c r="V34" s="5"/>
    </row>
    <row r="35" spans="1:22" s="13" customFormat="1" ht="95.1" customHeight="1">
      <c r="A35" s="720" t="str">
        <f>'4月菜單'!A26:D26</f>
        <v>白米飯+甜甜鬆餅</v>
      </c>
      <c r="B35" s="721"/>
      <c r="C35" s="721"/>
      <c r="D35" s="722"/>
      <c r="E35" s="720" t="str">
        <f>'4月菜單'!E26:H26</f>
        <v>五穀飯</v>
      </c>
      <c r="F35" s="721"/>
      <c r="G35" s="721"/>
      <c r="H35" s="722"/>
      <c r="I35" s="720" t="str">
        <f>'4月菜單'!I26:L26</f>
        <v>白米飯</v>
      </c>
      <c r="J35" s="721"/>
      <c r="K35" s="721"/>
      <c r="L35" s="722"/>
      <c r="M35" s="720" t="str">
        <f>'4月菜單'!M26:P26</f>
        <v>地瓜飯</v>
      </c>
      <c r="N35" s="721"/>
      <c r="O35" s="721"/>
      <c r="P35" s="722"/>
      <c r="Q35" s="720" t="str">
        <f>'4月菜單'!Q26:T26</f>
        <v>高麗菜飯</v>
      </c>
      <c r="R35" s="721"/>
      <c r="S35" s="721"/>
      <c r="T35" s="722"/>
      <c r="U35" s="5"/>
      <c r="V35" s="5"/>
    </row>
    <row r="36" spans="1:22" s="13" customFormat="1" ht="95.1" customHeight="1">
      <c r="A36" s="723" t="str">
        <f>'4月菜單'!A27:D27</f>
        <v>紅燒咕咾肉</v>
      </c>
      <c r="B36" s="724"/>
      <c r="C36" s="724"/>
      <c r="D36" s="725"/>
      <c r="E36" s="723" t="str">
        <f>'4月菜單'!E27:H27</f>
        <v>日式排骨</v>
      </c>
      <c r="F36" s="724"/>
      <c r="G36" s="724"/>
      <c r="H36" s="725"/>
      <c r="I36" s="723" t="str">
        <f>'4月菜單'!I27:L27</f>
        <v>香酥雞腿(炸)</v>
      </c>
      <c r="J36" s="724"/>
      <c r="K36" s="724"/>
      <c r="L36" s="725"/>
      <c r="M36" s="723" t="str">
        <f>'4月菜單'!M27:P27</f>
        <v>蒜泥白肉</v>
      </c>
      <c r="N36" s="724"/>
      <c r="O36" s="724"/>
      <c r="P36" s="725"/>
      <c r="Q36" s="723" t="str">
        <f>'4月菜單'!Q27:T27</f>
        <v>生鮮水產品-茄汁清蒸魚(海)</v>
      </c>
      <c r="R36" s="724"/>
      <c r="S36" s="724"/>
      <c r="T36" s="725"/>
      <c r="U36" s="5"/>
      <c r="V36" s="5"/>
    </row>
    <row r="37" spans="1:22" s="13" customFormat="1" ht="95.1" customHeight="1">
      <c r="A37" s="723" t="str">
        <f>'4月菜單'!A28:D28</f>
        <v>醬燉洋芋雞</v>
      </c>
      <c r="B37" s="724"/>
      <c r="C37" s="724"/>
      <c r="D37" s="725"/>
      <c r="E37" s="723" t="str">
        <f>'4月菜單'!E28:H28</f>
        <v>白菜海茸</v>
      </c>
      <c r="F37" s="724"/>
      <c r="G37" s="724"/>
      <c r="H37" s="725"/>
      <c r="I37" s="723" t="str">
        <f>'4月菜單'!I28:L28</f>
        <v>泰式打拋豬</v>
      </c>
      <c r="J37" s="724"/>
      <c r="K37" s="724"/>
      <c r="L37" s="725"/>
      <c r="M37" s="723" t="str">
        <f>'4月菜單'!M28:P28</f>
        <v>白醬奶香鮮蔬</v>
      </c>
      <c r="N37" s="724"/>
      <c r="O37" s="724"/>
      <c r="P37" s="725"/>
      <c r="Q37" s="723" t="str">
        <f>'4月菜單'!Q28:T28</f>
        <v>炸洋蔥圈圈(加炸)</v>
      </c>
      <c r="R37" s="724"/>
      <c r="S37" s="724"/>
      <c r="T37" s="725"/>
      <c r="U37" s="5"/>
      <c r="V37" s="5"/>
    </row>
    <row r="38" spans="1:22" s="13" customFormat="1" ht="95.1" customHeight="1">
      <c r="A38" s="723" t="str">
        <f>'4月菜單'!A29:D29</f>
        <v>香嫩豆腐(豆)</v>
      </c>
      <c r="B38" s="724"/>
      <c r="C38" s="724"/>
      <c r="D38" s="725"/>
      <c r="E38" s="723" t="str">
        <f>'4月菜單'!E29:H29</f>
        <v>三杯豆干杏鮑菇(豆)</v>
      </c>
      <c r="F38" s="724"/>
      <c r="G38" s="724"/>
      <c r="H38" s="725"/>
      <c r="I38" s="723" t="str">
        <f>'4月菜單'!I29:L29</f>
        <v>白蘿貢丸(加)</v>
      </c>
      <c r="J38" s="724"/>
      <c r="K38" s="724"/>
      <c r="L38" s="725"/>
      <c r="M38" s="723" t="str">
        <f>'4月菜單'!M29:P29</f>
        <v>芙蓉蒸蛋</v>
      </c>
      <c r="N38" s="724"/>
      <c r="O38" s="724"/>
      <c r="P38" s="725"/>
      <c r="Q38" s="723" t="str">
        <f>'4月菜單'!Q29:T29</f>
        <v>醬燒肉片</v>
      </c>
      <c r="R38" s="724"/>
      <c r="S38" s="724"/>
      <c r="T38" s="725"/>
      <c r="U38" s="5"/>
      <c r="V38" s="5"/>
    </row>
    <row r="39" spans="1:22" s="13" customFormat="1" ht="95.1" customHeight="1">
      <c r="A39" s="723" t="str">
        <f>'4月菜單'!A30:D30</f>
        <v>深色蔬菜</v>
      </c>
      <c r="B39" s="724"/>
      <c r="C39" s="724"/>
      <c r="D39" s="725"/>
      <c r="E39" s="723" t="str">
        <f>'4月菜單'!E30:H30</f>
        <v>淺色蔬菜</v>
      </c>
      <c r="F39" s="724"/>
      <c r="G39" s="724"/>
      <c r="H39" s="725"/>
      <c r="I39" s="723" t="str">
        <f>'4月菜單'!I30:L30</f>
        <v>深色蔬菜</v>
      </c>
      <c r="J39" s="724"/>
      <c r="K39" s="724"/>
      <c r="L39" s="725"/>
      <c r="M39" s="723" t="str">
        <f>'4月菜單'!M30:P30</f>
        <v>淺色蔬菜</v>
      </c>
      <c r="N39" s="724"/>
      <c r="O39" s="724"/>
      <c r="P39" s="725"/>
      <c r="Q39" s="723" t="str">
        <f>'4月菜單'!Q30:T30</f>
        <v>深色蔬菜</v>
      </c>
      <c r="R39" s="724"/>
      <c r="S39" s="724"/>
      <c r="T39" s="725"/>
      <c r="U39" s="5"/>
      <c r="V39" s="5"/>
    </row>
    <row r="40" spans="1:22" s="13" customFormat="1" ht="95.1" customHeight="1" thickBot="1">
      <c r="A40" s="726" t="str">
        <f>'4月菜單'!A31:D31</f>
        <v>柴魚蔬菜湯</v>
      </c>
      <c r="B40" s="727"/>
      <c r="C40" s="727"/>
      <c r="D40" s="728"/>
      <c r="E40" s="726" t="str">
        <f>'4月菜單'!E31:H31</f>
        <v>玉米蛋花湯</v>
      </c>
      <c r="F40" s="727"/>
      <c r="G40" s="727"/>
      <c r="H40" s="728"/>
      <c r="I40" s="726" t="str">
        <f>'4月菜單'!I31:L31</f>
        <v>筍菇湯</v>
      </c>
      <c r="J40" s="727"/>
      <c r="K40" s="727"/>
      <c r="L40" s="728"/>
      <c r="M40" s="726" t="str">
        <f>'4月菜單'!M31:P31</f>
        <v>三絲湯</v>
      </c>
      <c r="N40" s="727"/>
      <c r="O40" s="727"/>
      <c r="P40" s="728"/>
      <c r="Q40" s="726" t="str">
        <f>'4月菜單'!Q31:T31</f>
        <v>日式海芽湯</v>
      </c>
      <c r="R40" s="727"/>
      <c r="S40" s="727"/>
      <c r="T40" s="728"/>
      <c r="U40" s="5"/>
      <c r="V40" s="5"/>
    </row>
    <row r="41" spans="1:22" ht="1.5" customHeigh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08" t="s">
        <v>87</v>
      </c>
      <c r="B42" s="209">
        <f>第三週明細!W12</f>
        <v>691.2</v>
      </c>
      <c r="C42" s="209" t="s">
        <v>88</v>
      </c>
      <c r="D42" s="210">
        <f>第三週明細!W8</f>
        <v>22</v>
      </c>
      <c r="E42" s="208" t="s">
        <v>87</v>
      </c>
      <c r="F42" s="218">
        <f>第三週明細!W20</f>
        <v>691.3</v>
      </c>
      <c r="G42" s="209" t="s">
        <v>88</v>
      </c>
      <c r="H42" s="219">
        <f>第三週明細!W16</f>
        <v>22.5</v>
      </c>
      <c r="I42" s="208" t="s">
        <v>87</v>
      </c>
      <c r="J42" s="218">
        <f>第三週明細!W28</f>
        <v>724.8</v>
      </c>
      <c r="K42" s="209" t="s">
        <v>88</v>
      </c>
      <c r="L42" s="219">
        <f>第三週明細!W24</f>
        <v>24</v>
      </c>
      <c r="M42" s="208" t="s">
        <v>87</v>
      </c>
      <c r="N42" s="218">
        <f>第三週明細!W36</f>
        <v>694.7</v>
      </c>
      <c r="O42" s="209" t="s">
        <v>88</v>
      </c>
      <c r="P42" s="219">
        <f>第三週明細!W32</f>
        <v>22.3</v>
      </c>
      <c r="Q42" s="208" t="s">
        <v>87</v>
      </c>
      <c r="R42" s="218">
        <f>第三週明細!W44</f>
        <v>695.8</v>
      </c>
      <c r="S42" s="209" t="s">
        <v>88</v>
      </c>
      <c r="T42" s="219">
        <f>第三週明細!W40</f>
        <v>23</v>
      </c>
      <c r="U42" s="5"/>
      <c r="V42" s="5"/>
    </row>
    <row r="43" spans="1:22" ht="50.1" customHeight="1" thickBot="1">
      <c r="A43" s="215" t="s">
        <v>89</v>
      </c>
      <c r="B43" s="217">
        <f>第三週明細!W6</f>
        <v>96.5</v>
      </c>
      <c r="C43" s="216" t="s">
        <v>2</v>
      </c>
      <c r="D43" s="217">
        <f>第三週明細!W10</f>
        <v>26.799999999999997</v>
      </c>
      <c r="E43" s="215" t="s">
        <v>89</v>
      </c>
      <c r="F43" s="221">
        <f>第三週明細!W14</f>
        <v>95.5</v>
      </c>
      <c r="G43" s="216" t="s">
        <v>2</v>
      </c>
      <c r="H43" s="222">
        <f>第三週明細!W18</f>
        <v>26.7</v>
      </c>
      <c r="I43" s="215" t="s">
        <v>89</v>
      </c>
      <c r="J43" s="221">
        <f>第三週明細!W22</f>
        <v>100.5</v>
      </c>
      <c r="K43" s="216" t="s">
        <v>2</v>
      </c>
      <c r="L43" s="221">
        <f>第三週明細!W26</f>
        <v>26.700000000000003</v>
      </c>
      <c r="M43" s="215" t="s">
        <v>89</v>
      </c>
      <c r="N43" s="221">
        <f>第三週明細!W30</f>
        <v>96.7</v>
      </c>
      <c r="O43" s="216" t="s">
        <v>2</v>
      </c>
      <c r="P43" s="222">
        <f>第三週明細!W34</f>
        <v>26.8</v>
      </c>
      <c r="Q43" s="215" t="s">
        <v>89</v>
      </c>
      <c r="R43" s="221">
        <f>第三週明細!W38</f>
        <v>95.5</v>
      </c>
      <c r="S43" s="216" t="s">
        <v>2</v>
      </c>
      <c r="T43" s="222">
        <f>第三週明細!W42</f>
        <v>26.7</v>
      </c>
      <c r="U43" s="5"/>
      <c r="V43" s="5"/>
    </row>
    <row r="44" spans="1:22" s="12" customFormat="1" ht="50.1" customHeight="1" thickBot="1">
      <c r="A44" s="717">
        <f>'4月菜單'!A35:D35</f>
        <v>45404</v>
      </c>
      <c r="B44" s="718"/>
      <c r="C44" s="718"/>
      <c r="D44" s="719"/>
      <c r="E44" s="717">
        <f>'4月菜單'!E35:H35</f>
        <v>45405</v>
      </c>
      <c r="F44" s="718"/>
      <c r="G44" s="718"/>
      <c r="H44" s="719"/>
      <c r="I44" s="717">
        <f>'4月菜單'!I35:L35</f>
        <v>45406</v>
      </c>
      <c r="J44" s="718"/>
      <c r="K44" s="718"/>
      <c r="L44" s="719"/>
      <c r="M44" s="717">
        <f>'4月菜單'!M35:P35</f>
        <v>45407</v>
      </c>
      <c r="N44" s="718"/>
      <c r="O44" s="718"/>
      <c r="P44" s="719"/>
      <c r="Q44" s="717">
        <f>'4月菜單'!Q35:T35</f>
        <v>45408</v>
      </c>
      <c r="R44" s="718"/>
      <c r="S44" s="718"/>
      <c r="T44" s="719"/>
      <c r="U44" s="5"/>
      <c r="V44" s="5"/>
    </row>
    <row r="45" spans="1:22" s="13" customFormat="1" ht="95.1" customHeight="1">
      <c r="A45" s="720" t="str">
        <f>'4月菜單'!A36:D36</f>
        <v>白米飯+小可頌</v>
      </c>
      <c r="B45" s="721"/>
      <c r="C45" s="721"/>
      <c r="D45" s="722"/>
      <c r="E45" s="720" t="str">
        <f>'4月菜單'!E36:H36</f>
        <v>糙米飯</v>
      </c>
      <c r="F45" s="721"/>
      <c r="G45" s="721"/>
      <c r="H45" s="722"/>
      <c r="I45" s="720" t="str">
        <f>'4月菜單'!I36:L36</f>
        <v>白米飯</v>
      </c>
      <c r="J45" s="721"/>
      <c r="K45" s="721"/>
      <c r="L45" s="722"/>
      <c r="M45" s="720" t="str">
        <f>'4月菜單'!M36:P36</f>
        <v>地瓜飯</v>
      </c>
      <c r="N45" s="721"/>
      <c r="O45" s="721"/>
      <c r="P45" s="722"/>
      <c r="Q45" s="720" t="str">
        <f>'4月菜單'!Q36:T36</f>
        <v>日式公仔麵</v>
      </c>
      <c r="R45" s="721"/>
      <c r="S45" s="721"/>
      <c r="T45" s="722"/>
      <c r="U45" s="5"/>
      <c r="V45" s="5"/>
    </row>
    <row r="46" spans="1:22" s="13" customFormat="1" ht="95.1" customHeight="1">
      <c r="A46" s="723" t="str">
        <f>'4月菜單'!A37:D37</f>
        <v>普羅旺斯雞排</v>
      </c>
      <c r="B46" s="724"/>
      <c r="C46" s="724"/>
      <c r="D46" s="725"/>
      <c r="E46" s="723" t="str">
        <f>'4月菜單'!E37:H37</f>
        <v>米血燒鴨(冷)</v>
      </c>
      <c r="F46" s="724"/>
      <c r="G46" s="724"/>
      <c r="H46" s="725"/>
      <c r="I46" s="723" t="str">
        <f>'4月菜單'!I37:L37</f>
        <v>港式肉排</v>
      </c>
      <c r="J46" s="724"/>
      <c r="K46" s="724"/>
      <c r="L46" s="725"/>
      <c r="M46" s="723" t="str">
        <f>'4月菜單'!M37:P37</f>
        <v>古早味滷肉</v>
      </c>
      <c r="N46" s="724"/>
      <c r="O46" s="724"/>
      <c r="P46" s="725"/>
      <c r="Q46" s="723" t="str">
        <f>'4月菜單'!Q37:T37</f>
        <v>生鮮水產品-一口酥魚丁(炸海)</v>
      </c>
      <c r="R46" s="724"/>
      <c r="S46" s="724"/>
      <c r="T46" s="725"/>
      <c r="U46" s="5"/>
      <c r="V46" s="5"/>
    </row>
    <row r="47" spans="1:22" s="13" customFormat="1" ht="95.1" customHeight="1">
      <c r="A47" s="723" t="str">
        <f>'4月菜單'!A38:D38</f>
        <v>壽喜燒肉(豆)</v>
      </c>
      <c r="B47" s="724"/>
      <c r="C47" s="724"/>
      <c r="D47" s="725"/>
      <c r="E47" s="723" t="str">
        <f>'4月菜單'!E38:H38</f>
        <v>海苔鮮蔬大阪燒</v>
      </c>
      <c r="F47" s="724"/>
      <c r="G47" s="724"/>
      <c r="H47" s="725"/>
      <c r="I47" s="723" t="str">
        <f>'4月菜單'!I38:L38</f>
        <v>番茄蔬菜鍋</v>
      </c>
      <c r="J47" s="724"/>
      <c r="K47" s="724"/>
      <c r="L47" s="725"/>
      <c r="M47" s="723" t="str">
        <f>'4月菜單'!M38:P38</f>
        <v>起司玉米雞茸</v>
      </c>
      <c r="N47" s="724"/>
      <c r="O47" s="724"/>
      <c r="P47" s="725"/>
      <c r="Q47" s="723" t="str">
        <f>'4月菜單'!Q38:T38</f>
        <v>紫米珍珠丸子(加)</v>
      </c>
      <c r="R47" s="724"/>
      <c r="S47" s="724"/>
      <c r="T47" s="725"/>
      <c r="U47" s="5"/>
      <c r="V47" s="5"/>
    </row>
    <row r="48" spans="1:22" s="13" customFormat="1" ht="95.1" customHeight="1">
      <c r="A48" s="723" t="str">
        <f>'4月菜單'!A39:D39</f>
        <v>港式蘿蔔糕(冷)</v>
      </c>
      <c r="B48" s="724"/>
      <c r="C48" s="724"/>
      <c r="D48" s="725"/>
      <c r="E48" s="723" t="str">
        <f>'4月菜單'!E39:H39</f>
        <v>芹菜豆干(豆)</v>
      </c>
      <c r="F48" s="724"/>
      <c r="G48" s="724"/>
      <c r="H48" s="725"/>
      <c r="I48" s="723" t="str">
        <f>'4月菜單'!I39:L39</f>
        <v>黃金翅小腿(炸)</v>
      </c>
      <c r="J48" s="724"/>
      <c r="K48" s="724"/>
      <c r="L48" s="725"/>
      <c r="M48" s="723" t="str">
        <f>'4月菜單'!M39:P39</f>
        <v>日式蒸蛋</v>
      </c>
      <c r="N48" s="724"/>
      <c r="O48" s="724"/>
      <c r="P48" s="725"/>
      <c r="Q48" s="723" t="str">
        <f>'4月菜單'!Q39:T39</f>
        <v>鮮菇雜燴</v>
      </c>
      <c r="R48" s="724"/>
      <c r="S48" s="724"/>
      <c r="T48" s="725"/>
      <c r="U48" s="5"/>
      <c r="V48" s="5"/>
    </row>
    <row r="49" spans="1:22" s="13" customFormat="1" ht="95.1" customHeight="1">
      <c r="A49" s="723" t="str">
        <f>'4月菜單'!A40:D40</f>
        <v>深色蔬菜</v>
      </c>
      <c r="B49" s="724"/>
      <c r="C49" s="724"/>
      <c r="D49" s="725"/>
      <c r="E49" s="723" t="str">
        <f>'4月菜單'!E40:H40</f>
        <v>淺色蔬菜</v>
      </c>
      <c r="F49" s="724"/>
      <c r="G49" s="724"/>
      <c r="H49" s="725"/>
      <c r="I49" s="723" t="str">
        <f>'4月菜單'!I40:L40</f>
        <v>深色蔬菜</v>
      </c>
      <c r="J49" s="724"/>
      <c r="K49" s="724"/>
      <c r="L49" s="725"/>
      <c r="M49" s="723" t="str">
        <f>'4月菜單'!M40:P40</f>
        <v>淺色蔬菜</v>
      </c>
      <c r="N49" s="724"/>
      <c r="O49" s="724"/>
      <c r="P49" s="725"/>
      <c r="Q49" s="723" t="str">
        <f>'4月菜單'!Q40:T40</f>
        <v>深色蔬菜</v>
      </c>
      <c r="R49" s="724"/>
      <c r="S49" s="724"/>
      <c r="T49" s="725"/>
      <c r="U49" s="5"/>
      <c r="V49" s="5"/>
    </row>
    <row r="50" spans="1:22" s="13" customFormat="1" ht="95.1" customHeight="1" thickBot="1">
      <c r="A50" s="726" t="str">
        <f>'4月菜單'!A41:D41</f>
        <v>薑絲冬瓜湯</v>
      </c>
      <c r="B50" s="727"/>
      <c r="C50" s="727"/>
      <c r="D50" s="728"/>
      <c r="E50" s="726" t="str">
        <f>'4月菜單'!E41:H41</f>
        <v>冬瓜山粉圓</v>
      </c>
      <c r="F50" s="727"/>
      <c r="G50" s="727"/>
      <c r="H50" s="728"/>
      <c r="I50" s="726" t="str">
        <f>'4月菜單'!I41:L41</f>
        <v>榨菜金針湯(醃)</v>
      </c>
      <c r="J50" s="727"/>
      <c r="K50" s="727"/>
      <c r="L50" s="728"/>
      <c r="M50" s="726" t="str">
        <f>'4月菜單'!M41:P41</f>
        <v>港式酸辣湯(豆芡)</v>
      </c>
      <c r="N50" s="727"/>
      <c r="O50" s="727"/>
      <c r="P50" s="728"/>
      <c r="Q50" s="726" t="str">
        <f>'4月菜單'!Q41:T41</f>
        <v>紫菜湯</v>
      </c>
      <c r="R50" s="727"/>
      <c r="S50" s="727"/>
      <c r="T50" s="728"/>
      <c r="U50" s="5"/>
      <c r="V50" s="5"/>
    </row>
    <row r="51" spans="1:22" ht="2.25" customHeigh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08" t="s">
        <v>96</v>
      </c>
      <c r="B52" s="209">
        <f>'第四週明細 '!W12</f>
        <v>704.4</v>
      </c>
      <c r="C52" s="209" t="s">
        <v>97</v>
      </c>
      <c r="D52" s="210">
        <f>'第四週明細 '!W8</f>
        <v>22</v>
      </c>
      <c r="E52" s="208" t="s">
        <v>96</v>
      </c>
      <c r="F52" s="218">
        <f>'第四週明細 '!W20</f>
        <v>689.1</v>
      </c>
      <c r="G52" s="209" t="s">
        <v>97</v>
      </c>
      <c r="H52" s="219">
        <f>'第四週明細 '!W16</f>
        <v>21.5</v>
      </c>
      <c r="I52" s="208" t="s">
        <v>96</v>
      </c>
      <c r="J52" s="218">
        <f>'第四週明細 '!W28</f>
        <v>707.1</v>
      </c>
      <c r="K52" s="209" t="s">
        <v>97</v>
      </c>
      <c r="L52" s="219">
        <f>'第四週明細 '!W24</f>
        <v>23.5</v>
      </c>
      <c r="M52" s="208" t="s">
        <v>96</v>
      </c>
      <c r="N52" s="218">
        <f>'第四週明細 '!W36</f>
        <v>702.6</v>
      </c>
      <c r="O52" s="209" t="s">
        <v>97</v>
      </c>
      <c r="P52" s="219">
        <f>'第四週明細 '!W32</f>
        <v>22.6</v>
      </c>
      <c r="Q52" s="208" t="s">
        <v>96</v>
      </c>
      <c r="R52" s="218">
        <f>'第四週明細 '!W44</f>
        <v>701.8</v>
      </c>
      <c r="S52" s="209" t="s">
        <v>97</v>
      </c>
      <c r="T52" s="219">
        <f>'第四週明細 '!W40</f>
        <v>23</v>
      </c>
      <c r="U52" s="5"/>
      <c r="V52" s="5"/>
    </row>
    <row r="53" spans="1:22" ht="50.1" customHeight="1" thickBot="1">
      <c r="A53" s="215" t="s">
        <v>98</v>
      </c>
      <c r="B53" s="217">
        <f>'第四週明細 '!W6</f>
        <v>100</v>
      </c>
      <c r="C53" s="216" t="s">
        <v>2</v>
      </c>
      <c r="D53" s="217">
        <f>'第四週明細 '!W10</f>
        <v>26.6</v>
      </c>
      <c r="E53" s="215" t="s">
        <v>98</v>
      </c>
      <c r="F53" s="221">
        <f>'第四週明細 '!W14</f>
        <v>97</v>
      </c>
      <c r="G53" s="216" t="s">
        <v>2</v>
      </c>
      <c r="H53" s="222">
        <f>'第四週明細 '!W18</f>
        <v>26.9</v>
      </c>
      <c r="I53" s="215" t="s">
        <v>98</v>
      </c>
      <c r="J53" s="221">
        <f>'第四週明細 '!W22</f>
        <v>97</v>
      </c>
      <c r="K53" s="216" t="s">
        <v>2</v>
      </c>
      <c r="L53" s="221">
        <f>'第四週明細 '!W26</f>
        <v>26.9</v>
      </c>
      <c r="M53" s="215" t="s">
        <v>98</v>
      </c>
      <c r="N53" s="221">
        <f>'第四週明細 '!W30</f>
        <v>97.9</v>
      </c>
      <c r="O53" s="216" t="s">
        <v>2</v>
      </c>
      <c r="P53" s="222">
        <f>'第四週明細 '!W34</f>
        <v>26.900000000000002</v>
      </c>
      <c r="Q53" s="215" t="s">
        <v>98</v>
      </c>
      <c r="R53" s="221">
        <f>'第四週明細 '!W38</f>
        <v>97</v>
      </c>
      <c r="S53" s="216" t="s">
        <v>2</v>
      </c>
      <c r="T53" s="222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403" priority="2" stopIfTrue="1" operator="equal">
      <formula>0</formula>
    </cfRule>
  </conditionalFormatting>
  <conditionalFormatting sqref="A1:T1048576">
    <cfRule type="cellIs" dxfId="402" priority="1" stopIfTrue="1" operator="equal">
      <formula>0</formula>
    </cfRule>
  </conditionalFormatting>
  <pageMargins left="0.19685039370078741" right="0.19685039370078741" top="0.19685039370078741" bottom="0.19685039370078741" header="0.31496062992125984" footer="0.17"/>
  <pageSetup paperSize="9" scale="23" fitToWidth="0" orientation="portrait" r:id="rId1"/>
  <headerFooter alignWithMargins="0"/>
  <rowBreaks count="1" manualBreakCount="1">
    <brk id="53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topLeftCell="A22" zoomScale="25" zoomScaleNormal="25" zoomScaleSheetLayoutView="25" workbookViewId="0">
      <selection activeCell="I15" sqref="I15:K15"/>
    </sheetView>
  </sheetViews>
  <sheetFormatPr defaultColWidth="9" defaultRowHeight="16.5"/>
  <cols>
    <col min="1" max="1" width="22.625" style="6" customWidth="1"/>
    <col min="2" max="2" width="24.625" style="6" customWidth="1"/>
    <col min="3" max="3" width="22.625" style="6" customWidth="1"/>
    <col min="4" max="4" width="24.625" style="6" customWidth="1"/>
    <col min="5" max="5" width="22.625" style="6" customWidth="1"/>
    <col min="6" max="6" width="24.625" style="6" customWidth="1"/>
    <col min="7" max="7" width="22.625" style="6" customWidth="1"/>
    <col min="8" max="8" width="24.625" style="6" customWidth="1"/>
    <col min="9" max="9" width="22.625" style="6" customWidth="1"/>
    <col min="10" max="10" width="24.625" style="6" customWidth="1"/>
    <col min="11" max="11" width="22.625" style="6" customWidth="1"/>
    <col min="12" max="12" width="24.625" style="6" customWidth="1"/>
    <col min="13" max="13" width="22.625" style="6" customWidth="1"/>
    <col min="14" max="14" width="24.625" style="6" customWidth="1"/>
    <col min="15" max="15" width="22.625" style="6" customWidth="1"/>
    <col min="16" max="16" width="24.625" style="6" customWidth="1"/>
    <col min="17" max="17" width="22.625" style="6" customWidth="1"/>
    <col min="18" max="18" width="24.625" style="6" customWidth="1"/>
    <col min="19" max="19" width="22.625" style="6" customWidth="1"/>
    <col min="20" max="20" width="24.625" style="6" customWidth="1"/>
    <col min="21" max="16384" width="9" style="6"/>
  </cols>
  <sheetData>
    <row r="1" spans="1:28" ht="155.1" customHeight="1">
      <c r="A1" s="1">
        <f>'4月菜單'!A2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7" t="s">
        <v>99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86</v>
      </c>
      <c r="P2" s="7"/>
      <c r="Q2" s="8"/>
      <c r="R2" s="8"/>
      <c r="S2" s="2"/>
      <c r="T2" s="2"/>
      <c r="U2" s="5"/>
      <c r="V2" s="5"/>
    </row>
    <row r="3" spans="1:28" ht="13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80.099999999999994" customHeight="1" thickBot="1">
      <c r="A4" s="729" t="e">
        <f>'4月菜單'!#REF!</f>
        <v>#REF!</v>
      </c>
      <c r="B4" s="730"/>
      <c r="C4" s="730"/>
      <c r="D4" s="731"/>
      <c r="E4" s="729" t="e">
        <f>'4月菜單'!#REF!</f>
        <v>#REF!</v>
      </c>
      <c r="F4" s="730"/>
      <c r="G4" s="730"/>
      <c r="H4" s="731"/>
      <c r="I4" s="729" t="e">
        <f>'4月菜單'!#REF!</f>
        <v>#REF!</v>
      </c>
      <c r="J4" s="730"/>
      <c r="K4" s="730"/>
      <c r="L4" s="731"/>
      <c r="M4" s="729" t="e">
        <f>'4月菜單'!#REF!</f>
        <v>#REF!</v>
      </c>
      <c r="N4" s="730"/>
      <c r="O4" s="730"/>
      <c r="P4" s="731"/>
      <c r="Q4" s="729" t="e">
        <f>'4月菜單'!#REF!</f>
        <v>#REF!</v>
      </c>
      <c r="R4" s="730"/>
      <c r="S4" s="730"/>
      <c r="T4" s="731"/>
      <c r="U4" s="5"/>
      <c r="V4" s="5"/>
    </row>
    <row r="5" spans="1:28" s="13" customFormat="1" ht="92.1" customHeight="1">
      <c r="A5" s="720" t="e">
        <f>'4月菜單'!#REF!</f>
        <v>#REF!</v>
      </c>
      <c r="B5" s="721"/>
      <c r="C5" s="722"/>
      <c r="D5" s="223" t="e">
        <f>#REF!</f>
        <v>#REF!</v>
      </c>
      <c r="E5" s="720" t="e">
        <f>'4月菜單'!#REF!</f>
        <v>#REF!</v>
      </c>
      <c r="F5" s="721"/>
      <c r="G5" s="722"/>
      <c r="H5" s="223" t="e">
        <f>#REF!</f>
        <v>#REF!</v>
      </c>
      <c r="I5" s="720" t="e">
        <f>'4月菜單'!#REF!</f>
        <v>#REF!</v>
      </c>
      <c r="J5" s="721"/>
      <c r="K5" s="722"/>
      <c r="L5" s="223" t="e">
        <f>#REF!</f>
        <v>#REF!</v>
      </c>
      <c r="M5" s="720" t="e">
        <f>'4月菜單'!#REF!</f>
        <v>#REF!</v>
      </c>
      <c r="N5" s="721"/>
      <c r="O5" s="722"/>
      <c r="P5" s="223" t="e">
        <f>#REF!</f>
        <v>#REF!</v>
      </c>
      <c r="Q5" s="720" t="e">
        <f>'4月菜單'!#REF!</f>
        <v>#REF!</v>
      </c>
      <c r="R5" s="721"/>
      <c r="S5" s="722"/>
      <c r="T5" s="223" t="e">
        <f>#REF!</f>
        <v>#REF!</v>
      </c>
      <c r="U5" s="5"/>
      <c r="V5" s="5"/>
    </row>
    <row r="6" spans="1:28" s="13" customFormat="1" ht="92.1" customHeight="1">
      <c r="A6" s="732" t="e">
        <f>'4月菜單'!#REF!</f>
        <v>#REF!</v>
      </c>
      <c r="B6" s="733"/>
      <c r="C6" s="733"/>
      <c r="D6" s="224" t="e">
        <f>#REF!</f>
        <v>#REF!</v>
      </c>
      <c r="E6" s="732" t="e">
        <f>'4月菜單'!#REF!</f>
        <v>#REF!</v>
      </c>
      <c r="F6" s="733"/>
      <c r="G6" s="733"/>
      <c r="H6" s="224" t="e">
        <f>#REF!</f>
        <v>#REF!</v>
      </c>
      <c r="I6" s="732" t="e">
        <f>'4月菜單'!#REF!</f>
        <v>#REF!</v>
      </c>
      <c r="J6" s="733"/>
      <c r="K6" s="733"/>
      <c r="L6" s="224" t="e">
        <f>#REF!</f>
        <v>#REF!</v>
      </c>
      <c r="M6" s="732" t="e">
        <f>'4月菜單'!#REF!</f>
        <v>#REF!</v>
      </c>
      <c r="N6" s="733"/>
      <c r="O6" s="733"/>
      <c r="P6" s="224" t="e">
        <f>#REF!</f>
        <v>#REF!</v>
      </c>
      <c r="Q6" s="732" t="e">
        <f>'4月菜單'!#REF!</f>
        <v>#REF!</v>
      </c>
      <c r="R6" s="733"/>
      <c r="S6" s="733"/>
      <c r="T6" s="224" t="e">
        <f>#REF!</f>
        <v>#REF!</v>
      </c>
      <c r="U6" s="5"/>
      <c r="V6" s="5"/>
    </row>
    <row r="7" spans="1:28" s="13" customFormat="1" ht="92.1" customHeight="1">
      <c r="A7" s="723" t="e">
        <f>'4月菜單'!#REF!</f>
        <v>#REF!</v>
      </c>
      <c r="B7" s="724"/>
      <c r="C7" s="725"/>
      <c r="D7" s="225" t="e">
        <f>#REF!</f>
        <v>#REF!</v>
      </c>
      <c r="E7" s="723" t="e">
        <f>'4月菜單'!#REF!</f>
        <v>#REF!</v>
      </c>
      <c r="F7" s="724"/>
      <c r="G7" s="725"/>
      <c r="H7" s="225" t="e">
        <f>#REF!</f>
        <v>#REF!</v>
      </c>
      <c r="I7" s="723" t="e">
        <f>'4月菜單'!#REF!</f>
        <v>#REF!</v>
      </c>
      <c r="J7" s="724"/>
      <c r="K7" s="725"/>
      <c r="L7" s="225" t="e">
        <f>#REF!</f>
        <v>#REF!</v>
      </c>
      <c r="M7" s="723" t="e">
        <f>'4月菜單'!#REF!</f>
        <v>#REF!</v>
      </c>
      <c r="N7" s="724"/>
      <c r="O7" s="725"/>
      <c r="P7" s="225" t="e">
        <f>#REF!</f>
        <v>#REF!</v>
      </c>
      <c r="Q7" s="723" t="e">
        <f>'4月菜單'!#REF!</f>
        <v>#REF!</v>
      </c>
      <c r="R7" s="724"/>
      <c r="S7" s="725"/>
      <c r="T7" s="225" t="e">
        <f>#REF!</f>
        <v>#REF!</v>
      </c>
      <c r="U7" s="5"/>
      <c r="V7" s="5"/>
    </row>
    <row r="8" spans="1:28" s="13" customFormat="1" ht="92.1" customHeight="1">
      <c r="A8" s="734" t="e">
        <f>'4月菜單'!#REF!</f>
        <v>#REF!</v>
      </c>
      <c r="B8" s="735"/>
      <c r="C8" s="736"/>
      <c r="D8" s="226" t="e">
        <f>#REF!</f>
        <v>#REF!</v>
      </c>
      <c r="E8" s="734" t="e">
        <f>'4月菜單'!#REF!</f>
        <v>#REF!</v>
      </c>
      <c r="F8" s="735"/>
      <c r="G8" s="736"/>
      <c r="H8" s="226" t="e">
        <f>#REF!</f>
        <v>#REF!</v>
      </c>
      <c r="I8" s="734" t="e">
        <f>'4月菜單'!#REF!</f>
        <v>#REF!</v>
      </c>
      <c r="J8" s="735"/>
      <c r="K8" s="736"/>
      <c r="L8" s="226" t="e">
        <f>#REF!</f>
        <v>#REF!</v>
      </c>
      <c r="M8" s="734" t="e">
        <f>'4月菜單'!#REF!</f>
        <v>#REF!</v>
      </c>
      <c r="N8" s="735"/>
      <c r="O8" s="736"/>
      <c r="P8" s="226" t="e">
        <f>#REF!</f>
        <v>#REF!</v>
      </c>
      <c r="Q8" s="734" t="e">
        <f>'4月菜單'!#REF!</f>
        <v>#REF!</v>
      </c>
      <c r="R8" s="735"/>
      <c r="S8" s="736"/>
      <c r="T8" s="226" t="e">
        <f>#REF!</f>
        <v>#REF!</v>
      </c>
      <c r="U8" s="5"/>
      <c r="V8" s="5"/>
    </row>
    <row r="9" spans="1:28" s="13" customFormat="1" ht="92.1" customHeight="1">
      <c r="A9" s="723" t="e">
        <f>'4月菜單'!#REF!</f>
        <v>#REF!</v>
      </c>
      <c r="B9" s="724"/>
      <c r="C9" s="725"/>
      <c r="D9" s="225" t="e">
        <f>#REF!</f>
        <v>#REF!</v>
      </c>
      <c r="E9" s="723" t="e">
        <f>'4月菜單'!#REF!</f>
        <v>#REF!</v>
      </c>
      <c r="F9" s="724"/>
      <c r="G9" s="725"/>
      <c r="H9" s="225" t="e">
        <f>#REF!</f>
        <v>#REF!</v>
      </c>
      <c r="I9" s="723" t="e">
        <f>'4月菜單'!#REF!</f>
        <v>#REF!</v>
      </c>
      <c r="J9" s="724"/>
      <c r="K9" s="725"/>
      <c r="L9" s="225" t="e">
        <f>#REF!</f>
        <v>#REF!</v>
      </c>
      <c r="M9" s="723" t="e">
        <f>'4月菜單'!#REF!</f>
        <v>#REF!</v>
      </c>
      <c r="N9" s="724"/>
      <c r="O9" s="725"/>
      <c r="P9" s="225" t="e">
        <f>#REF!</f>
        <v>#REF!</v>
      </c>
      <c r="Q9" s="723" t="e">
        <f>'4月菜單'!#REF!</f>
        <v>#REF!</v>
      </c>
      <c r="R9" s="724"/>
      <c r="S9" s="725"/>
      <c r="T9" s="225" t="e">
        <f>#REF!</f>
        <v>#REF!</v>
      </c>
      <c r="U9" s="5"/>
      <c r="V9" s="5"/>
    </row>
    <row r="10" spans="1:28" s="13" customFormat="1" ht="92.1" customHeight="1" thickBot="1">
      <c r="A10" s="726" t="e">
        <f>'4月菜單'!#REF!</f>
        <v>#REF!</v>
      </c>
      <c r="B10" s="727"/>
      <c r="C10" s="728"/>
      <c r="D10" s="227" t="e">
        <f>#REF!</f>
        <v>#REF!</v>
      </c>
      <c r="E10" s="726" t="e">
        <f>'4月菜單'!#REF!</f>
        <v>#REF!</v>
      </c>
      <c r="F10" s="727"/>
      <c r="G10" s="728"/>
      <c r="H10" s="227" t="e">
        <f>#REF!</f>
        <v>#REF!</v>
      </c>
      <c r="I10" s="726" t="e">
        <f>'4月菜單'!#REF!</f>
        <v>#REF!</v>
      </c>
      <c r="J10" s="727"/>
      <c r="K10" s="728"/>
      <c r="L10" s="227" t="e">
        <f>#REF!</f>
        <v>#REF!</v>
      </c>
      <c r="M10" s="726" t="e">
        <f>'4月菜單'!#REF!</f>
        <v>#REF!</v>
      </c>
      <c r="N10" s="727"/>
      <c r="O10" s="728"/>
      <c r="P10" s="227" t="e">
        <f>#REF!</f>
        <v>#REF!</v>
      </c>
      <c r="Q10" s="726" t="e">
        <f>'4月菜單'!#REF!</f>
        <v>#REF!</v>
      </c>
      <c r="R10" s="727"/>
      <c r="S10" s="728"/>
      <c r="T10" s="227" t="e">
        <f>#REF!</f>
        <v>#REF!</v>
      </c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9.950000000000003" customHeight="1">
      <c r="A12" s="228" t="s">
        <v>100</v>
      </c>
      <c r="B12" s="229" t="e">
        <f>'4月菜單'!#REF!</f>
        <v>#REF!</v>
      </c>
      <c r="C12" s="230" t="s">
        <v>101</v>
      </c>
      <c r="D12" s="231" t="e">
        <f>'4月菜單'!#REF!</f>
        <v>#REF!</v>
      </c>
      <c r="E12" s="228" t="s">
        <v>100</v>
      </c>
      <c r="F12" s="229" t="e">
        <f>#REF!</f>
        <v>#REF!</v>
      </c>
      <c r="G12" s="230" t="s">
        <v>101</v>
      </c>
      <c r="H12" s="231" t="e">
        <f>#REF!</f>
        <v>#REF!</v>
      </c>
      <c r="I12" s="228" t="s">
        <v>100</v>
      </c>
      <c r="J12" s="229" t="e">
        <f>#REF!</f>
        <v>#REF!</v>
      </c>
      <c r="K12" s="230" t="s">
        <v>101</v>
      </c>
      <c r="L12" s="231" t="e">
        <f>#REF!</f>
        <v>#REF!</v>
      </c>
      <c r="M12" s="228" t="s">
        <v>100</v>
      </c>
      <c r="N12" s="229" t="e">
        <f>#REF!</f>
        <v>#REF!</v>
      </c>
      <c r="O12" s="230" t="s">
        <v>101</v>
      </c>
      <c r="P12" s="231" t="e">
        <f>#REF!</f>
        <v>#REF!</v>
      </c>
      <c r="Q12" s="228" t="s">
        <v>100</v>
      </c>
      <c r="R12" s="229" t="e">
        <f>#REF!</f>
        <v>#REF!</v>
      </c>
      <c r="S12" s="230" t="s">
        <v>101</v>
      </c>
      <c r="T12" s="231" t="e">
        <f>#REF!</f>
        <v>#REF!</v>
      </c>
      <c r="U12" s="5"/>
      <c r="V12" s="5"/>
    </row>
    <row r="13" spans="1:28" ht="39.950000000000003" customHeight="1" thickBot="1">
      <c r="A13" s="232" t="s">
        <v>102</v>
      </c>
      <c r="B13" s="233" t="e">
        <f>'4月菜單'!#REF!</f>
        <v>#REF!</v>
      </c>
      <c r="C13" s="234" t="s">
        <v>2</v>
      </c>
      <c r="D13" s="235" t="e">
        <f>'4月菜單'!#REF!</f>
        <v>#REF!</v>
      </c>
      <c r="E13" s="232" t="s">
        <v>102</v>
      </c>
      <c r="F13" s="233" t="e">
        <f>#REF!</f>
        <v>#REF!</v>
      </c>
      <c r="G13" s="234" t="s">
        <v>103</v>
      </c>
      <c r="H13" s="235" t="e">
        <f>#REF!</f>
        <v>#REF!</v>
      </c>
      <c r="I13" s="232" t="s">
        <v>102</v>
      </c>
      <c r="J13" s="233" t="e">
        <f>#REF!</f>
        <v>#REF!</v>
      </c>
      <c r="K13" s="234" t="s">
        <v>2</v>
      </c>
      <c r="L13" s="235" t="e">
        <f>#REF!</f>
        <v>#REF!</v>
      </c>
      <c r="M13" s="232" t="s">
        <v>102</v>
      </c>
      <c r="N13" s="233" t="e">
        <f>#REF!</f>
        <v>#REF!</v>
      </c>
      <c r="O13" s="234" t="s">
        <v>103</v>
      </c>
      <c r="P13" s="235" t="e">
        <f>#REF!</f>
        <v>#REF!</v>
      </c>
      <c r="Q13" s="232" t="s">
        <v>102</v>
      </c>
      <c r="R13" s="233" t="e">
        <f>#REF!</f>
        <v>#REF!</v>
      </c>
      <c r="S13" s="234" t="s">
        <v>103</v>
      </c>
      <c r="T13" s="235" t="e">
        <f>#REF!</f>
        <v>#REF!</v>
      </c>
      <c r="U13" s="5"/>
      <c r="V13" s="5"/>
    </row>
    <row r="14" spans="1:28" s="12" customFormat="1" ht="80.099999999999994" customHeight="1" thickBot="1">
      <c r="A14" s="729">
        <f>'4月菜單'!A5:D5</f>
        <v>45383</v>
      </c>
      <c r="B14" s="730"/>
      <c r="C14" s="730"/>
      <c r="D14" s="731"/>
      <c r="E14" s="729">
        <f>'4月菜單'!E5:H5</f>
        <v>45384</v>
      </c>
      <c r="F14" s="730"/>
      <c r="G14" s="730"/>
      <c r="H14" s="731"/>
      <c r="I14" s="729">
        <f>'4月菜單'!I5:L5</f>
        <v>45385</v>
      </c>
      <c r="J14" s="730"/>
      <c r="K14" s="730"/>
      <c r="L14" s="731"/>
      <c r="M14" s="729">
        <f>'4月菜單'!M5:P5</f>
        <v>45386</v>
      </c>
      <c r="N14" s="730"/>
      <c r="O14" s="730"/>
      <c r="P14" s="731"/>
      <c r="Q14" s="729">
        <f>'4月菜單'!Q5:T5</f>
        <v>45387</v>
      </c>
      <c r="R14" s="730"/>
      <c r="S14" s="730"/>
      <c r="T14" s="731"/>
      <c r="U14" s="5"/>
      <c r="V14" s="5"/>
      <c r="AB14" s="12" t="s">
        <v>104</v>
      </c>
    </row>
    <row r="15" spans="1:28" s="13" customFormat="1" ht="95.1" customHeight="1">
      <c r="A15" s="720" t="str">
        <f>'4月菜單'!A6:D6</f>
        <v>白米飯+可可麻糬包</v>
      </c>
      <c r="B15" s="721"/>
      <c r="C15" s="722"/>
      <c r="D15" s="223" t="str">
        <f>第一週明細!$D$6</f>
        <v>白米</v>
      </c>
      <c r="E15" s="720" t="str">
        <f>'4月菜單'!E6:H6</f>
        <v>紫米飯</v>
      </c>
      <c r="F15" s="721"/>
      <c r="G15" s="722"/>
      <c r="H15" s="223" t="str">
        <f>第一週明細!$D$14</f>
        <v>白米</v>
      </c>
      <c r="I15" s="720" t="str">
        <f>'4月菜單'!I6:L6</f>
        <v>白米飯</v>
      </c>
      <c r="J15" s="721"/>
      <c r="K15" s="722"/>
      <c r="L15" s="223" t="str">
        <f>第一週明細!$D$22</f>
        <v>白米</v>
      </c>
      <c r="M15" s="720">
        <f>'4月菜單'!M6:P6</f>
        <v>0</v>
      </c>
      <c r="N15" s="721"/>
      <c r="O15" s="722"/>
      <c r="P15" s="223">
        <f>第一週明細!$D$30</f>
        <v>0</v>
      </c>
      <c r="Q15" s="720">
        <f>'4月菜單'!Q6:T6</f>
        <v>0</v>
      </c>
      <c r="R15" s="721"/>
      <c r="S15" s="722"/>
      <c r="T15" s="223">
        <f>第一週明細!$D$38</f>
        <v>0</v>
      </c>
      <c r="U15" s="5"/>
      <c r="V15" s="5"/>
    </row>
    <row r="16" spans="1:28" s="13" customFormat="1" ht="95.1" customHeight="1">
      <c r="A16" s="732" t="str">
        <f>'4月菜單'!A7:D7</f>
        <v>梅干扣肉</v>
      </c>
      <c r="B16" s="733"/>
      <c r="C16" s="733"/>
      <c r="D16" s="224" t="str">
        <f>第一週明細!$G$6</f>
        <v>生鮮豬肉</v>
      </c>
      <c r="E16" s="732" t="str">
        <f>'4月菜單'!E7:H7</f>
        <v>生鮮水產品-蒲燒鯛魚(海)</v>
      </c>
      <c r="F16" s="733"/>
      <c r="G16" s="733"/>
      <c r="H16" s="224" t="str">
        <f>第一週明細!$G$14</f>
        <v>蒲燒鯛魚</v>
      </c>
      <c r="I16" s="732" t="str">
        <f>'4月菜單'!I7:L7</f>
        <v>唐揚炸雞丁(炸)</v>
      </c>
      <c r="J16" s="733"/>
      <c r="K16" s="733"/>
      <c r="L16" s="224" t="str">
        <f>第一週明細!$G$22</f>
        <v>生鮮雞肉</v>
      </c>
      <c r="M16" s="732">
        <f>'4月菜單'!M7:P7</f>
        <v>0</v>
      </c>
      <c r="N16" s="733"/>
      <c r="O16" s="733"/>
      <c r="P16" s="224">
        <f>第一週明細!$G$30</f>
        <v>0</v>
      </c>
      <c r="Q16" s="732">
        <f>'4月菜單'!Q7:T7</f>
        <v>0</v>
      </c>
      <c r="R16" s="733"/>
      <c r="S16" s="733"/>
      <c r="T16" s="224">
        <f>第一週明細!$G$38</f>
        <v>0</v>
      </c>
      <c r="U16" s="5"/>
      <c r="V16" s="5"/>
    </row>
    <row r="17" spans="1:32" s="13" customFormat="1" ht="95.1" customHeight="1">
      <c r="A17" s="723" t="str">
        <f>'4月菜單'!A8:D8</f>
        <v>東山滷味(豆加)</v>
      </c>
      <c r="B17" s="724"/>
      <c r="C17" s="725"/>
      <c r="D17" s="225" t="str">
        <f>第一週明細!$J$6</f>
        <v>非基改豆干</v>
      </c>
      <c r="E17" s="723" t="str">
        <f>'4月菜單'!E8:H8</f>
        <v>酸菜白肉鍋(醃)</v>
      </c>
      <c r="F17" s="724"/>
      <c r="G17" s="725"/>
      <c r="H17" s="225" t="str">
        <f>第一週明細!$J$14</f>
        <v>生鮮豬肉</v>
      </c>
      <c r="I17" s="723" t="str">
        <f>'4月菜單'!I8:L8</f>
        <v>玉米炒蛋</v>
      </c>
      <c r="J17" s="724"/>
      <c r="K17" s="725"/>
      <c r="L17" s="225" t="e">
        <f>第一週明細!#REF!</f>
        <v>#REF!</v>
      </c>
      <c r="M17" s="723" t="str">
        <f>'4月菜單'!M8:P8</f>
        <v>清明/兒童節連假</v>
      </c>
      <c r="N17" s="724"/>
      <c r="O17" s="725"/>
      <c r="P17" s="225">
        <f>第一週明細!$J$30</f>
        <v>0</v>
      </c>
      <c r="Q17" s="723" t="str">
        <f>'4月菜單'!Q8:T8</f>
        <v>清明/兒童節連假</v>
      </c>
      <c r="R17" s="724"/>
      <c r="S17" s="725"/>
      <c r="T17" s="225">
        <f>第一週明細!$J$38</f>
        <v>0</v>
      </c>
      <c r="U17" s="5"/>
      <c r="V17" s="5"/>
    </row>
    <row r="18" spans="1:32" s="13" customFormat="1" ht="95.1" customHeight="1">
      <c r="A18" s="734" t="str">
        <f>'4月菜單'!A9:D9</f>
        <v>吮指翅小腿(炸)</v>
      </c>
      <c r="B18" s="735"/>
      <c r="C18" s="736"/>
      <c r="D18" s="226" t="str">
        <f>第一週明細!$M$6</f>
        <v>生鮮翅小腿</v>
      </c>
      <c r="E18" s="734" t="str">
        <f>'4月菜單'!E9:H9</f>
        <v>醬汁豆腐(豆)</v>
      </c>
      <c r="F18" s="735"/>
      <c r="G18" s="736"/>
      <c r="H18" s="226" t="str">
        <f>第一週明細!$M$14</f>
        <v>非基改豆腐</v>
      </c>
      <c r="I18" s="734" t="str">
        <f>'4月菜單'!I9:L9</f>
        <v>照燒燴豬肉</v>
      </c>
      <c r="J18" s="735"/>
      <c r="K18" s="736"/>
      <c r="L18" s="226" t="str">
        <f>第一週明細!$M$23</f>
        <v>洋蔥</v>
      </c>
      <c r="M18" s="734">
        <f>'4月菜單'!M9:P9</f>
        <v>0</v>
      </c>
      <c r="N18" s="735"/>
      <c r="O18" s="736"/>
      <c r="P18" s="226">
        <f>第一週明細!$M$30</f>
        <v>0</v>
      </c>
      <c r="Q18" s="734">
        <f>'4月菜單'!Q9:T9</f>
        <v>0</v>
      </c>
      <c r="R18" s="735"/>
      <c r="S18" s="736"/>
      <c r="T18" s="226">
        <f>第一週明細!$M$38</f>
        <v>0</v>
      </c>
    </row>
    <row r="19" spans="1:32" s="13" customFormat="1" ht="95.1" customHeight="1">
      <c r="A19" s="723" t="str">
        <f>'4月菜單'!A10:D10</f>
        <v>深色蔬菜</v>
      </c>
      <c r="B19" s="724"/>
      <c r="C19" s="725"/>
      <c r="D19" s="225" t="str">
        <f>第一週明細!$P$6</f>
        <v>深色蔬菜</v>
      </c>
      <c r="E19" s="723" t="str">
        <f>'4月菜單'!E10:H10</f>
        <v>淺色蔬菜</v>
      </c>
      <c r="F19" s="724"/>
      <c r="G19" s="725"/>
      <c r="H19" s="225" t="str">
        <f>第一週明細!$P$14</f>
        <v>淺色蔬菜</v>
      </c>
      <c r="I19" s="723" t="str">
        <f>'4月菜單'!I10:L10</f>
        <v>深色蔬菜</v>
      </c>
      <c r="J19" s="724"/>
      <c r="K19" s="725"/>
      <c r="L19" s="225" t="str">
        <f>第一週明細!$P$22</f>
        <v>深色蔬菜</v>
      </c>
      <c r="M19" s="723">
        <f>'4月菜單'!M10:P10</f>
        <v>0</v>
      </c>
      <c r="N19" s="724"/>
      <c r="O19" s="725"/>
      <c r="P19" s="225">
        <f>第一週明細!$P$30</f>
        <v>0</v>
      </c>
      <c r="Q19" s="723">
        <f>'4月菜單'!Q10:T10</f>
        <v>0</v>
      </c>
      <c r="R19" s="724"/>
      <c r="S19" s="725"/>
      <c r="T19" s="225">
        <f>第一週明細!$P$38</f>
        <v>0</v>
      </c>
    </row>
    <row r="20" spans="1:32" s="13" customFormat="1" ht="95.1" customHeight="1" thickBot="1">
      <c r="A20" s="726" t="str">
        <f>'4月菜單'!A11:D11</f>
        <v>味噌海芽湯</v>
      </c>
      <c r="B20" s="727"/>
      <c r="C20" s="728"/>
      <c r="D20" s="227" t="str">
        <f>第一週明細!$S$6</f>
        <v>乾海帶芽</v>
      </c>
      <c r="E20" s="726" t="str">
        <f>'4月菜單'!E11:H11</f>
        <v>蛋花湯+豆漿</v>
      </c>
      <c r="F20" s="727"/>
      <c r="G20" s="728"/>
      <c r="H20" s="227" t="str">
        <f>第一週明細!$S$14</f>
        <v>新鮮雞蛋</v>
      </c>
      <c r="I20" s="726" t="str">
        <f>'4月菜單'!I11:L11</f>
        <v>雙銀蘿蔔湯</v>
      </c>
      <c r="J20" s="727"/>
      <c r="K20" s="728"/>
      <c r="L20" s="227" t="str">
        <f>第一週明細!$S$22</f>
        <v>白蘿蔔</v>
      </c>
      <c r="M20" s="726">
        <f>'4月菜單'!M11:P11</f>
        <v>0</v>
      </c>
      <c r="N20" s="727"/>
      <c r="O20" s="728"/>
      <c r="P20" s="227">
        <f>第一週明細!$S$30</f>
        <v>0</v>
      </c>
      <c r="Q20" s="726">
        <f>'4月菜單'!Q11:T11</f>
        <v>0</v>
      </c>
      <c r="R20" s="727"/>
      <c r="S20" s="728"/>
      <c r="T20" s="227">
        <f>第一週明細!$S$38</f>
        <v>0</v>
      </c>
    </row>
    <row r="21" spans="1:32" ht="1.5" customHeight="1" thickBot="1">
      <c r="A21" s="14" t="s">
        <v>5</v>
      </c>
      <c r="B21" s="15"/>
      <c r="C21" s="15" t="s">
        <v>0</v>
      </c>
      <c r="D21" s="16" t="e">
        <f>#REF!</f>
        <v>#REF!</v>
      </c>
      <c r="E21" s="17"/>
      <c r="F21" s="18"/>
      <c r="G21" s="18"/>
      <c r="H21" s="19"/>
      <c r="I21" s="20"/>
      <c r="J21" s="21"/>
      <c r="K21" s="21"/>
      <c r="L21" s="22"/>
      <c r="M21" s="20"/>
      <c r="N21" s="21"/>
      <c r="O21" s="21"/>
      <c r="P21" s="22"/>
      <c r="Q21" s="20" t="s">
        <v>105</v>
      </c>
      <c r="R21" s="21"/>
      <c r="S21" s="21"/>
      <c r="T21" s="22"/>
      <c r="U21" s="13"/>
      <c r="V21" s="13"/>
      <c r="W21" s="13"/>
      <c r="X21" s="13"/>
      <c r="Y21" s="13"/>
    </row>
    <row r="22" spans="1:32" s="220" customFormat="1" ht="39.950000000000003" customHeight="1">
      <c r="A22" s="228" t="s">
        <v>106</v>
      </c>
      <c r="B22" s="229">
        <f>第一週明細!W12</f>
        <v>688.8</v>
      </c>
      <c r="C22" s="230" t="s">
        <v>107</v>
      </c>
      <c r="D22" s="231">
        <f>第一週明細!W8</f>
        <v>22</v>
      </c>
      <c r="E22" s="228" t="s">
        <v>106</v>
      </c>
      <c r="F22" s="229">
        <f>第一週明細!W20</f>
        <v>693.6</v>
      </c>
      <c r="G22" s="230" t="s">
        <v>107</v>
      </c>
      <c r="H22" s="231">
        <f>第一週明細!W16</f>
        <v>22</v>
      </c>
      <c r="I22" s="228" t="s">
        <v>106</v>
      </c>
      <c r="J22" s="229">
        <f>第一週明細!W28</f>
        <v>713.7</v>
      </c>
      <c r="K22" s="230" t="s">
        <v>107</v>
      </c>
      <c r="L22" s="231">
        <f>第一週明細!W24</f>
        <v>24.5</v>
      </c>
      <c r="M22" s="228" t="s">
        <v>106</v>
      </c>
      <c r="N22" s="229">
        <f>第一週明細!W36</f>
        <v>0</v>
      </c>
      <c r="O22" s="230" t="s">
        <v>107</v>
      </c>
      <c r="P22" s="231">
        <f>第一週明細!W32</f>
        <v>0</v>
      </c>
      <c r="Q22" s="228" t="s">
        <v>106</v>
      </c>
      <c r="R22" s="229">
        <f>第一週明細!W44</f>
        <v>0</v>
      </c>
      <c r="S22" s="230" t="s">
        <v>107</v>
      </c>
      <c r="T22" s="231">
        <f>第一週明細!W40</f>
        <v>0</v>
      </c>
    </row>
    <row r="23" spans="1:32" s="220" customFormat="1" ht="39.950000000000003" customHeight="1" thickBot="1">
      <c r="A23" s="232" t="s">
        <v>108</v>
      </c>
      <c r="B23" s="233">
        <f>第一週明細!W6</f>
        <v>96</v>
      </c>
      <c r="C23" s="234" t="s">
        <v>2</v>
      </c>
      <c r="D23" s="235">
        <f>第一週明細!W10</f>
        <v>26.7</v>
      </c>
      <c r="E23" s="232" t="s">
        <v>108</v>
      </c>
      <c r="F23" s="233">
        <f>第一週明細!W14</f>
        <v>97</v>
      </c>
      <c r="G23" s="234" t="s">
        <v>109</v>
      </c>
      <c r="H23" s="235">
        <f>第一週明細!W18</f>
        <v>26.9</v>
      </c>
      <c r="I23" s="232" t="s">
        <v>108</v>
      </c>
      <c r="J23" s="233">
        <f>第一週明細!W22</f>
        <v>96.5</v>
      </c>
      <c r="K23" s="234" t="s">
        <v>2</v>
      </c>
      <c r="L23" s="235">
        <f>第一週明細!W26</f>
        <v>26.799999999999997</v>
      </c>
      <c r="M23" s="232" t="s">
        <v>108</v>
      </c>
      <c r="N23" s="233">
        <f>第一週明細!W30</f>
        <v>0</v>
      </c>
      <c r="O23" s="234" t="s">
        <v>109</v>
      </c>
      <c r="P23" s="235">
        <f>第一週明細!W34</f>
        <v>0</v>
      </c>
      <c r="Q23" s="232" t="s">
        <v>108</v>
      </c>
      <c r="R23" s="233">
        <f>第一週明細!W38</f>
        <v>0</v>
      </c>
      <c r="S23" s="234" t="s">
        <v>109</v>
      </c>
      <c r="T23" s="235">
        <f>第一週明細!W42</f>
        <v>0</v>
      </c>
    </row>
    <row r="24" spans="1:32" s="12" customFormat="1" ht="75" customHeight="1" thickBot="1">
      <c r="A24" s="729">
        <f>'4月菜單'!A15:D15</f>
        <v>45390</v>
      </c>
      <c r="B24" s="730"/>
      <c r="C24" s="730"/>
      <c r="D24" s="731"/>
      <c r="E24" s="729">
        <f>'4月菜單'!E15:H15</f>
        <v>45391</v>
      </c>
      <c r="F24" s="730"/>
      <c r="G24" s="730"/>
      <c r="H24" s="731"/>
      <c r="I24" s="729">
        <f>'4月菜單'!I15:L15</f>
        <v>45392</v>
      </c>
      <c r="J24" s="730"/>
      <c r="K24" s="730"/>
      <c r="L24" s="731"/>
      <c r="M24" s="729">
        <f>'4月菜單'!M15:P15</f>
        <v>45393</v>
      </c>
      <c r="N24" s="730"/>
      <c r="O24" s="730"/>
      <c r="P24" s="731"/>
      <c r="Q24" s="729">
        <f>'4月菜單'!Q15:T15</f>
        <v>45394</v>
      </c>
      <c r="R24" s="730"/>
      <c r="S24" s="730"/>
      <c r="T24" s="731"/>
      <c r="U24" s="5"/>
      <c r="V24" s="5"/>
    </row>
    <row r="25" spans="1:32" s="13" customFormat="1" ht="92.1" customHeight="1">
      <c r="A25" s="720" t="str">
        <f>'4月菜單'!A16:D16</f>
        <v>白米飯+香烤波浪薯條</v>
      </c>
      <c r="B25" s="721"/>
      <c r="C25" s="722"/>
      <c r="D25" s="223" t="str">
        <f>第二週明細!$D$6</f>
        <v>白米</v>
      </c>
      <c r="E25" s="720" t="str">
        <f>'4月菜單'!E16:H16</f>
        <v>燕麥飯</v>
      </c>
      <c r="F25" s="721"/>
      <c r="G25" s="722"/>
      <c r="H25" s="223" t="str">
        <f>第二週明細!$D$14</f>
        <v>白米</v>
      </c>
      <c r="I25" s="720" t="str">
        <f>'4月菜單'!I16:L16</f>
        <v>白米飯</v>
      </c>
      <c r="J25" s="721"/>
      <c r="K25" s="722"/>
      <c r="L25" s="223" t="str">
        <f>第二週明細!$D$22</f>
        <v>白米</v>
      </c>
      <c r="M25" s="720" t="str">
        <f>'4月菜單'!M16:P16</f>
        <v>地瓜飯</v>
      </c>
      <c r="N25" s="721"/>
      <c r="O25" s="722"/>
      <c r="P25" s="223" t="str">
        <f>第二週明細!$D$30</f>
        <v>白米</v>
      </c>
      <c r="Q25" s="720" t="str">
        <f>'4月菜單'!Q16:T16</f>
        <v>夜市鐵板麵</v>
      </c>
      <c r="R25" s="721"/>
      <c r="S25" s="722"/>
      <c r="T25" s="223" t="str">
        <f>第三週明細!$D$38</f>
        <v>白米</v>
      </c>
      <c r="U25" s="5"/>
      <c r="V25" s="5"/>
    </row>
    <row r="26" spans="1:32" s="13" customFormat="1" ht="92.1" customHeight="1">
      <c r="A26" s="732" t="str">
        <f>'4月菜單'!A17:D17</f>
        <v>洋芋鴨丁</v>
      </c>
      <c r="B26" s="733"/>
      <c r="C26" s="733"/>
      <c r="D26" s="224" t="str">
        <f>第二週明細!$G$6</f>
        <v>鴨肉</v>
      </c>
      <c r="E26" s="732" t="str">
        <f>'4月菜單'!E17:H17</f>
        <v>板烤雞排</v>
      </c>
      <c r="F26" s="733"/>
      <c r="G26" s="733"/>
      <c r="H26" s="224" t="str">
        <f>第二週明細!$G$14</f>
        <v>生鮮雞排</v>
      </c>
      <c r="I26" s="732" t="str">
        <f>'4月菜單'!I17:L17</f>
        <v>黃金雞腿(炸)</v>
      </c>
      <c r="J26" s="733"/>
      <c r="K26" s="733"/>
      <c r="L26" s="224" t="str">
        <f>第二週明細!$G$22</f>
        <v>生鮮雞腿</v>
      </c>
      <c r="M26" s="732" t="str">
        <f>'4月菜單'!M17:P17</f>
        <v>生鮮水產品-什錦魷魚圈(海)</v>
      </c>
      <c r="N26" s="733"/>
      <c r="O26" s="733"/>
      <c r="P26" s="224" t="str">
        <f>第二週明細!$G$30</f>
        <v>魷魚圈</v>
      </c>
      <c r="Q26" s="732" t="str">
        <f>'4月菜單'!Q17:T17</f>
        <v>鐵路滷排骨</v>
      </c>
      <c r="R26" s="733"/>
      <c r="S26" s="733"/>
      <c r="T26" s="224" t="str">
        <f>第三週明細!$G$38</f>
        <v>鯊魚</v>
      </c>
      <c r="U26" s="5"/>
      <c r="V26" s="5"/>
    </row>
    <row r="27" spans="1:32" s="13" customFormat="1" ht="92.1" customHeight="1">
      <c r="A27" s="723" t="str">
        <f>'4月菜單'!A18:D18</f>
        <v>五香滷蛋</v>
      </c>
      <c r="B27" s="724"/>
      <c r="C27" s="725"/>
      <c r="D27" s="225" t="str">
        <f>第二週明細!$J$6</f>
        <v>白煮蛋</v>
      </c>
      <c r="E27" s="723" t="str">
        <f>'4月菜單'!E18:H18</f>
        <v>阿婆肉燥</v>
      </c>
      <c r="F27" s="724"/>
      <c r="G27" s="725"/>
      <c r="H27" s="225" t="str">
        <f>第二週明細!$J$14</f>
        <v>豬絞肉</v>
      </c>
      <c r="I27" s="723" t="str">
        <f>'4月菜單'!I18:L18</f>
        <v>照燒豆腐(豆)</v>
      </c>
      <c r="J27" s="724"/>
      <c r="K27" s="725"/>
      <c r="L27" s="225" t="str">
        <f>第二週明細!$J$22</f>
        <v>豬絞肉</v>
      </c>
      <c r="M27" s="723" t="str">
        <f>'4月菜單'!M18:P18</f>
        <v>紅燒豬腩</v>
      </c>
      <c r="N27" s="724"/>
      <c r="O27" s="725"/>
      <c r="P27" s="225" t="e">
        <f>第二週明細!#REF!</f>
        <v>#REF!</v>
      </c>
      <c r="Q27" s="723" t="str">
        <f>'4月菜單'!Q18:T18</f>
        <v>多汁水餃(冷)</v>
      </c>
      <c r="R27" s="724"/>
      <c r="S27" s="725"/>
      <c r="T27" s="225" t="str">
        <f>第三週明細!$J$38</f>
        <v>洋蔥圈</v>
      </c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2.1" customHeight="1">
      <c r="A28" s="734" t="str">
        <f>'4月菜單'!A19:D19</f>
        <v>高麗菜肉片</v>
      </c>
      <c r="B28" s="735"/>
      <c r="C28" s="736"/>
      <c r="D28" s="226" t="str">
        <f>第二週明細!$M$6</f>
        <v>高麗菜</v>
      </c>
      <c r="E28" s="734" t="str">
        <f>'4月菜單'!E19:H19</f>
        <v>蔥花吉拿棒(冷)</v>
      </c>
      <c r="F28" s="735"/>
      <c r="G28" s="736"/>
      <c r="H28" s="226" t="str">
        <f>第二週明細!$M$14</f>
        <v>蔥花捲</v>
      </c>
      <c r="I28" s="734" t="str">
        <f>'4月菜單'!I19:L19</f>
        <v>甜椒菇菇</v>
      </c>
      <c r="J28" s="735"/>
      <c r="K28" s="736"/>
      <c r="L28" s="226" t="str">
        <f>第二週明細!$M$22</f>
        <v>彩椒</v>
      </c>
      <c r="M28" s="734" t="str">
        <f>'4月菜單'!M19:P19</f>
        <v>金色三穗玉米</v>
      </c>
      <c r="N28" s="735"/>
      <c r="O28" s="736"/>
      <c r="P28" s="226" t="str">
        <f>第二週明細!$M$30</f>
        <v>玉米粒</v>
      </c>
      <c r="Q28" s="734" t="str">
        <f>'4月菜單'!Q19:T19</f>
        <v>青花造型鮮魚排(海炸加)</v>
      </c>
      <c r="R28" s="735"/>
      <c r="S28" s="736"/>
      <c r="T28" s="226" t="str">
        <f>第三週明細!$M$38</f>
        <v>豬肉</v>
      </c>
      <c r="U28" s="5"/>
      <c r="V28" s="5"/>
    </row>
    <row r="29" spans="1:32" s="13" customFormat="1" ht="92.1" customHeight="1">
      <c r="A29" s="723" t="str">
        <f>'4月菜單'!A20:D20</f>
        <v>深色蔬菜</v>
      </c>
      <c r="B29" s="724"/>
      <c r="C29" s="725"/>
      <c r="D29" s="225" t="str">
        <f>第二週明細!$P$6</f>
        <v>深色蔬菜</v>
      </c>
      <c r="E29" s="723" t="str">
        <f>'4月菜單'!E20:H20</f>
        <v>淺色蔬菜</v>
      </c>
      <c r="F29" s="724"/>
      <c r="G29" s="725"/>
      <c r="H29" s="225" t="str">
        <f>第二週明細!$P$14</f>
        <v>淺色蔬菜</v>
      </c>
      <c r="I29" s="723" t="str">
        <f>'4月菜單'!I20:L20</f>
        <v>深色蔬菜</v>
      </c>
      <c r="J29" s="724"/>
      <c r="K29" s="725"/>
      <c r="L29" s="225" t="str">
        <f>第二週明細!$P$22</f>
        <v>深色蔬菜</v>
      </c>
      <c r="M29" s="723" t="str">
        <f>'4月菜單'!M20:P20</f>
        <v>淺色蔬菜</v>
      </c>
      <c r="N29" s="724"/>
      <c r="O29" s="725"/>
      <c r="P29" s="225" t="str">
        <f>第二週明細!$P$30</f>
        <v>淺色蔬菜</v>
      </c>
      <c r="Q29" s="723" t="str">
        <f>'4月菜單'!Q20:T20</f>
        <v>深色蔬菜</v>
      </c>
      <c r="R29" s="724"/>
      <c r="S29" s="725"/>
      <c r="T29" s="225" t="str">
        <f>第三週明細!$P$38</f>
        <v>深色蔬菜</v>
      </c>
      <c r="U29" s="5"/>
      <c r="V29" s="5"/>
    </row>
    <row r="30" spans="1:32" s="13" customFormat="1" ht="92.1" customHeight="1" thickBot="1">
      <c r="A30" s="726" t="str">
        <f>'4月菜單'!A21:D21</f>
        <v>玉米濃湯(芡)</v>
      </c>
      <c r="B30" s="727"/>
      <c r="C30" s="728"/>
      <c r="D30" s="227" t="str">
        <f>第二週明細!$S$6</f>
        <v>非基改玉米粒</v>
      </c>
      <c r="E30" s="726" t="str">
        <f>'4月菜單'!E21:H21</f>
        <v>綠豆蜜甜湯</v>
      </c>
      <c r="F30" s="727"/>
      <c r="G30" s="728"/>
      <c r="H30" s="227" t="str">
        <f>第二週明細!$S$14</f>
        <v>綠豆</v>
      </c>
      <c r="I30" s="726" t="str">
        <f>'4月菜單'!I21:L21</f>
        <v>海芽湯</v>
      </c>
      <c r="J30" s="727"/>
      <c r="K30" s="728"/>
      <c r="L30" s="227" t="str">
        <f>第二週明細!$S$22</f>
        <v>乾海帶芽</v>
      </c>
      <c r="M30" s="726" t="str">
        <f>'4月菜單'!M21:P21</f>
        <v>味噌豆腐湯(豆)</v>
      </c>
      <c r="N30" s="727"/>
      <c r="O30" s="728"/>
      <c r="P30" s="227" t="str">
        <f>第二週明細!$S$30</f>
        <v>豆腐</v>
      </c>
      <c r="Q30" s="726" t="str">
        <f>'4月菜單'!Q21:T21</f>
        <v>三絲湯</v>
      </c>
      <c r="R30" s="727"/>
      <c r="S30" s="728"/>
      <c r="T30" s="227" t="str">
        <f>第三週明細!$S$38</f>
        <v>乾海帶芽</v>
      </c>
      <c r="U30" s="5"/>
      <c r="V30" s="5"/>
    </row>
    <row r="31" spans="1:32" ht="2.25" customHeight="1" thickBot="1">
      <c r="A31" s="14"/>
      <c r="B31" s="15"/>
      <c r="C31" s="15"/>
      <c r="D31" s="16"/>
      <c r="E31" s="17"/>
      <c r="F31" s="18"/>
      <c r="G31" s="18"/>
      <c r="H31" s="19"/>
      <c r="I31" s="20"/>
      <c r="J31" s="21"/>
      <c r="K31" s="21"/>
      <c r="L31" s="22"/>
      <c r="M31" s="20"/>
      <c r="N31" s="21"/>
      <c r="O31" s="21"/>
      <c r="P31" s="22"/>
      <c r="Q31" s="20"/>
      <c r="R31" s="21"/>
      <c r="S31" s="21"/>
      <c r="T31" s="22"/>
      <c r="U31" s="5"/>
      <c r="V31" s="5"/>
    </row>
    <row r="32" spans="1:32" ht="39.950000000000003" customHeight="1">
      <c r="A32" s="228" t="s">
        <v>87</v>
      </c>
      <c r="B32" s="229">
        <f>第二週明細!W12</f>
        <v>691.2</v>
      </c>
      <c r="C32" s="230" t="s">
        <v>88</v>
      </c>
      <c r="D32" s="231">
        <f>第二週明細!W8</f>
        <v>22</v>
      </c>
      <c r="E32" s="228" t="s">
        <v>87</v>
      </c>
      <c r="F32" s="229">
        <f>第二週明細!W20</f>
        <v>686.4</v>
      </c>
      <c r="G32" s="230" t="s">
        <v>88</v>
      </c>
      <c r="H32" s="231">
        <f>第二週明細!W16</f>
        <v>22</v>
      </c>
      <c r="I32" s="228" t="s">
        <v>87</v>
      </c>
      <c r="J32" s="229">
        <f>第二週明細!W28</f>
        <v>702.6</v>
      </c>
      <c r="K32" s="230" t="s">
        <v>88</v>
      </c>
      <c r="L32" s="231">
        <f>第二週明細!W24</f>
        <v>23</v>
      </c>
      <c r="M32" s="228" t="s">
        <v>87</v>
      </c>
      <c r="N32" s="229">
        <v>735</v>
      </c>
      <c r="O32" s="230" t="s">
        <v>88</v>
      </c>
      <c r="P32" s="231" t="s">
        <v>7</v>
      </c>
      <c r="Q32" s="228" t="s">
        <v>87</v>
      </c>
      <c r="R32" s="229">
        <f>第二週明細!W44</f>
        <v>691.2</v>
      </c>
      <c r="S32" s="230" t="s">
        <v>88</v>
      </c>
      <c r="T32" s="231">
        <f>第二週明細!W40</f>
        <v>22</v>
      </c>
      <c r="U32" s="5"/>
      <c r="V32" s="5"/>
    </row>
    <row r="33" spans="1:22" ht="39.950000000000003" customHeight="1" thickBot="1">
      <c r="A33" s="232" t="s">
        <v>89</v>
      </c>
      <c r="B33" s="233">
        <f>第二週明細!W6</f>
        <v>96.5</v>
      </c>
      <c r="C33" s="234" t="s">
        <v>2</v>
      </c>
      <c r="D33" s="235">
        <f>第二週明細!W10</f>
        <v>26.799999999999997</v>
      </c>
      <c r="E33" s="232" t="s">
        <v>89</v>
      </c>
      <c r="F33" s="233">
        <f>第二週明細!W14</f>
        <v>95.5</v>
      </c>
      <c r="G33" s="234" t="s">
        <v>110</v>
      </c>
      <c r="H33" s="235">
        <f>第二週明細!W18</f>
        <v>26.599999999999998</v>
      </c>
      <c r="I33" s="232" t="s">
        <v>89</v>
      </c>
      <c r="J33" s="233">
        <f>第二週明細!W22</f>
        <v>97</v>
      </c>
      <c r="K33" s="234" t="s">
        <v>2</v>
      </c>
      <c r="L33" s="235">
        <f>第二週明細!W26</f>
        <v>26.9</v>
      </c>
      <c r="M33" s="232" t="s">
        <v>89</v>
      </c>
      <c r="N33" s="233">
        <v>103</v>
      </c>
      <c r="O33" s="234" t="s">
        <v>110</v>
      </c>
      <c r="P33" s="235" t="s">
        <v>8</v>
      </c>
      <c r="Q33" s="232" t="s">
        <v>89</v>
      </c>
      <c r="R33" s="233">
        <f>第二週明細!W38</f>
        <v>96.5</v>
      </c>
      <c r="S33" s="234" t="s">
        <v>110</v>
      </c>
      <c r="T33" s="235">
        <f>第二週明細!W42</f>
        <v>26.799999999999997</v>
      </c>
      <c r="U33" s="5"/>
      <c r="V33" s="5"/>
    </row>
    <row r="34" spans="1:22" s="12" customFormat="1" ht="80.099999999999994" customHeight="1" thickBot="1">
      <c r="A34" s="729">
        <f>'4月菜單'!A25:D25</f>
        <v>45397</v>
      </c>
      <c r="B34" s="730"/>
      <c r="C34" s="730"/>
      <c r="D34" s="731"/>
      <c r="E34" s="729">
        <f>'4月菜單'!E25:H25</f>
        <v>45398</v>
      </c>
      <c r="F34" s="730"/>
      <c r="G34" s="730"/>
      <c r="H34" s="731"/>
      <c r="I34" s="729">
        <f>'4月菜單'!I25:L25</f>
        <v>45399</v>
      </c>
      <c r="J34" s="730"/>
      <c r="K34" s="730"/>
      <c r="L34" s="731"/>
      <c r="M34" s="729">
        <f>'4月菜單'!M25:P25</f>
        <v>45400</v>
      </c>
      <c r="N34" s="730"/>
      <c r="O34" s="730"/>
      <c r="P34" s="731"/>
      <c r="Q34" s="729">
        <f>'4月菜單'!Q25:T25</f>
        <v>45401</v>
      </c>
      <c r="R34" s="730"/>
      <c r="S34" s="730"/>
      <c r="T34" s="731"/>
      <c r="U34" s="5"/>
      <c r="V34" s="5"/>
    </row>
    <row r="35" spans="1:22" s="13" customFormat="1" ht="95.1" customHeight="1">
      <c r="A35" s="720" t="str">
        <f>'4月菜單'!A26:D26</f>
        <v>白米飯+甜甜鬆餅</v>
      </c>
      <c r="B35" s="721"/>
      <c r="C35" s="722"/>
      <c r="D35" s="223" t="str">
        <f>第三週明細!$D$6</f>
        <v>白米</v>
      </c>
      <c r="E35" s="720" t="str">
        <f>'4月菜單'!E26:H26</f>
        <v>五穀飯</v>
      </c>
      <c r="F35" s="721"/>
      <c r="G35" s="722"/>
      <c r="H35" s="223" t="str">
        <f>第三週明細!$D$14</f>
        <v>白米</v>
      </c>
      <c r="I35" s="720" t="str">
        <f>'4月菜單'!I26:L26</f>
        <v>白米飯</v>
      </c>
      <c r="J35" s="721"/>
      <c r="K35" s="722"/>
      <c r="L35" s="223" t="str">
        <f>第三週明細!$D$22</f>
        <v>白米</v>
      </c>
      <c r="M35" s="720" t="str">
        <f>'4月菜單'!M26:P26</f>
        <v>地瓜飯</v>
      </c>
      <c r="N35" s="721"/>
      <c r="O35" s="722"/>
      <c r="P35" s="223" t="str">
        <f>第三週明細!$D$30</f>
        <v>白米</v>
      </c>
      <c r="Q35" s="720" t="str">
        <f>'4月菜單'!Q26:T26</f>
        <v>高麗菜飯</v>
      </c>
      <c r="R35" s="721"/>
      <c r="S35" s="722"/>
      <c r="T35" s="223" t="str">
        <f>第三週明細!$D$38</f>
        <v>白米</v>
      </c>
      <c r="U35" s="5"/>
      <c r="V35" s="5"/>
    </row>
    <row r="36" spans="1:22" s="13" customFormat="1" ht="95.1" customHeight="1">
      <c r="A36" s="732" t="str">
        <f>'4月菜單'!A27:D27</f>
        <v>紅燒咕咾肉</v>
      </c>
      <c r="B36" s="733"/>
      <c r="C36" s="733"/>
      <c r="D36" s="224" t="str">
        <f>第三週明細!$G$6</f>
        <v>豬肉</v>
      </c>
      <c r="E36" s="732" t="str">
        <f>'4月菜單'!E27:H27</f>
        <v>日式排骨</v>
      </c>
      <c r="F36" s="733"/>
      <c r="G36" s="733"/>
      <c r="H36" s="224" t="str">
        <f>第三週明細!$G$14</f>
        <v>豬肉</v>
      </c>
      <c r="I36" s="732" t="str">
        <f>'4月菜單'!I27:L27</f>
        <v>香酥雞腿(炸)</v>
      </c>
      <c r="J36" s="733"/>
      <c r="K36" s="733"/>
      <c r="L36" s="224" t="str">
        <f>第三週明細!$G$22</f>
        <v>生鮮雞腿</v>
      </c>
      <c r="M36" s="732" t="str">
        <f>'4月菜單'!M27:P27</f>
        <v>蒜泥白肉</v>
      </c>
      <c r="N36" s="733"/>
      <c r="O36" s="733"/>
      <c r="P36" s="224" t="str">
        <f>第三週明細!$G$30</f>
        <v>豬肉</v>
      </c>
      <c r="Q36" s="732" t="str">
        <f>'4月菜單'!Q27:T27</f>
        <v>生鮮水產品-茄汁清蒸魚(海)</v>
      </c>
      <c r="R36" s="733"/>
      <c r="S36" s="733"/>
      <c r="T36" s="224" t="str">
        <f>第三週明細!$G$38</f>
        <v>鯊魚</v>
      </c>
      <c r="U36" s="5"/>
      <c r="V36" s="5"/>
    </row>
    <row r="37" spans="1:22" s="13" customFormat="1" ht="95.1" customHeight="1">
      <c r="A37" s="723" t="str">
        <f>'4月菜單'!A28:D28</f>
        <v>醬燉洋芋雞</v>
      </c>
      <c r="B37" s="724"/>
      <c r="C37" s="725"/>
      <c r="D37" s="225" t="str">
        <f>第三週明細!$J$6</f>
        <v>洋芋</v>
      </c>
      <c r="E37" s="723" t="str">
        <f>'4月菜單'!E28:H28</f>
        <v>白菜海茸</v>
      </c>
      <c r="F37" s="724"/>
      <c r="G37" s="725"/>
      <c r="H37" s="225" t="str">
        <f>第三週明細!$J$14</f>
        <v>大白菜</v>
      </c>
      <c r="I37" s="723" t="str">
        <f>'4月菜單'!I28:L28</f>
        <v>泰式打拋豬</v>
      </c>
      <c r="J37" s="724"/>
      <c r="K37" s="725"/>
      <c r="L37" s="225" t="str">
        <f>第三週明細!$J$22</f>
        <v>豬絞肉</v>
      </c>
      <c r="M37" s="723" t="str">
        <f>'4月菜單'!M28:P28</f>
        <v>白醬奶香鮮蔬</v>
      </c>
      <c r="N37" s="724"/>
      <c r="O37" s="725"/>
      <c r="P37" s="225" t="str">
        <f>第三週明細!$J$30</f>
        <v>青花菜</v>
      </c>
      <c r="Q37" s="723" t="str">
        <f>'4月菜單'!Q28:T28</f>
        <v>炸洋蔥圈圈(加炸)</v>
      </c>
      <c r="R37" s="724"/>
      <c r="S37" s="725"/>
      <c r="T37" s="225" t="str">
        <f>第三週明細!$J$38</f>
        <v>洋蔥圈</v>
      </c>
      <c r="U37" s="5"/>
      <c r="V37" s="5"/>
    </row>
    <row r="38" spans="1:22" s="13" customFormat="1" ht="95.1" customHeight="1">
      <c r="A38" s="734" t="str">
        <f>'4月菜單'!A29:D29</f>
        <v>香嫩豆腐(豆)</v>
      </c>
      <c r="B38" s="735"/>
      <c r="C38" s="736"/>
      <c r="D38" s="226" t="str">
        <f>第三週明細!$M$6</f>
        <v>豆腐</v>
      </c>
      <c r="E38" s="734" t="str">
        <f>'4月菜單'!E29:H29</f>
        <v>三杯豆干杏鮑菇(豆)</v>
      </c>
      <c r="F38" s="735"/>
      <c r="G38" s="736"/>
      <c r="H38" s="226" t="str">
        <f>第三週明細!$M$14</f>
        <v>豆干</v>
      </c>
      <c r="I38" s="734" t="str">
        <f>'4月菜單'!I29:L29</f>
        <v>白蘿貢丸(加)</v>
      </c>
      <c r="J38" s="735"/>
      <c r="K38" s="736"/>
      <c r="L38" s="226" t="str">
        <f>第三週明細!$M$22</f>
        <v>白蘿蔔</v>
      </c>
      <c r="M38" s="734" t="str">
        <f>'4月菜單'!M29:P29</f>
        <v>芙蓉蒸蛋</v>
      </c>
      <c r="N38" s="735"/>
      <c r="O38" s="736"/>
      <c r="P38" s="226" t="str">
        <f>第三週明細!$M$30</f>
        <v>新鮮雞蛋</v>
      </c>
      <c r="Q38" s="734" t="str">
        <f>'4月菜單'!Q29:T29</f>
        <v>醬燒肉片</v>
      </c>
      <c r="R38" s="735"/>
      <c r="S38" s="736"/>
      <c r="T38" s="226" t="str">
        <f>第三週明細!$M$38</f>
        <v>豬肉</v>
      </c>
      <c r="U38" s="5"/>
      <c r="V38" s="5"/>
    </row>
    <row r="39" spans="1:22" s="13" customFormat="1" ht="95.1" customHeight="1">
      <c r="A39" s="723" t="str">
        <f>'4月菜單'!A30:D30</f>
        <v>深色蔬菜</v>
      </c>
      <c r="B39" s="724"/>
      <c r="C39" s="725"/>
      <c r="D39" s="225" t="str">
        <f>第三週明細!$P$6</f>
        <v>深色蔬菜</v>
      </c>
      <c r="E39" s="723" t="str">
        <f>'4月菜單'!E30:H30</f>
        <v>淺色蔬菜</v>
      </c>
      <c r="F39" s="724"/>
      <c r="G39" s="725"/>
      <c r="H39" s="225" t="str">
        <f>第三週明細!$P$14</f>
        <v>淺色蔬菜</v>
      </c>
      <c r="I39" s="723" t="str">
        <f>'4月菜單'!I30:L30</f>
        <v>深色蔬菜</v>
      </c>
      <c r="J39" s="724"/>
      <c r="K39" s="725"/>
      <c r="L39" s="225" t="str">
        <f>第三週明細!$P$22</f>
        <v>深色蔬菜</v>
      </c>
      <c r="M39" s="723" t="str">
        <f>'4月菜單'!M30:P30</f>
        <v>淺色蔬菜</v>
      </c>
      <c r="N39" s="724"/>
      <c r="O39" s="725"/>
      <c r="P39" s="225" t="str">
        <f>第三週明細!$P$30</f>
        <v>淺色蔬菜</v>
      </c>
      <c r="Q39" s="723" t="str">
        <f>'4月菜單'!Q30:T30</f>
        <v>深色蔬菜</v>
      </c>
      <c r="R39" s="724"/>
      <c r="S39" s="725"/>
      <c r="T39" s="225" t="str">
        <f>第三週明細!$P$38</f>
        <v>深色蔬菜</v>
      </c>
      <c r="U39" s="5"/>
      <c r="V39" s="5"/>
    </row>
    <row r="40" spans="1:22" s="13" customFormat="1" ht="95.1" customHeight="1" thickBot="1">
      <c r="A40" s="726" t="str">
        <f>'4月菜單'!A31:D31</f>
        <v>柴魚蔬菜湯</v>
      </c>
      <c r="B40" s="727"/>
      <c r="C40" s="728"/>
      <c r="D40" s="227" t="str">
        <f>第三週明細!$S$6</f>
        <v>高麗菜</v>
      </c>
      <c r="E40" s="726" t="str">
        <f>'4月菜單'!E31:H31</f>
        <v>玉米蛋花湯</v>
      </c>
      <c r="F40" s="727"/>
      <c r="G40" s="728"/>
      <c r="H40" s="227" t="str">
        <f>第三週明細!$S$14</f>
        <v>非基改玉米粒</v>
      </c>
      <c r="I40" s="726" t="str">
        <f>'4月菜單'!I31:L31</f>
        <v>筍菇湯</v>
      </c>
      <c r="J40" s="727"/>
      <c r="K40" s="728"/>
      <c r="L40" s="227" t="str">
        <f>第三週明細!$S$22</f>
        <v>鮮菇</v>
      </c>
      <c r="M40" s="726" t="str">
        <f>'4月菜單'!M31:P31</f>
        <v>三絲湯</v>
      </c>
      <c r="N40" s="727"/>
      <c r="O40" s="728"/>
      <c r="P40" s="227" t="str">
        <f>第三週明細!$S$30</f>
        <v>鮮菇</v>
      </c>
      <c r="Q40" s="726" t="str">
        <f>'4月菜單'!Q31:T31</f>
        <v>日式海芽湯</v>
      </c>
      <c r="R40" s="727"/>
      <c r="S40" s="728"/>
      <c r="T40" s="227" t="str">
        <f>第三週明細!$S$38</f>
        <v>乾海帶芽</v>
      </c>
      <c r="U40" s="5"/>
      <c r="V40" s="5"/>
    </row>
    <row r="41" spans="1:22" ht="1.5" customHeight="1" thickBot="1">
      <c r="A41" s="14"/>
      <c r="B41" s="15"/>
      <c r="C41" s="15"/>
      <c r="D41" s="16"/>
      <c r="E41" s="17"/>
      <c r="F41" s="18"/>
      <c r="G41" s="18"/>
      <c r="H41" s="19"/>
      <c r="I41" s="20"/>
      <c r="J41" s="21"/>
      <c r="K41" s="21"/>
      <c r="L41" s="22"/>
      <c r="M41" s="20"/>
      <c r="N41" s="21"/>
      <c r="O41" s="21"/>
      <c r="P41" s="22"/>
      <c r="Q41" s="20"/>
      <c r="R41" s="21"/>
      <c r="S41" s="21"/>
      <c r="T41" s="22"/>
      <c r="U41" s="5"/>
      <c r="V41" s="5"/>
    </row>
    <row r="42" spans="1:22" ht="39.950000000000003" customHeight="1">
      <c r="A42" s="228" t="s">
        <v>87</v>
      </c>
      <c r="B42" s="229">
        <f>第三週明細!W12</f>
        <v>691.2</v>
      </c>
      <c r="C42" s="230" t="s">
        <v>88</v>
      </c>
      <c r="D42" s="231">
        <f>第三週明細!W8</f>
        <v>22</v>
      </c>
      <c r="E42" s="228" t="s">
        <v>87</v>
      </c>
      <c r="F42" s="229">
        <f>第三週明細!W20</f>
        <v>691.3</v>
      </c>
      <c r="G42" s="230" t="s">
        <v>88</v>
      </c>
      <c r="H42" s="231">
        <f>第三週明細!W16</f>
        <v>22.5</v>
      </c>
      <c r="I42" s="228" t="s">
        <v>87</v>
      </c>
      <c r="J42" s="229">
        <f>第三週明細!W28</f>
        <v>724.8</v>
      </c>
      <c r="K42" s="230" t="s">
        <v>88</v>
      </c>
      <c r="L42" s="231">
        <f>第三週明細!W24</f>
        <v>24</v>
      </c>
      <c r="M42" s="228" t="s">
        <v>87</v>
      </c>
      <c r="N42" s="229">
        <f>第三週明細!W36</f>
        <v>694.7</v>
      </c>
      <c r="O42" s="230" t="s">
        <v>88</v>
      </c>
      <c r="P42" s="231">
        <f>第三週明細!W32</f>
        <v>22.3</v>
      </c>
      <c r="Q42" s="228" t="s">
        <v>87</v>
      </c>
      <c r="R42" s="229">
        <f>第三週明細!W44</f>
        <v>695.8</v>
      </c>
      <c r="S42" s="230" t="s">
        <v>88</v>
      </c>
      <c r="T42" s="231">
        <f>第三週明細!W40</f>
        <v>23</v>
      </c>
      <c r="U42" s="5"/>
      <c r="V42" s="5"/>
    </row>
    <row r="43" spans="1:22" ht="39.950000000000003" customHeight="1" thickBot="1">
      <c r="A43" s="232" t="s">
        <v>89</v>
      </c>
      <c r="B43" s="233">
        <f>第三週明細!W6</f>
        <v>96.5</v>
      </c>
      <c r="C43" s="234" t="s">
        <v>2</v>
      </c>
      <c r="D43" s="235">
        <f>第三週明細!W10</f>
        <v>26.799999999999997</v>
      </c>
      <c r="E43" s="232" t="s">
        <v>89</v>
      </c>
      <c r="F43" s="233">
        <f>第三週明細!W14</f>
        <v>95.5</v>
      </c>
      <c r="G43" s="234" t="s">
        <v>110</v>
      </c>
      <c r="H43" s="235">
        <f>第三週明細!W18</f>
        <v>26.7</v>
      </c>
      <c r="I43" s="232" t="s">
        <v>89</v>
      </c>
      <c r="J43" s="233">
        <f>第三週明細!W22</f>
        <v>100.5</v>
      </c>
      <c r="K43" s="234" t="s">
        <v>2</v>
      </c>
      <c r="L43" s="235">
        <f>第三週明細!W26</f>
        <v>26.700000000000003</v>
      </c>
      <c r="M43" s="232" t="s">
        <v>89</v>
      </c>
      <c r="N43" s="233">
        <f>第三週明細!W30</f>
        <v>96.7</v>
      </c>
      <c r="O43" s="234" t="s">
        <v>110</v>
      </c>
      <c r="P43" s="235">
        <f>第三週明細!W34</f>
        <v>26.8</v>
      </c>
      <c r="Q43" s="232" t="s">
        <v>89</v>
      </c>
      <c r="R43" s="233">
        <f>第三週明細!W38</f>
        <v>95.5</v>
      </c>
      <c r="S43" s="234" t="s">
        <v>110</v>
      </c>
      <c r="T43" s="235">
        <f>第三週明細!W42</f>
        <v>26.7</v>
      </c>
      <c r="U43" s="5"/>
      <c r="V43" s="5"/>
    </row>
    <row r="44" spans="1:22" s="12" customFormat="1" ht="80.099999999999994" customHeight="1" thickBot="1">
      <c r="A44" s="729">
        <f>'4月菜單'!A35:D35</f>
        <v>45404</v>
      </c>
      <c r="B44" s="730"/>
      <c r="C44" s="730"/>
      <c r="D44" s="731"/>
      <c r="E44" s="729">
        <f>'4月菜單'!E35:H35</f>
        <v>45405</v>
      </c>
      <c r="F44" s="730"/>
      <c r="G44" s="730"/>
      <c r="H44" s="731"/>
      <c r="I44" s="729">
        <f>'4月菜單'!I35:L35</f>
        <v>45406</v>
      </c>
      <c r="J44" s="730"/>
      <c r="K44" s="730"/>
      <c r="L44" s="731"/>
      <c r="M44" s="729">
        <f>'4月菜單'!M35:P35</f>
        <v>45407</v>
      </c>
      <c r="N44" s="730"/>
      <c r="O44" s="730"/>
      <c r="P44" s="731"/>
      <c r="Q44" s="729">
        <f>'4月菜單'!Q35:T35</f>
        <v>45408</v>
      </c>
      <c r="R44" s="730"/>
      <c r="S44" s="730"/>
      <c r="T44" s="731"/>
      <c r="U44" s="5"/>
      <c r="V44" s="5"/>
    </row>
    <row r="45" spans="1:22" s="13" customFormat="1" ht="95.1" customHeight="1">
      <c r="A45" s="720" t="str">
        <f>'4月菜單'!A36:D36</f>
        <v>白米飯+小可頌</v>
      </c>
      <c r="B45" s="721"/>
      <c r="C45" s="722"/>
      <c r="D45" s="223" t="str">
        <f>'第四週明細 '!$D$6</f>
        <v>白米</v>
      </c>
      <c r="E45" s="720" t="str">
        <f>'4月菜單'!E36:H36</f>
        <v>糙米飯</v>
      </c>
      <c r="F45" s="721"/>
      <c r="G45" s="722"/>
      <c r="H45" s="223" t="str">
        <f>'第四週明細 '!$D$14</f>
        <v>白米</v>
      </c>
      <c r="I45" s="720" t="str">
        <f>'4月菜單'!I36:L36</f>
        <v>白米飯</v>
      </c>
      <c r="J45" s="721"/>
      <c r="K45" s="722"/>
      <c r="L45" s="223" t="str">
        <f>'第四週明細 '!$D$22</f>
        <v>白米</v>
      </c>
      <c r="M45" s="720" t="str">
        <f>'4月菜單'!M36:P36</f>
        <v>地瓜飯</v>
      </c>
      <c r="N45" s="721"/>
      <c r="O45" s="722"/>
      <c r="P45" s="223" t="str">
        <f>'第四週明細 '!$D$30</f>
        <v>白米</v>
      </c>
      <c r="Q45" s="720" t="str">
        <f>'4月菜單'!Q36:T36</f>
        <v>日式公仔麵</v>
      </c>
      <c r="R45" s="721"/>
      <c r="S45" s="722"/>
      <c r="T45" s="223" t="str">
        <f>'第四週明細 '!$D$38</f>
        <v>蒸煮麵</v>
      </c>
      <c r="U45" s="5"/>
      <c r="V45" s="5"/>
    </row>
    <row r="46" spans="1:22" s="13" customFormat="1" ht="95.1" customHeight="1">
      <c r="A46" s="732" t="str">
        <f>'4月菜單'!A37:D37</f>
        <v>普羅旺斯雞排</v>
      </c>
      <c r="B46" s="733"/>
      <c r="C46" s="733"/>
      <c r="D46" s="224" t="str">
        <f>'第四週明細 '!$G$6</f>
        <v>生鮮雞排</v>
      </c>
      <c r="E46" s="732" t="str">
        <f>'4月菜單'!E37:H37</f>
        <v>米血燒鴨(冷)</v>
      </c>
      <c r="F46" s="733"/>
      <c r="G46" s="733"/>
      <c r="H46" s="224" t="str">
        <f>'第四週明細 '!$G$14</f>
        <v>生鮮鴨肉</v>
      </c>
      <c r="I46" s="732" t="str">
        <f>'4月菜單'!I37:L37</f>
        <v>港式肉排</v>
      </c>
      <c r="J46" s="733"/>
      <c r="K46" s="733"/>
      <c r="L46" s="224" t="str">
        <f>'第四週明細 '!$G$22</f>
        <v>豬肉</v>
      </c>
      <c r="M46" s="732" t="str">
        <f>'4月菜單'!M37:P37</f>
        <v>古早味滷肉</v>
      </c>
      <c r="N46" s="733"/>
      <c r="O46" s="733"/>
      <c r="P46" s="224" t="str">
        <f>'第四週明細 '!$G$30</f>
        <v>豬肉</v>
      </c>
      <c r="Q46" s="732" t="str">
        <f>'4月菜單'!Q37:T37</f>
        <v>生鮮水產品-一口酥魚丁(炸海)</v>
      </c>
      <c r="R46" s="733"/>
      <c r="S46" s="733"/>
      <c r="T46" s="224" t="str">
        <f>'第四週明細 '!$G$38</f>
        <v>油甘魚</v>
      </c>
      <c r="U46" s="5"/>
      <c r="V46" s="5"/>
    </row>
    <row r="47" spans="1:22" s="13" customFormat="1" ht="95.1" customHeight="1">
      <c r="A47" s="723" t="str">
        <f>'4月菜單'!A38:D38</f>
        <v>壽喜燒肉(豆)</v>
      </c>
      <c r="B47" s="724"/>
      <c r="C47" s="725"/>
      <c r="D47" s="225" t="str">
        <f>'第四週明細 '!$J$6</f>
        <v>大白菜</v>
      </c>
      <c r="E47" s="723" t="str">
        <f>'4月菜單'!E38:H38</f>
        <v>海苔鮮蔬大阪燒</v>
      </c>
      <c r="F47" s="724"/>
      <c r="G47" s="725"/>
      <c r="H47" s="225" t="str">
        <f>'第四週明細 '!$J$14</f>
        <v>雞蛋</v>
      </c>
      <c r="I47" s="723" t="str">
        <f>'4月菜單'!I38:L38</f>
        <v>番茄蔬菜鍋</v>
      </c>
      <c r="J47" s="724"/>
      <c r="K47" s="725"/>
      <c r="L47" s="225" t="str">
        <f>'第四週明細 '!$J$22</f>
        <v>高麗菜</v>
      </c>
      <c r="M47" s="723" t="str">
        <f>'4月菜單'!M38:P38</f>
        <v>起司玉米雞茸</v>
      </c>
      <c r="N47" s="724"/>
      <c r="O47" s="725"/>
      <c r="P47" s="225" t="str">
        <f>'第四週明細 '!$J$30</f>
        <v>生鮮雞肉</v>
      </c>
      <c r="Q47" s="723" t="str">
        <f>'4月菜單'!Q38:T38</f>
        <v>紫米珍珠丸子(加)</v>
      </c>
      <c r="R47" s="724"/>
      <c r="S47" s="725"/>
      <c r="T47" s="225" t="str">
        <f>'第四週明細 '!$J$38</f>
        <v>珍珠丸</v>
      </c>
      <c r="U47" s="5"/>
      <c r="V47" s="5"/>
    </row>
    <row r="48" spans="1:22" s="13" customFormat="1" ht="95.1" customHeight="1">
      <c r="A48" s="734" t="str">
        <f>'4月菜單'!A39:D39</f>
        <v>港式蘿蔔糕(冷)</v>
      </c>
      <c r="B48" s="735"/>
      <c r="C48" s="736"/>
      <c r="D48" s="226" t="str">
        <f>'第四週明細 '!$M$6</f>
        <v>蘿蔔糕</v>
      </c>
      <c r="E48" s="734" t="str">
        <f>'4月菜單'!E39:H39</f>
        <v>芹菜豆干(豆)</v>
      </c>
      <c r="F48" s="735"/>
      <c r="G48" s="736"/>
      <c r="H48" s="226" t="str">
        <f>'第四週明細 '!$M$14</f>
        <v>芹菜</v>
      </c>
      <c r="I48" s="734" t="str">
        <f>'4月菜單'!I39:L39</f>
        <v>黃金翅小腿(炸)</v>
      </c>
      <c r="J48" s="735"/>
      <c r="K48" s="736"/>
      <c r="L48" s="226" t="e">
        <f>'第四週明細 '!#REF!</f>
        <v>#REF!</v>
      </c>
      <c r="M48" s="734" t="str">
        <f>'4月菜單'!M39:P39</f>
        <v>日式蒸蛋</v>
      </c>
      <c r="N48" s="735"/>
      <c r="O48" s="736"/>
      <c r="P48" s="226" t="str">
        <f>'第四週明細 '!$M$30</f>
        <v>雞蛋</v>
      </c>
      <c r="Q48" s="734" t="str">
        <f>'4月菜單'!Q39:T39</f>
        <v>鮮菇雜燴</v>
      </c>
      <c r="R48" s="735"/>
      <c r="S48" s="736"/>
      <c r="T48" s="226" t="str">
        <f>'第四週明細 '!$M$38</f>
        <v>鴻喜菇</v>
      </c>
      <c r="U48" s="5"/>
      <c r="V48" s="5"/>
    </row>
    <row r="49" spans="1:22" s="13" customFormat="1" ht="95.1" customHeight="1">
      <c r="A49" s="723" t="str">
        <f>'4月菜單'!A40:D40</f>
        <v>深色蔬菜</v>
      </c>
      <c r="B49" s="724"/>
      <c r="C49" s="725"/>
      <c r="D49" s="225" t="str">
        <f>'第四週明細 '!$P$6</f>
        <v>深色蔬菜</v>
      </c>
      <c r="E49" s="723" t="str">
        <f>'4月菜單'!E40:H40</f>
        <v>淺色蔬菜</v>
      </c>
      <c r="F49" s="724"/>
      <c r="G49" s="725"/>
      <c r="H49" s="225" t="str">
        <f>'第四週明細 '!$P$14</f>
        <v>淺色蔬菜</v>
      </c>
      <c r="I49" s="723" t="str">
        <f>'4月菜單'!I40:L40</f>
        <v>深色蔬菜</v>
      </c>
      <c r="J49" s="724"/>
      <c r="K49" s="725"/>
      <c r="L49" s="225" t="str">
        <f>'第四週明細 '!$P$22</f>
        <v>深色蔬菜</v>
      </c>
      <c r="M49" s="723" t="str">
        <f>'4月菜單'!M40:P40</f>
        <v>淺色蔬菜</v>
      </c>
      <c r="N49" s="724"/>
      <c r="O49" s="725"/>
      <c r="P49" s="225" t="str">
        <f>'第四週明細 '!$P$30</f>
        <v>淺色蔬菜</v>
      </c>
      <c r="Q49" s="723" t="str">
        <f>'4月菜單'!Q40:T40</f>
        <v>深色蔬菜</v>
      </c>
      <c r="R49" s="724"/>
      <c r="S49" s="725"/>
      <c r="T49" s="225" t="str">
        <f>'第四週明細 '!$P$38</f>
        <v>深色蔬菜</v>
      </c>
      <c r="U49" s="5"/>
      <c r="V49" s="5"/>
    </row>
    <row r="50" spans="1:22" s="13" customFormat="1" ht="95.1" customHeight="1" thickBot="1">
      <c r="A50" s="726" t="str">
        <f>'4月菜單'!A41:D41</f>
        <v>薑絲冬瓜湯</v>
      </c>
      <c r="B50" s="727"/>
      <c r="C50" s="728"/>
      <c r="D50" s="227" t="str">
        <f>'第四週明細 '!$S$6</f>
        <v>冬瓜</v>
      </c>
      <c r="E50" s="726" t="str">
        <f>'4月菜單'!E41:H41</f>
        <v>冬瓜山粉圓</v>
      </c>
      <c r="F50" s="727"/>
      <c r="G50" s="728"/>
      <c r="H50" s="227" t="str">
        <f>'第四週明細 '!$S$14</f>
        <v>山粉圓</v>
      </c>
      <c r="I50" s="726" t="str">
        <f>'4月菜單'!I41:L41</f>
        <v>榨菜金針湯(醃)</v>
      </c>
      <c r="J50" s="727"/>
      <c r="K50" s="728"/>
      <c r="L50" s="227" t="str">
        <f>'第四週明細 '!$S$22</f>
        <v>金針菇</v>
      </c>
      <c r="M50" s="726" t="str">
        <f>'4月菜單'!M41:P41</f>
        <v>港式酸辣湯(豆芡)</v>
      </c>
      <c r="N50" s="727"/>
      <c r="O50" s="728"/>
      <c r="P50" s="227" t="str">
        <f>'第四週明細 '!$S$30</f>
        <v>筍乾</v>
      </c>
      <c r="Q50" s="726" t="str">
        <f>'4月菜單'!Q41:T41</f>
        <v>紫菜湯</v>
      </c>
      <c r="R50" s="727"/>
      <c r="S50" s="728"/>
      <c r="T50" s="227" t="str">
        <f>'第四週明細 '!$S$38</f>
        <v>紫菜</v>
      </c>
      <c r="U50" s="5"/>
      <c r="V50" s="5"/>
    </row>
    <row r="51" spans="1:22" ht="2.25" customHeight="1" thickBot="1">
      <c r="A51" s="14"/>
      <c r="B51" s="15"/>
      <c r="C51" s="15"/>
      <c r="D51" s="16"/>
      <c r="E51" s="17"/>
      <c r="F51" s="18"/>
      <c r="G51" s="18"/>
      <c r="H51" s="19"/>
      <c r="I51" s="20"/>
      <c r="J51" s="21"/>
      <c r="K51" s="21"/>
      <c r="L51" s="22"/>
      <c r="M51" s="20"/>
      <c r="N51" s="21"/>
      <c r="O51" s="21"/>
      <c r="P51" s="22"/>
      <c r="Q51" s="20"/>
      <c r="R51" s="21"/>
      <c r="S51" s="21"/>
      <c r="T51" s="22"/>
      <c r="U51" s="5"/>
      <c r="V51" s="5"/>
    </row>
    <row r="52" spans="1:22" ht="39.950000000000003" customHeight="1">
      <c r="A52" s="228" t="s">
        <v>91</v>
      </c>
      <c r="B52" s="229">
        <f>'第四週明細 '!W12</f>
        <v>704.4</v>
      </c>
      <c r="C52" s="230" t="s">
        <v>92</v>
      </c>
      <c r="D52" s="231">
        <f>'第四週明細 '!W8</f>
        <v>22</v>
      </c>
      <c r="E52" s="228" t="s">
        <v>91</v>
      </c>
      <c r="F52" s="229">
        <f>'第四週明細 '!W20</f>
        <v>689.1</v>
      </c>
      <c r="G52" s="230" t="s">
        <v>92</v>
      </c>
      <c r="H52" s="231">
        <f>'第四週明細 '!W16</f>
        <v>21.5</v>
      </c>
      <c r="I52" s="228" t="s">
        <v>91</v>
      </c>
      <c r="J52" s="229">
        <f>'第四週明細 '!W28</f>
        <v>707.1</v>
      </c>
      <c r="K52" s="230" t="s">
        <v>92</v>
      </c>
      <c r="L52" s="231">
        <f>'第四週明細 '!W24</f>
        <v>23.5</v>
      </c>
      <c r="M52" s="228" t="s">
        <v>91</v>
      </c>
      <c r="N52" s="229">
        <f>'第四週明細 '!W36</f>
        <v>702.6</v>
      </c>
      <c r="O52" s="230" t="s">
        <v>92</v>
      </c>
      <c r="P52" s="231">
        <f>'第四週明細 '!W32</f>
        <v>22.6</v>
      </c>
      <c r="Q52" s="228" t="s">
        <v>91</v>
      </c>
      <c r="R52" s="229">
        <f>'第四週明細 '!W44</f>
        <v>701.8</v>
      </c>
      <c r="S52" s="230" t="s">
        <v>92</v>
      </c>
      <c r="T52" s="231">
        <f>'第四週明細 '!W40</f>
        <v>23</v>
      </c>
      <c r="U52" s="5"/>
      <c r="V52" s="5"/>
    </row>
    <row r="53" spans="1:22" ht="39.950000000000003" customHeight="1" thickBot="1">
      <c r="A53" s="232" t="s">
        <v>94</v>
      </c>
      <c r="B53" s="233">
        <f>'第四週明細 '!W6</f>
        <v>100</v>
      </c>
      <c r="C53" s="234" t="s">
        <v>2</v>
      </c>
      <c r="D53" s="235">
        <f>'第四週明細 '!W10</f>
        <v>26.6</v>
      </c>
      <c r="E53" s="232" t="s">
        <v>94</v>
      </c>
      <c r="F53" s="233">
        <f>'第四週明細 '!W14</f>
        <v>97</v>
      </c>
      <c r="G53" s="234" t="s">
        <v>111</v>
      </c>
      <c r="H53" s="235">
        <f>'第四週明細 '!W18</f>
        <v>26.9</v>
      </c>
      <c r="I53" s="232" t="s">
        <v>94</v>
      </c>
      <c r="J53" s="233">
        <f>'第四週明細 '!W22</f>
        <v>97</v>
      </c>
      <c r="K53" s="234" t="s">
        <v>2</v>
      </c>
      <c r="L53" s="235">
        <f>'第四週明細 '!W26</f>
        <v>26.9</v>
      </c>
      <c r="M53" s="232" t="s">
        <v>94</v>
      </c>
      <c r="N53" s="233">
        <f>'第四週明細 '!W30</f>
        <v>97.9</v>
      </c>
      <c r="O53" s="234" t="s">
        <v>111</v>
      </c>
      <c r="P53" s="235">
        <f>'第四週明細 '!W34</f>
        <v>26.900000000000002</v>
      </c>
      <c r="Q53" s="232" t="s">
        <v>94</v>
      </c>
      <c r="R53" s="233">
        <f>'第四週明細 '!W38</f>
        <v>97</v>
      </c>
      <c r="S53" s="234" t="s">
        <v>111</v>
      </c>
      <c r="T53" s="235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C50"/>
    <mergeCell ref="E50:G50"/>
    <mergeCell ref="I50:K50"/>
    <mergeCell ref="M50:O50"/>
    <mergeCell ref="Q50:S50"/>
    <mergeCell ref="A48:C48"/>
    <mergeCell ref="E48:G48"/>
    <mergeCell ref="I48:K48"/>
    <mergeCell ref="M48:O48"/>
    <mergeCell ref="Q48:S48"/>
    <mergeCell ref="A49:C49"/>
    <mergeCell ref="E49:G49"/>
    <mergeCell ref="I49:K49"/>
    <mergeCell ref="M49:O49"/>
    <mergeCell ref="Q49:S49"/>
    <mergeCell ref="A46:C46"/>
    <mergeCell ref="E46:G46"/>
    <mergeCell ref="I46:K46"/>
    <mergeCell ref="M46:O46"/>
    <mergeCell ref="Q46:S46"/>
    <mergeCell ref="A47:C47"/>
    <mergeCell ref="E47:G47"/>
    <mergeCell ref="I47:K47"/>
    <mergeCell ref="M47:O47"/>
    <mergeCell ref="Q47:S47"/>
    <mergeCell ref="A44:D44"/>
    <mergeCell ref="E44:H44"/>
    <mergeCell ref="I44:L44"/>
    <mergeCell ref="M44:P44"/>
    <mergeCell ref="Q44:T44"/>
    <mergeCell ref="A45:C45"/>
    <mergeCell ref="E45:G45"/>
    <mergeCell ref="I45:K45"/>
    <mergeCell ref="M45:O45"/>
    <mergeCell ref="Q45:S45"/>
    <mergeCell ref="A39:C39"/>
    <mergeCell ref="E39:G39"/>
    <mergeCell ref="I39:K39"/>
    <mergeCell ref="M39:O39"/>
    <mergeCell ref="Q39:S39"/>
    <mergeCell ref="A40:C40"/>
    <mergeCell ref="E40:G40"/>
    <mergeCell ref="I40:K40"/>
    <mergeCell ref="M40:O40"/>
    <mergeCell ref="Q40:S40"/>
    <mergeCell ref="A37:C37"/>
    <mergeCell ref="E37:G37"/>
    <mergeCell ref="I37:K37"/>
    <mergeCell ref="M37:O37"/>
    <mergeCell ref="Q37:S37"/>
    <mergeCell ref="A38:C38"/>
    <mergeCell ref="E38:G38"/>
    <mergeCell ref="I38:K38"/>
    <mergeCell ref="M38:O38"/>
    <mergeCell ref="Q38:S38"/>
    <mergeCell ref="A35:C35"/>
    <mergeCell ref="E35:G35"/>
    <mergeCell ref="I35:K35"/>
    <mergeCell ref="M35:O35"/>
    <mergeCell ref="Q35:S35"/>
    <mergeCell ref="A36:C36"/>
    <mergeCell ref="E36:G36"/>
    <mergeCell ref="I36:K36"/>
    <mergeCell ref="M36:O36"/>
    <mergeCell ref="Q36:S36"/>
    <mergeCell ref="A30:C30"/>
    <mergeCell ref="E30:G30"/>
    <mergeCell ref="I30:K30"/>
    <mergeCell ref="M30:O30"/>
    <mergeCell ref="Q30:S30"/>
    <mergeCell ref="A34:D34"/>
    <mergeCell ref="E34:H34"/>
    <mergeCell ref="I34:L34"/>
    <mergeCell ref="M34:P34"/>
    <mergeCell ref="Q34:T34"/>
    <mergeCell ref="A28:C28"/>
    <mergeCell ref="E28:G28"/>
    <mergeCell ref="I28:K28"/>
    <mergeCell ref="M28:O28"/>
    <mergeCell ref="Q28:S28"/>
    <mergeCell ref="A29:C29"/>
    <mergeCell ref="E29:G29"/>
    <mergeCell ref="I29:K29"/>
    <mergeCell ref="M29:O29"/>
    <mergeCell ref="Q29:S29"/>
    <mergeCell ref="A26:C26"/>
    <mergeCell ref="E26:G26"/>
    <mergeCell ref="I26:K26"/>
    <mergeCell ref="M26:O26"/>
    <mergeCell ref="Q26:S26"/>
    <mergeCell ref="A27:C27"/>
    <mergeCell ref="E27:G27"/>
    <mergeCell ref="I27:K27"/>
    <mergeCell ref="M27:O27"/>
    <mergeCell ref="Q27:S27"/>
    <mergeCell ref="A24:D24"/>
    <mergeCell ref="E24:H24"/>
    <mergeCell ref="I24:L24"/>
    <mergeCell ref="M24:P24"/>
    <mergeCell ref="Q24:T24"/>
    <mergeCell ref="A25:C25"/>
    <mergeCell ref="E25:G25"/>
    <mergeCell ref="I25:K25"/>
    <mergeCell ref="M25:O25"/>
    <mergeCell ref="Q25:S25"/>
    <mergeCell ref="A19:C19"/>
    <mergeCell ref="E19:G19"/>
    <mergeCell ref="I19:K19"/>
    <mergeCell ref="M19:O19"/>
    <mergeCell ref="Q19:S19"/>
    <mergeCell ref="A20:C20"/>
    <mergeCell ref="E20:G20"/>
    <mergeCell ref="I20:K20"/>
    <mergeCell ref="M20:O20"/>
    <mergeCell ref="Q20:S20"/>
    <mergeCell ref="A17:C17"/>
    <mergeCell ref="E17:G17"/>
    <mergeCell ref="I17:K17"/>
    <mergeCell ref="M17:O17"/>
    <mergeCell ref="Q17:S17"/>
    <mergeCell ref="A18:C18"/>
    <mergeCell ref="E18:G18"/>
    <mergeCell ref="I18:K18"/>
    <mergeCell ref="M18:O18"/>
    <mergeCell ref="Q18:S18"/>
    <mergeCell ref="A15:C15"/>
    <mergeCell ref="E15:G15"/>
    <mergeCell ref="I15:K15"/>
    <mergeCell ref="M15:O15"/>
    <mergeCell ref="Q15:S15"/>
    <mergeCell ref="A16:C16"/>
    <mergeCell ref="E16:G16"/>
    <mergeCell ref="I16:K16"/>
    <mergeCell ref="M16:O16"/>
    <mergeCell ref="Q16:S16"/>
    <mergeCell ref="A10:C10"/>
    <mergeCell ref="E10:G10"/>
    <mergeCell ref="I10:K10"/>
    <mergeCell ref="M10:O10"/>
    <mergeCell ref="Q10:S10"/>
    <mergeCell ref="A14:D14"/>
    <mergeCell ref="E14:H14"/>
    <mergeCell ref="I14:L14"/>
    <mergeCell ref="M14:P14"/>
    <mergeCell ref="Q14:T14"/>
    <mergeCell ref="A8:C8"/>
    <mergeCell ref="E8:G8"/>
    <mergeCell ref="I8:K8"/>
    <mergeCell ref="M8:O8"/>
    <mergeCell ref="Q8:S8"/>
    <mergeCell ref="A9:C9"/>
    <mergeCell ref="E9:G9"/>
    <mergeCell ref="I9:K9"/>
    <mergeCell ref="M9:O9"/>
    <mergeCell ref="Q9:S9"/>
    <mergeCell ref="A6:C6"/>
    <mergeCell ref="E6:G6"/>
    <mergeCell ref="I6:K6"/>
    <mergeCell ref="M6:O6"/>
    <mergeCell ref="Q6:S6"/>
    <mergeCell ref="A7:C7"/>
    <mergeCell ref="E7:G7"/>
    <mergeCell ref="I7:K7"/>
    <mergeCell ref="M7:O7"/>
    <mergeCell ref="Q7:S7"/>
    <mergeCell ref="A4:D4"/>
    <mergeCell ref="E4:H4"/>
    <mergeCell ref="I4:L4"/>
    <mergeCell ref="M4:P4"/>
    <mergeCell ref="Q4:T4"/>
    <mergeCell ref="A5:C5"/>
    <mergeCell ref="E5:G5"/>
    <mergeCell ref="I5:K5"/>
    <mergeCell ref="M5:O5"/>
    <mergeCell ref="Q5:S5"/>
  </mergeCells>
  <phoneticPr fontId="3" type="noConversion"/>
  <conditionalFormatting sqref="K54:K65536 M11 O54:O65536 K11 Q11 I54:I65536 S11 O11 Q54:Q65536 M54:M65536 I11 S54:S65536 M1:M4 N11:N13 I1:I4 Q1:Q4 T11:T13 R11:R13 J11:J13 J1:L3 P11:P13 R1:T3 N1:P3 L11:L13 M21 K21 Q21 S21 O21 I21 M14 N21:N23 I14 Q14 T21:T23 R21:R23 J21:J23 P21:P23 L21:L23 M31 K31 Q31 S31 O31 I31 M24 N31:N33 I24 Q24 T31:T33 R31:R33 J31:J33 P31:P33 L31:L33 M41 K41 Q41 S41 O41 I41 M34 N41:N43 I34 Q34 T41:T43 R41:R43 J41:J43 P41:P43 L41:L43 M51 K51 Q51 S51 O51 I51 M44 N51:N65536 I44 Q44 T51:T65536 R51:R65536 J51:J65536 P51:P65536 L51:L65536">
    <cfRule type="cellIs" dxfId="401" priority="266" stopIfTrue="1" operator="equal">
      <formula>0</formula>
    </cfRule>
  </conditionalFormatting>
  <conditionalFormatting sqref="R1:T3 N1:P3 J1:L3 F1:H3 B1:D3 B9:C13 D5:D13 B6:C7 A1:A1048576 E1:E1048576 I1:I1048576 M1:M1048576 Q1:Q1048576 F5:H13 J5:L13 N5:P13 R5:T13 B15:D23 F15:H23 J15:L23 N15:P23 R15:T23 B25:D33 F25:H33 J25:L33 N25:P33 R25:T33 B35:D43 F35:H43 J35:L43 N35:P43 R35:T43 B45:D65536 F45:H65536 J45:L65536 N45:P65536 R45:T65536">
    <cfRule type="cellIs" dxfId="400" priority="265" stopIfTrue="1" operator="equal">
      <formula>0</formula>
    </cfRule>
  </conditionalFormatting>
  <conditionalFormatting sqref="A4">
    <cfRule type="cellIs" dxfId="399" priority="264" stopIfTrue="1" operator="equal">
      <formula>0</formula>
    </cfRule>
  </conditionalFormatting>
  <conditionalFormatting sqref="A4">
    <cfRule type="cellIs" dxfId="398" priority="263" stopIfTrue="1" operator="equal">
      <formula>0</formula>
    </cfRule>
  </conditionalFormatting>
  <conditionalFormatting sqref="A4">
    <cfRule type="cellIs" dxfId="397" priority="262" stopIfTrue="1" operator="equal">
      <formula>0</formula>
    </cfRule>
  </conditionalFormatting>
  <conditionalFormatting sqref="A4">
    <cfRule type="cellIs" dxfId="396" priority="261" stopIfTrue="1" operator="equal">
      <formula>0</formula>
    </cfRule>
  </conditionalFormatting>
  <conditionalFormatting sqref="A4">
    <cfRule type="cellIs" dxfId="395" priority="260" stopIfTrue="1" operator="equal">
      <formula>0</formula>
    </cfRule>
  </conditionalFormatting>
  <conditionalFormatting sqref="A8">
    <cfRule type="cellIs" dxfId="394" priority="259" stopIfTrue="1" operator="equal">
      <formula>0</formula>
    </cfRule>
  </conditionalFormatting>
  <conditionalFormatting sqref="A8">
    <cfRule type="cellIs" dxfId="393" priority="258" stopIfTrue="1" operator="equal">
      <formula>0</formula>
    </cfRule>
  </conditionalFormatting>
  <conditionalFormatting sqref="A6:C6">
    <cfRule type="cellIs" dxfId="392" priority="257" stopIfTrue="1" operator="equal">
      <formula>0</formula>
    </cfRule>
  </conditionalFormatting>
  <conditionalFormatting sqref="A6">
    <cfRule type="cellIs" dxfId="391" priority="256" stopIfTrue="1" operator="equal">
      <formula>0</formula>
    </cfRule>
  </conditionalFormatting>
  <conditionalFormatting sqref="D8">
    <cfRule type="cellIs" dxfId="390" priority="255" stopIfTrue="1" operator="equal">
      <formula>0</formula>
    </cfRule>
  </conditionalFormatting>
  <conditionalFormatting sqref="D8">
    <cfRule type="cellIs" dxfId="389" priority="254" stopIfTrue="1" operator="equal">
      <formula>0</formula>
    </cfRule>
  </conditionalFormatting>
  <conditionalFormatting sqref="E8 I8 M8 Q8">
    <cfRule type="cellIs" dxfId="388" priority="253" stopIfTrue="1" operator="equal">
      <formula>0</formula>
    </cfRule>
  </conditionalFormatting>
  <conditionalFormatting sqref="E8 I8 M8 Q8">
    <cfRule type="cellIs" dxfId="387" priority="252" stopIfTrue="1" operator="equal">
      <formula>0</formula>
    </cfRule>
  </conditionalFormatting>
  <conditionalFormatting sqref="E6:G6 I6:K6 M6:O6 Q6:S6">
    <cfRule type="cellIs" dxfId="386" priority="251" stopIfTrue="1" operator="equal">
      <formula>0</formula>
    </cfRule>
  </conditionalFormatting>
  <conditionalFormatting sqref="E6 I6 M6 Q6">
    <cfRule type="cellIs" dxfId="385" priority="250" stopIfTrue="1" operator="equal">
      <formula>0</formula>
    </cfRule>
  </conditionalFormatting>
  <conditionalFormatting sqref="H8 L8 P8 T8">
    <cfRule type="cellIs" dxfId="384" priority="249" stopIfTrue="1" operator="equal">
      <formula>0</formula>
    </cfRule>
  </conditionalFormatting>
  <conditionalFormatting sqref="H8 L8 P8 T8">
    <cfRule type="cellIs" dxfId="383" priority="248" stopIfTrue="1" operator="equal">
      <formula>0</formula>
    </cfRule>
  </conditionalFormatting>
  <conditionalFormatting sqref="R12:R13 T12:T13 J12:J13 L12:L13 N12:N13 P12:P13">
    <cfRule type="cellIs" dxfId="382" priority="247" stopIfTrue="1" operator="equal">
      <formula>0</formula>
    </cfRule>
  </conditionalFormatting>
  <conditionalFormatting sqref="A12:T13">
    <cfRule type="cellIs" dxfId="381" priority="246" stopIfTrue="1" operator="equal">
      <formula>0</formula>
    </cfRule>
  </conditionalFormatting>
  <conditionalFormatting sqref="A12:T13">
    <cfRule type="cellIs" dxfId="380" priority="245" stopIfTrue="1" operator="equal">
      <formula>0</formula>
    </cfRule>
  </conditionalFormatting>
  <conditionalFormatting sqref="A14">
    <cfRule type="cellIs" dxfId="379" priority="244" stopIfTrue="1" operator="equal">
      <formula>0</formula>
    </cfRule>
  </conditionalFormatting>
  <conditionalFormatting sqref="A14">
    <cfRule type="cellIs" dxfId="378" priority="243" stopIfTrue="1" operator="equal">
      <formula>0</formula>
    </cfRule>
  </conditionalFormatting>
  <conditionalFormatting sqref="A14">
    <cfRule type="cellIs" dxfId="377" priority="242" stopIfTrue="1" operator="equal">
      <formula>0</formula>
    </cfRule>
  </conditionalFormatting>
  <conditionalFormatting sqref="A14">
    <cfRule type="cellIs" dxfId="376" priority="241" stopIfTrue="1" operator="equal">
      <formula>0</formula>
    </cfRule>
  </conditionalFormatting>
  <conditionalFormatting sqref="A14">
    <cfRule type="cellIs" dxfId="375" priority="240" stopIfTrue="1" operator="equal">
      <formula>0</formula>
    </cfRule>
  </conditionalFormatting>
  <conditionalFormatting sqref="A18">
    <cfRule type="cellIs" dxfId="374" priority="239" stopIfTrue="1" operator="equal">
      <formula>0</formula>
    </cfRule>
  </conditionalFormatting>
  <conditionalFormatting sqref="A18">
    <cfRule type="cellIs" dxfId="373" priority="238" stopIfTrue="1" operator="equal">
      <formula>0</formula>
    </cfRule>
  </conditionalFormatting>
  <conditionalFormatting sqref="A16:C16">
    <cfRule type="cellIs" dxfId="372" priority="237" stopIfTrue="1" operator="equal">
      <formula>0</formula>
    </cfRule>
  </conditionalFormatting>
  <conditionalFormatting sqref="A16">
    <cfRule type="cellIs" dxfId="371" priority="236" stopIfTrue="1" operator="equal">
      <formula>0</formula>
    </cfRule>
  </conditionalFormatting>
  <conditionalFormatting sqref="D18">
    <cfRule type="cellIs" dxfId="370" priority="235" stopIfTrue="1" operator="equal">
      <formula>0</formula>
    </cfRule>
  </conditionalFormatting>
  <conditionalFormatting sqref="D18">
    <cfRule type="cellIs" dxfId="369" priority="234" stopIfTrue="1" operator="equal">
      <formula>0</formula>
    </cfRule>
  </conditionalFormatting>
  <conditionalFormatting sqref="E18 I18 M18 Q18">
    <cfRule type="cellIs" dxfId="368" priority="233" stopIfTrue="1" operator="equal">
      <formula>0</formula>
    </cfRule>
  </conditionalFormatting>
  <conditionalFormatting sqref="E18 I18 M18 Q18">
    <cfRule type="cellIs" dxfId="367" priority="232" stopIfTrue="1" operator="equal">
      <formula>0</formula>
    </cfRule>
  </conditionalFormatting>
  <conditionalFormatting sqref="E16:G16 I16:K16 M16:O16 Q16:S16">
    <cfRule type="cellIs" dxfId="366" priority="231" stopIfTrue="1" operator="equal">
      <formula>0</formula>
    </cfRule>
  </conditionalFormatting>
  <conditionalFormatting sqref="E16 I16 M16 Q16">
    <cfRule type="cellIs" dxfId="365" priority="230" stopIfTrue="1" operator="equal">
      <formula>0</formula>
    </cfRule>
  </conditionalFormatting>
  <conditionalFormatting sqref="H18 L18 P18 T18">
    <cfRule type="cellIs" dxfId="364" priority="229" stopIfTrue="1" operator="equal">
      <formula>0</formula>
    </cfRule>
  </conditionalFormatting>
  <conditionalFormatting sqref="H18 L18 P18 T18">
    <cfRule type="cellIs" dxfId="363" priority="228" stopIfTrue="1" operator="equal">
      <formula>0</formula>
    </cfRule>
  </conditionalFormatting>
  <conditionalFormatting sqref="R22:R23 T22:T23 J22:J23 L22:L23 N22:N23 P22:P23">
    <cfRule type="cellIs" dxfId="362" priority="227" stopIfTrue="1" operator="equal">
      <formula>0</formula>
    </cfRule>
  </conditionalFormatting>
  <conditionalFormatting sqref="A22:T23">
    <cfRule type="cellIs" dxfId="361" priority="226" stopIfTrue="1" operator="equal">
      <formula>0</formula>
    </cfRule>
  </conditionalFormatting>
  <conditionalFormatting sqref="A22:T23">
    <cfRule type="cellIs" dxfId="360" priority="225" stopIfTrue="1" operator="equal">
      <formula>0</formula>
    </cfRule>
  </conditionalFormatting>
  <conditionalFormatting sqref="A24">
    <cfRule type="cellIs" dxfId="359" priority="224" stopIfTrue="1" operator="equal">
      <formula>0</formula>
    </cfRule>
  </conditionalFormatting>
  <conditionalFormatting sqref="A24">
    <cfRule type="cellIs" dxfId="358" priority="223" stopIfTrue="1" operator="equal">
      <formula>0</formula>
    </cfRule>
  </conditionalFormatting>
  <conditionalFormatting sqref="A24">
    <cfRule type="cellIs" dxfId="357" priority="222" stopIfTrue="1" operator="equal">
      <formula>0</formula>
    </cfRule>
  </conditionalFormatting>
  <conditionalFormatting sqref="A24">
    <cfRule type="cellIs" dxfId="356" priority="221" stopIfTrue="1" operator="equal">
      <formula>0</formula>
    </cfRule>
  </conditionalFormatting>
  <conditionalFormatting sqref="A24">
    <cfRule type="cellIs" dxfId="355" priority="220" stopIfTrue="1" operator="equal">
      <formula>0</formula>
    </cfRule>
  </conditionalFormatting>
  <conditionalFormatting sqref="A28">
    <cfRule type="cellIs" dxfId="354" priority="219" stopIfTrue="1" operator="equal">
      <formula>0</formula>
    </cfRule>
  </conditionalFormatting>
  <conditionalFormatting sqref="A28">
    <cfRule type="cellIs" dxfId="353" priority="218" stopIfTrue="1" operator="equal">
      <formula>0</formula>
    </cfRule>
  </conditionalFormatting>
  <conditionalFormatting sqref="A26:C26">
    <cfRule type="cellIs" dxfId="352" priority="217" stopIfTrue="1" operator="equal">
      <formula>0</formula>
    </cfRule>
  </conditionalFormatting>
  <conditionalFormatting sqref="A26">
    <cfRule type="cellIs" dxfId="351" priority="216" stopIfTrue="1" operator="equal">
      <formula>0</formula>
    </cfRule>
  </conditionalFormatting>
  <conditionalFormatting sqref="D28">
    <cfRule type="cellIs" dxfId="350" priority="215" stopIfTrue="1" operator="equal">
      <formula>0</formula>
    </cfRule>
  </conditionalFormatting>
  <conditionalFormatting sqref="D28">
    <cfRule type="cellIs" dxfId="349" priority="214" stopIfTrue="1" operator="equal">
      <formula>0</formula>
    </cfRule>
  </conditionalFormatting>
  <conditionalFormatting sqref="E28 I28 M28 Q28">
    <cfRule type="cellIs" dxfId="348" priority="213" stopIfTrue="1" operator="equal">
      <formula>0</formula>
    </cfRule>
  </conditionalFormatting>
  <conditionalFormatting sqref="E28 I28 M28 Q28">
    <cfRule type="cellIs" dxfId="347" priority="212" stopIfTrue="1" operator="equal">
      <formula>0</formula>
    </cfRule>
  </conditionalFormatting>
  <conditionalFormatting sqref="E26:G26 I26:K26 M26:O26 Q26:S26">
    <cfRule type="cellIs" dxfId="346" priority="211" stopIfTrue="1" operator="equal">
      <formula>0</formula>
    </cfRule>
  </conditionalFormatting>
  <conditionalFormatting sqref="E26 I26 M26 Q26">
    <cfRule type="cellIs" dxfId="345" priority="210" stopIfTrue="1" operator="equal">
      <formula>0</formula>
    </cfRule>
  </conditionalFormatting>
  <conditionalFormatting sqref="H28 L28 P28 T28">
    <cfRule type="cellIs" dxfId="344" priority="209" stopIfTrue="1" operator="equal">
      <formula>0</formula>
    </cfRule>
  </conditionalFormatting>
  <conditionalFormatting sqref="H28 L28 P28 T28">
    <cfRule type="cellIs" dxfId="343" priority="208" stopIfTrue="1" operator="equal">
      <formula>0</formula>
    </cfRule>
  </conditionalFormatting>
  <conditionalFormatting sqref="R32:R33 T32:T33 J32:J33 L32:L33 N32:N33 P32:P33">
    <cfRule type="cellIs" dxfId="342" priority="207" stopIfTrue="1" operator="equal">
      <formula>0</formula>
    </cfRule>
  </conditionalFormatting>
  <conditionalFormatting sqref="A32:T33">
    <cfRule type="cellIs" dxfId="341" priority="206" stopIfTrue="1" operator="equal">
      <formula>0</formula>
    </cfRule>
  </conditionalFormatting>
  <conditionalFormatting sqref="A32:T33">
    <cfRule type="cellIs" dxfId="340" priority="205" stopIfTrue="1" operator="equal">
      <formula>0</formula>
    </cfRule>
  </conditionalFormatting>
  <conditionalFormatting sqref="A34">
    <cfRule type="cellIs" dxfId="339" priority="204" stopIfTrue="1" operator="equal">
      <formula>0</formula>
    </cfRule>
  </conditionalFormatting>
  <conditionalFormatting sqref="A34">
    <cfRule type="cellIs" dxfId="338" priority="203" stopIfTrue="1" operator="equal">
      <formula>0</formula>
    </cfRule>
  </conditionalFormatting>
  <conditionalFormatting sqref="A34">
    <cfRule type="cellIs" dxfId="337" priority="202" stopIfTrue="1" operator="equal">
      <formula>0</formula>
    </cfRule>
  </conditionalFormatting>
  <conditionalFormatting sqref="A34">
    <cfRule type="cellIs" dxfId="336" priority="201" stopIfTrue="1" operator="equal">
      <formula>0</formula>
    </cfRule>
  </conditionalFormatting>
  <conditionalFormatting sqref="A34">
    <cfRule type="cellIs" dxfId="335" priority="200" stopIfTrue="1" operator="equal">
      <formula>0</formula>
    </cfRule>
  </conditionalFormatting>
  <conditionalFormatting sqref="A38">
    <cfRule type="cellIs" dxfId="334" priority="199" stopIfTrue="1" operator="equal">
      <formula>0</formula>
    </cfRule>
  </conditionalFormatting>
  <conditionalFormatting sqref="A38">
    <cfRule type="cellIs" dxfId="333" priority="198" stopIfTrue="1" operator="equal">
      <formula>0</formula>
    </cfRule>
  </conditionalFormatting>
  <conditionalFormatting sqref="A36:C36">
    <cfRule type="cellIs" dxfId="332" priority="197" stopIfTrue="1" operator="equal">
      <formula>0</formula>
    </cfRule>
  </conditionalFormatting>
  <conditionalFormatting sqref="A36">
    <cfRule type="cellIs" dxfId="331" priority="196" stopIfTrue="1" operator="equal">
      <formula>0</formula>
    </cfRule>
  </conditionalFormatting>
  <conditionalFormatting sqref="D38">
    <cfRule type="cellIs" dxfId="330" priority="195" stopIfTrue="1" operator="equal">
      <formula>0</formula>
    </cfRule>
  </conditionalFormatting>
  <conditionalFormatting sqref="D38">
    <cfRule type="cellIs" dxfId="329" priority="194" stopIfTrue="1" operator="equal">
      <formula>0</formula>
    </cfRule>
  </conditionalFormatting>
  <conditionalFormatting sqref="E38 I38 M38 Q38">
    <cfRule type="cellIs" dxfId="328" priority="193" stopIfTrue="1" operator="equal">
      <formula>0</formula>
    </cfRule>
  </conditionalFormatting>
  <conditionalFormatting sqref="E38 I38 M38 Q38">
    <cfRule type="cellIs" dxfId="327" priority="192" stopIfTrue="1" operator="equal">
      <formula>0</formula>
    </cfRule>
  </conditionalFormatting>
  <conditionalFormatting sqref="E36:G36 I36:K36 M36:O36 Q36:S36">
    <cfRule type="cellIs" dxfId="326" priority="191" stopIfTrue="1" operator="equal">
      <formula>0</formula>
    </cfRule>
  </conditionalFormatting>
  <conditionalFormatting sqref="E36 I36 M36 Q36">
    <cfRule type="cellIs" dxfId="325" priority="190" stopIfTrue="1" operator="equal">
      <formula>0</formula>
    </cfRule>
  </conditionalFormatting>
  <conditionalFormatting sqref="H38 L38 P38 T38">
    <cfRule type="cellIs" dxfId="324" priority="189" stopIfTrue="1" operator="equal">
      <formula>0</formula>
    </cfRule>
  </conditionalFormatting>
  <conditionalFormatting sqref="H38 L38 P38 T38">
    <cfRule type="cellIs" dxfId="323" priority="188" stopIfTrue="1" operator="equal">
      <formula>0</formula>
    </cfRule>
  </conditionalFormatting>
  <conditionalFormatting sqref="R42:R43 T42:T43 J42:J43 L42:L43 N42:N43 P42:P43">
    <cfRule type="cellIs" dxfId="322" priority="187" stopIfTrue="1" operator="equal">
      <formula>0</formula>
    </cfRule>
  </conditionalFormatting>
  <conditionalFormatting sqref="A42:T43">
    <cfRule type="cellIs" dxfId="321" priority="186" stopIfTrue="1" operator="equal">
      <formula>0</formula>
    </cfRule>
  </conditionalFormatting>
  <conditionalFormatting sqref="A42:T43">
    <cfRule type="cellIs" dxfId="320" priority="185" stopIfTrue="1" operator="equal">
      <formula>0</formula>
    </cfRule>
  </conditionalFormatting>
  <conditionalFormatting sqref="A44">
    <cfRule type="cellIs" dxfId="319" priority="184" stopIfTrue="1" operator="equal">
      <formula>0</formula>
    </cfRule>
  </conditionalFormatting>
  <conditionalFormatting sqref="A44">
    <cfRule type="cellIs" dxfId="318" priority="183" stopIfTrue="1" operator="equal">
      <formula>0</formula>
    </cfRule>
  </conditionalFormatting>
  <conditionalFormatting sqref="A44">
    <cfRule type="cellIs" dxfId="317" priority="182" stopIfTrue="1" operator="equal">
      <formula>0</formula>
    </cfRule>
  </conditionalFormatting>
  <conditionalFormatting sqref="A44">
    <cfRule type="cellIs" dxfId="316" priority="181" stopIfTrue="1" operator="equal">
      <formula>0</formula>
    </cfRule>
  </conditionalFormatting>
  <conditionalFormatting sqref="A44">
    <cfRule type="cellIs" dxfId="315" priority="180" stopIfTrue="1" operator="equal">
      <formula>0</formula>
    </cfRule>
  </conditionalFormatting>
  <conditionalFormatting sqref="A48">
    <cfRule type="cellIs" dxfId="314" priority="179" stopIfTrue="1" operator="equal">
      <formula>0</formula>
    </cfRule>
  </conditionalFormatting>
  <conditionalFormatting sqref="A48">
    <cfRule type="cellIs" dxfId="313" priority="178" stopIfTrue="1" operator="equal">
      <formula>0</formula>
    </cfRule>
  </conditionalFormatting>
  <conditionalFormatting sqref="A46:C46">
    <cfRule type="cellIs" dxfId="312" priority="177" stopIfTrue="1" operator="equal">
      <formula>0</formula>
    </cfRule>
  </conditionalFormatting>
  <conditionalFormatting sqref="A46">
    <cfRule type="cellIs" dxfId="311" priority="176" stopIfTrue="1" operator="equal">
      <formula>0</formula>
    </cfRule>
  </conditionalFormatting>
  <conditionalFormatting sqref="D48">
    <cfRule type="cellIs" dxfId="310" priority="175" stopIfTrue="1" operator="equal">
      <formula>0</formula>
    </cfRule>
  </conditionalFormatting>
  <conditionalFormatting sqref="D48">
    <cfRule type="cellIs" dxfId="309" priority="174" stopIfTrue="1" operator="equal">
      <formula>0</formula>
    </cfRule>
  </conditionalFormatting>
  <conditionalFormatting sqref="E48 I48 M48 Q48">
    <cfRule type="cellIs" dxfId="308" priority="173" stopIfTrue="1" operator="equal">
      <formula>0</formula>
    </cfRule>
  </conditionalFormatting>
  <conditionalFormatting sqref="E48 I48 M48 Q48">
    <cfRule type="cellIs" dxfId="307" priority="172" stopIfTrue="1" operator="equal">
      <formula>0</formula>
    </cfRule>
  </conditionalFormatting>
  <conditionalFormatting sqref="E46:G46 I46:K46 M46:O46 Q46:S46">
    <cfRule type="cellIs" dxfId="306" priority="171" stopIfTrue="1" operator="equal">
      <formula>0</formula>
    </cfRule>
  </conditionalFormatting>
  <conditionalFormatting sqref="E46 I46 M46 Q46">
    <cfRule type="cellIs" dxfId="305" priority="170" stopIfTrue="1" operator="equal">
      <formula>0</formula>
    </cfRule>
  </conditionalFormatting>
  <conditionalFormatting sqref="H48 L48 P48 T48">
    <cfRule type="cellIs" dxfId="304" priority="169" stopIfTrue="1" operator="equal">
      <formula>0</formula>
    </cfRule>
  </conditionalFormatting>
  <conditionalFormatting sqref="H48 L48 P48 T48">
    <cfRule type="cellIs" dxfId="303" priority="168" stopIfTrue="1" operator="equal">
      <formula>0</formula>
    </cfRule>
  </conditionalFormatting>
  <conditionalFormatting sqref="R52:R53 T52:T53 J52:J53 L52:L53 N52:N53 P52:P53">
    <cfRule type="cellIs" dxfId="302" priority="167" stopIfTrue="1" operator="equal">
      <formula>0</formula>
    </cfRule>
  </conditionalFormatting>
  <conditionalFormatting sqref="A52:T53">
    <cfRule type="cellIs" dxfId="301" priority="166" stopIfTrue="1" operator="equal">
      <formula>0</formula>
    </cfRule>
  </conditionalFormatting>
  <conditionalFormatting sqref="A52:T53">
    <cfRule type="cellIs" dxfId="300" priority="165" stopIfTrue="1" operator="equal">
      <formula>0</formula>
    </cfRule>
  </conditionalFormatting>
  <conditionalFormatting sqref="H8">
    <cfRule type="cellIs" dxfId="299" priority="164" stopIfTrue="1" operator="equal">
      <formula>0</formula>
    </cfRule>
  </conditionalFormatting>
  <conditionalFormatting sqref="H8">
    <cfRule type="cellIs" dxfId="298" priority="163" stopIfTrue="1" operator="equal">
      <formula>0</formula>
    </cfRule>
  </conditionalFormatting>
  <conditionalFormatting sqref="L8">
    <cfRule type="cellIs" dxfId="297" priority="162" stopIfTrue="1" operator="equal">
      <formula>0</formula>
    </cfRule>
  </conditionalFormatting>
  <conditionalFormatting sqref="L8">
    <cfRule type="cellIs" dxfId="296" priority="161" stopIfTrue="1" operator="equal">
      <formula>0</formula>
    </cfRule>
  </conditionalFormatting>
  <conditionalFormatting sqref="P8">
    <cfRule type="cellIs" dxfId="295" priority="160" stopIfTrue="1" operator="equal">
      <formula>0</formula>
    </cfRule>
  </conditionalFormatting>
  <conditionalFormatting sqref="P8">
    <cfRule type="cellIs" dxfId="294" priority="159" stopIfTrue="1" operator="equal">
      <formula>0</formula>
    </cfRule>
  </conditionalFormatting>
  <conditionalFormatting sqref="T8">
    <cfRule type="cellIs" dxfId="293" priority="158" stopIfTrue="1" operator="equal">
      <formula>0</formula>
    </cfRule>
  </conditionalFormatting>
  <conditionalFormatting sqref="T8">
    <cfRule type="cellIs" dxfId="292" priority="157" stopIfTrue="1" operator="equal">
      <formula>0</formula>
    </cfRule>
  </conditionalFormatting>
  <conditionalFormatting sqref="D18">
    <cfRule type="cellIs" dxfId="291" priority="156" stopIfTrue="1" operator="equal">
      <formula>0</formula>
    </cfRule>
  </conditionalFormatting>
  <conditionalFormatting sqref="D18">
    <cfRule type="cellIs" dxfId="290" priority="155" stopIfTrue="1" operator="equal">
      <formula>0</formula>
    </cfRule>
  </conditionalFormatting>
  <conditionalFormatting sqref="H18">
    <cfRule type="cellIs" dxfId="289" priority="154" stopIfTrue="1" operator="equal">
      <formula>0</formula>
    </cfRule>
  </conditionalFormatting>
  <conditionalFormatting sqref="H18">
    <cfRule type="cellIs" dxfId="288" priority="153" stopIfTrue="1" operator="equal">
      <formula>0</formula>
    </cfRule>
  </conditionalFormatting>
  <conditionalFormatting sqref="H18">
    <cfRule type="cellIs" dxfId="287" priority="152" stopIfTrue="1" operator="equal">
      <formula>0</formula>
    </cfRule>
  </conditionalFormatting>
  <conditionalFormatting sqref="H18">
    <cfRule type="cellIs" dxfId="286" priority="151" stopIfTrue="1" operator="equal">
      <formula>0</formula>
    </cfRule>
  </conditionalFormatting>
  <conditionalFormatting sqref="H18">
    <cfRule type="cellIs" dxfId="285" priority="150" stopIfTrue="1" operator="equal">
      <formula>0</formula>
    </cfRule>
  </conditionalFormatting>
  <conditionalFormatting sqref="H18">
    <cfRule type="cellIs" dxfId="284" priority="149" stopIfTrue="1" operator="equal">
      <formula>0</formula>
    </cfRule>
  </conditionalFormatting>
  <conditionalFormatting sqref="H18">
    <cfRule type="cellIs" dxfId="283" priority="148" stopIfTrue="1" operator="equal">
      <formula>0</formula>
    </cfRule>
  </conditionalFormatting>
  <conditionalFormatting sqref="H18">
    <cfRule type="cellIs" dxfId="282" priority="147" stopIfTrue="1" operator="equal">
      <formula>0</formula>
    </cfRule>
  </conditionalFormatting>
  <conditionalFormatting sqref="L18">
    <cfRule type="cellIs" dxfId="281" priority="146" stopIfTrue="1" operator="equal">
      <formula>0</formula>
    </cfRule>
  </conditionalFormatting>
  <conditionalFormatting sqref="L18">
    <cfRule type="cellIs" dxfId="280" priority="145" stopIfTrue="1" operator="equal">
      <formula>0</formula>
    </cfRule>
  </conditionalFormatting>
  <conditionalFormatting sqref="L18">
    <cfRule type="cellIs" dxfId="279" priority="144" stopIfTrue="1" operator="equal">
      <formula>0</formula>
    </cfRule>
  </conditionalFormatting>
  <conditionalFormatting sqref="L18">
    <cfRule type="cellIs" dxfId="278" priority="143" stopIfTrue="1" operator="equal">
      <formula>0</formula>
    </cfRule>
  </conditionalFormatting>
  <conditionalFormatting sqref="P18">
    <cfRule type="cellIs" dxfId="277" priority="142" stopIfTrue="1" operator="equal">
      <formula>0</formula>
    </cfRule>
  </conditionalFormatting>
  <conditionalFormatting sqref="P18">
    <cfRule type="cellIs" dxfId="276" priority="141" stopIfTrue="1" operator="equal">
      <formula>0</formula>
    </cfRule>
  </conditionalFormatting>
  <conditionalFormatting sqref="P18">
    <cfRule type="cellIs" dxfId="275" priority="140" stopIfTrue="1" operator="equal">
      <formula>0</formula>
    </cfRule>
  </conditionalFormatting>
  <conditionalFormatting sqref="P18">
    <cfRule type="cellIs" dxfId="274" priority="139" stopIfTrue="1" operator="equal">
      <formula>0</formula>
    </cfRule>
  </conditionalFormatting>
  <conditionalFormatting sqref="T18">
    <cfRule type="cellIs" dxfId="273" priority="138" stopIfTrue="1" operator="equal">
      <formula>0</formula>
    </cfRule>
  </conditionalFormatting>
  <conditionalFormatting sqref="T18">
    <cfRule type="cellIs" dxfId="272" priority="137" stopIfTrue="1" operator="equal">
      <formula>0</formula>
    </cfRule>
  </conditionalFormatting>
  <conditionalFormatting sqref="T18">
    <cfRule type="cellIs" dxfId="271" priority="136" stopIfTrue="1" operator="equal">
      <formula>0</formula>
    </cfRule>
  </conditionalFormatting>
  <conditionalFormatting sqref="T18">
    <cfRule type="cellIs" dxfId="270" priority="135" stopIfTrue="1" operator="equal">
      <formula>0</formula>
    </cfRule>
  </conditionalFormatting>
  <conditionalFormatting sqref="T18">
    <cfRule type="cellIs" dxfId="269" priority="134" stopIfTrue="1" operator="equal">
      <formula>0</formula>
    </cfRule>
  </conditionalFormatting>
  <conditionalFormatting sqref="T18">
    <cfRule type="cellIs" dxfId="268" priority="133" stopIfTrue="1" operator="equal">
      <formula>0</formula>
    </cfRule>
  </conditionalFormatting>
  <conditionalFormatting sqref="T18">
    <cfRule type="cellIs" dxfId="267" priority="132" stopIfTrue="1" operator="equal">
      <formula>0</formula>
    </cfRule>
  </conditionalFormatting>
  <conditionalFormatting sqref="T18">
    <cfRule type="cellIs" dxfId="266" priority="131" stopIfTrue="1" operator="equal">
      <formula>0</formula>
    </cfRule>
  </conditionalFormatting>
  <conditionalFormatting sqref="D28">
    <cfRule type="cellIs" dxfId="265" priority="130" stopIfTrue="1" operator="equal">
      <formula>0</formula>
    </cfRule>
  </conditionalFormatting>
  <conditionalFormatting sqref="D28">
    <cfRule type="cellIs" dxfId="264" priority="129" stopIfTrue="1" operator="equal">
      <formula>0</formula>
    </cfRule>
  </conditionalFormatting>
  <conditionalFormatting sqref="D28">
    <cfRule type="cellIs" dxfId="263" priority="128" stopIfTrue="1" operator="equal">
      <formula>0</formula>
    </cfRule>
  </conditionalFormatting>
  <conditionalFormatting sqref="D28">
    <cfRule type="cellIs" dxfId="262" priority="127" stopIfTrue="1" operator="equal">
      <formula>0</formula>
    </cfRule>
  </conditionalFormatting>
  <conditionalFormatting sqref="H28">
    <cfRule type="cellIs" dxfId="261" priority="126" stopIfTrue="1" operator="equal">
      <formula>0</formula>
    </cfRule>
  </conditionalFormatting>
  <conditionalFormatting sqref="H28">
    <cfRule type="cellIs" dxfId="260" priority="125" stopIfTrue="1" operator="equal">
      <formula>0</formula>
    </cfRule>
  </conditionalFormatting>
  <conditionalFormatting sqref="H28">
    <cfRule type="cellIs" dxfId="259" priority="124" stopIfTrue="1" operator="equal">
      <formula>0</formula>
    </cfRule>
  </conditionalFormatting>
  <conditionalFormatting sqref="H28">
    <cfRule type="cellIs" dxfId="258" priority="123" stopIfTrue="1" operator="equal">
      <formula>0</formula>
    </cfRule>
  </conditionalFormatting>
  <conditionalFormatting sqref="H28">
    <cfRule type="cellIs" dxfId="257" priority="122" stopIfTrue="1" operator="equal">
      <formula>0</formula>
    </cfRule>
  </conditionalFormatting>
  <conditionalFormatting sqref="H28">
    <cfRule type="cellIs" dxfId="256" priority="121" stopIfTrue="1" operator="equal">
      <formula>0</formula>
    </cfRule>
  </conditionalFormatting>
  <conditionalFormatting sqref="H28">
    <cfRule type="cellIs" dxfId="255" priority="120" stopIfTrue="1" operator="equal">
      <formula>0</formula>
    </cfRule>
  </conditionalFormatting>
  <conditionalFormatting sqref="H28">
    <cfRule type="cellIs" dxfId="254" priority="119" stopIfTrue="1" operator="equal">
      <formula>0</formula>
    </cfRule>
  </conditionalFormatting>
  <conditionalFormatting sqref="H28">
    <cfRule type="cellIs" dxfId="253" priority="118" stopIfTrue="1" operator="equal">
      <formula>0</formula>
    </cfRule>
  </conditionalFormatting>
  <conditionalFormatting sqref="H28">
    <cfRule type="cellIs" dxfId="252" priority="117" stopIfTrue="1" operator="equal">
      <formula>0</formula>
    </cfRule>
  </conditionalFormatting>
  <conditionalFormatting sqref="L28">
    <cfRule type="cellIs" dxfId="251" priority="116" stopIfTrue="1" operator="equal">
      <formula>0</formula>
    </cfRule>
  </conditionalFormatting>
  <conditionalFormatting sqref="L28">
    <cfRule type="cellIs" dxfId="250" priority="115" stopIfTrue="1" operator="equal">
      <formula>0</formula>
    </cfRule>
  </conditionalFormatting>
  <conditionalFormatting sqref="L28">
    <cfRule type="cellIs" dxfId="249" priority="114" stopIfTrue="1" operator="equal">
      <formula>0</formula>
    </cfRule>
  </conditionalFormatting>
  <conditionalFormatting sqref="L28">
    <cfRule type="cellIs" dxfId="248" priority="113" stopIfTrue="1" operator="equal">
      <formula>0</formula>
    </cfRule>
  </conditionalFormatting>
  <conditionalFormatting sqref="L28">
    <cfRule type="cellIs" dxfId="247" priority="112" stopIfTrue="1" operator="equal">
      <formula>0</formula>
    </cfRule>
  </conditionalFormatting>
  <conditionalFormatting sqref="L28">
    <cfRule type="cellIs" dxfId="246" priority="111" stopIfTrue="1" operator="equal">
      <formula>0</formula>
    </cfRule>
  </conditionalFormatting>
  <conditionalFormatting sqref="P28">
    <cfRule type="cellIs" dxfId="245" priority="110" stopIfTrue="1" operator="equal">
      <formula>0</formula>
    </cfRule>
  </conditionalFormatting>
  <conditionalFormatting sqref="P28">
    <cfRule type="cellIs" dxfId="244" priority="109" stopIfTrue="1" operator="equal">
      <formula>0</formula>
    </cfRule>
  </conditionalFormatting>
  <conditionalFormatting sqref="P28">
    <cfRule type="cellIs" dxfId="243" priority="108" stopIfTrue="1" operator="equal">
      <formula>0</formula>
    </cfRule>
  </conditionalFormatting>
  <conditionalFormatting sqref="P28">
    <cfRule type="cellIs" dxfId="242" priority="107" stopIfTrue="1" operator="equal">
      <formula>0</formula>
    </cfRule>
  </conditionalFormatting>
  <conditionalFormatting sqref="P28">
    <cfRule type="cellIs" dxfId="241" priority="106" stopIfTrue="1" operator="equal">
      <formula>0</formula>
    </cfRule>
  </conditionalFormatting>
  <conditionalFormatting sqref="P28">
    <cfRule type="cellIs" dxfId="240" priority="105" stopIfTrue="1" operator="equal">
      <formula>0</formula>
    </cfRule>
  </conditionalFormatting>
  <conditionalFormatting sqref="T28">
    <cfRule type="cellIs" dxfId="239" priority="104" stopIfTrue="1" operator="equal">
      <formula>0</formula>
    </cfRule>
  </conditionalFormatting>
  <conditionalFormatting sqref="T28">
    <cfRule type="cellIs" dxfId="238" priority="103" stopIfTrue="1" operator="equal">
      <formula>0</formula>
    </cfRule>
  </conditionalFormatting>
  <conditionalFormatting sqref="T28">
    <cfRule type="cellIs" dxfId="237" priority="102" stopIfTrue="1" operator="equal">
      <formula>0</formula>
    </cfRule>
  </conditionalFormatting>
  <conditionalFormatting sqref="T28">
    <cfRule type="cellIs" dxfId="236" priority="101" stopIfTrue="1" operator="equal">
      <formula>0</formula>
    </cfRule>
  </conditionalFormatting>
  <conditionalFormatting sqref="T28">
    <cfRule type="cellIs" dxfId="235" priority="100" stopIfTrue="1" operator="equal">
      <formula>0</formula>
    </cfRule>
  </conditionalFormatting>
  <conditionalFormatting sqref="T28">
    <cfRule type="cellIs" dxfId="234" priority="99" stopIfTrue="1" operator="equal">
      <formula>0</formula>
    </cfRule>
  </conditionalFormatting>
  <conditionalFormatting sqref="T28">
    <cfRule type="cellIs" dxfId="233" priority="98" stopIfTrue="1" operator="equal">
      <formula>0</formula>
    </cfRule>
  </conditionalFormatting>
  <conditionalFormatting sqref="T28">
    <cfRule type="cellIs" dxfId="232" priority="97" stopIfTrue="1" operator="equal">
      <formula>0</formula>
    </cfRule>
  </conditionalFormatting>
  <conditionalFormatting sqref="T28">
    <cfRule type="cellIs" dxfId="231" priority="96" stopIfTrue="1" operator="equal">
      <formula>0</formula>
    </cfRule>
  </conditionalFormatting>
  <conditionalFormatting sqref="T28">
    <cfRule type="cellIs" dxfId="230" priority="95" stopIfTrue="1" operator="equal">
      <formula>0</formula>
    </cfRule>
  </conditionalFormatting>
  <conditionalFormatting sqref="D38">
    <cfRule type="cellIs" dxfId="229" priority="94" stopIfTrue="1" operator="equal">
      <formula>0</formula>
    </cfRule>
  </conditionalFormatting>
  <conditionalFormatting sqref="D38">
    <cfRule type="cellIs" dxfId="228" priority="93" stopIfTrue="1" operator="equal">
      <formula>0</formula>
    </cfRule>
  </conditionalFormatting>
  <conditionalFormatting sqref="D38">
    <cfRule type="cellIs" dxfId="227" priority="92" stopIfTrue="1" operator="equal">
      <formula>0</formula>
    </cfRule>
  </conditionalFormatting>
  <conditionalFormatting sqref="D38">
    <cfRule type="cellIs" dxfId="226" priority="91" stopIfTrue="1" operator="equal">
      <formula>0</formula>
    </cfRule>
  </conditionalFormatting>
  <conditionalFormatting sqref="D38">
    <cfRule type="cellIs" dxfId="225" priority="90" stopIfTrue="1" operator="equal">
      <formula>0</formula>
    </cfRule>
  </conditionalFormatting>
  <conditionalFormatting sqref="D38">
    <cfRule type="cellIs" dxfId="224" priority="89" stopIfTrue="1" operator="equal">
      <formula>0</formula>
    </cfRule>
  </conditionalFormatting>
  <conditionalFormatting sqref="H38">
    <cfRule type="cellIs" dxfId="223" priority="88" stopIfTrue="1" operator="equal">
      <formula>0</formula>
    </cfRule>
  </conditionalFormatting>
  <conditionalFormatting sqref="H38">
    <cfRule type="cellIs" dxfId="222" priority="87" stopIfTrue="1" operator="equal">
      <formula>0</formula>
    </cfRule>
  </conditionalFormatting>
  <conditionalFormatting sqref="H38">
    <cfRule type="cellIs" dxfId="221" priority="86" stopIfTrue="1" operator="equal">
      <formula>0</formula>
    </cfRule>
  </conditionalFormatting>
  <conditionalFormatting sqref="H38">
    <cfRule type="cellIs" dxfId="220" priority="85" stopIfTrue="1" operator="equal">
      <formula>0</formula>
    </cfRule>
  </conditionalFormatting>
  <conditionalFormatting sqref="H38">
    <cfRule type="cellIs" dxfId="219" priority="84" stopIfTrue="1" operator="equal">
      <formula>0</formula>
    </cfRule>
  </conditionalFormatting>
  <conditionalFormatting sqref="H38">
    <cfRule type="cellIs" dxfId="218" priority="83" stopIfTrue="1" operator="equal">
      <formula>0</formula>
    </cfRule>
  </conditionalFormatting>
  <conditionalFormatting sqref="H38">
    <cfRule type="cellIs" dxfId="217" priority="82" stopIfTrue="1" operator="equal">
      <formula>0</formula>
    </cfRule>
  </conditionalFormatting>
  <conditionalFormatting sqref="H38">
    <cfRule type="cellIs" dxfId="216" priority="81" stopIfTrue="1" operator="equal">
      <formula>0</formula>
    </cfRule>
  </conditionalFormatting>
  <conditionalFormatting sqref="H38">
    <cfRule type="cellIs" dxfId="215" priority="80" stopIfTrue="1" operator="equal">
      <formula>0</formula>
    </cfRule>
  </conditionalFormatting>
  <conditionalFormatting sqref="H38">
    <cfRule type="cellIs" dxfId="214" priority="79" stopIfTrue="1" operator="equal">
      <formula>0</formula>
    </cfRule>
  </conditionalFormatting>
  <conditionalFormatting sqref="H38">
    <cfRule type="cellIs" dxfId="213" priority="78" stopIfTrue="1" operator="equal">
      <formula>0</formula>
    </cfRule>
  </conditionalFormatting>
  <conditionalFormatting sqref="H38">
    <cfRule type="cellIs" dxfId="212" priority="77" stopIfTrue="1" operator="equal">
      <formula>0</formula>
    </cfRule>
  </conditionalFormatting>
  <conditionalFormatting sqref="L38">
    <cfRule type="cellIs" dxfId="211" priority="76" stopIfTrue="1" operator="equal">
      <formula>0</formula>
    </cfRule>
  </conditionalFormatting>
  <conditionalFormatting sqref="L38">
    <cfRule type="cellIs" dxfId="210" priority="75" stopIfTrue="1" operator="equal">
      <formula>0</formula>
    </cfRule>
  </conditionalFormatting>
  <conditionalFormatting sqref="L38">
    <cfRule type="cellIs" dxfId="209" priority="74" stopIfTrue="1" operator="equal">
      <formula>0</formula>
    </cfRule>
  </conditionalFormatting>
  <conditionalFormatting sqref="L38">
    <cfRule type="cellIs" dxfId="208" priority="73" stopIfTrue="1" operator="equal">
      <formula>0</formula>
    </cfRule>
  </conditionalFormatting>
  <conditionalFormatting sqref="L38">
    <cfRule type="cellIs" dxfId="207" priority="72" stopIfTrue="1" operator="equal">
      <formula>0</formula>
    </cfRule>
  </conditionalFormatting>
  <conditionalFormatting sqref="L38">
    <cfRule type="cellIs" dxfId="206" priority="71" stopIfTrue="1" operator="equal">
      <formula>0</formula>
    </cfRule>
  </conditionalFormatting>
  <conditionalFormatting sqref="L38">
    <cfRule type="cellIs" dxfId="205" priority="70" stopIfTrue="1" operator="equal">
      <formula>0</formula>
    </cfRule>
  </conditionalFormatting>
  <conditionalFormatting sqref="L38">
    <cfRule type="cellIs" dxfId="204" priority="69" stopIfTrue="1" operator="equal">
      <formula>0</formula>
    </cfRule>
  </conditionalFormatting>
  <conditionalFormatting sqref="P38">
    <cfRule type="cellIs" dxfId="203" priority="68" stopIfTrue="1" operator="equal">
      <formula>0</formula>
    </cfRule>
  </conditionalFormatting>
  <conditionalFormatting sqref="P38">
    <cfRule type="cellIs" dxfId="202" priority="67" stopIfTrue="1" operator="equal">
      <formula>0</formula>
    </cfRule>
  </conditionalFormatting>
  <conditionalFormatting sqref="P38">
    <cfRule type="cellIs" dxfId="201" priority="66" stopIfTrue="1" operator="equal">
      <formula>0</formula>
    </cfRule>
  </conditionalFormatting>
  <conditionalFormatting sqref="P38">
    <cfRule type="cellIs" dxfId="200" priority="65" stopIfTrue="1" operator="equal">
      <formula>0</formula>
    </cfRule>
  </conditionalFormatting>
  <conditionalFormatting sqref="P38">
    <cfRule type="cellIs" dxfId="199" priority="64" stopIfTrue="1" operator="equal">
      <formula>0</formula>
    </cfRule>
  </conditionalFormatting>
  <conditionalFormatting sqref="P38">
    <cfRule type="cellIs" dxfId="198" priority="63" stopIfTrue="1" operator="equal">
      <formula>0</formula>
    </cfRule>
  </conditionalFormatting>
  <conditionalFormatting sqref="P38">
    <cfRule type="cellIs" dxfId="197" priority="62" stopIfTrue="1" operator="equal">
      <formula>0</formula>
    </cfRule>
  </conditionalFormatting>
  <conditionalFormatting sqref="P38">
    <cfRule type="cellIs" dxfId="196" priority="61" stopIfTrue="1" operator="equal">
      <formula>0</formula>
    </cfRule>
  </conditionalFormatting>
  <conditionalFormatting sqref="T38">
    <cfRule type="cellIs" dxfId="195" priority="60" stopIfTrue="1" operator="equal">
      <formula>0</formula>
    </cfRule>
  </conditionalFormatting>
  <conditionalFormatting sqref="T38">
    <cfRule type="cellIs" dxfId="194" priority="59" stopIfTrue="1" operator="equal">
      <formula>0</formula>
    </cfRule>
  </conditionalFormatting>
  <conditionalFormatting sqref="T38">
    <cfRule type="cellIs" dxfId="193" priority="58" stopIfTrue="1" operator="equal">
      <formula>0</formula>
    </cfRule>
  </conditionalFormatting>
  <conditionalFormatting sqref="T38">
    <cfRule type="cellIs" dxfId="192" priority="57" stopIfTrue="1" operator="equal">
      <formula>0</formula>
    </cfRule>
  </conditionalFormatting>
  <conditionalFormatting sqref="T38">
    <cfRule type="cellIs" dxfId="191" priority="56" stopIfTrue="1" operator="equal">
      <formula>0</formula>
    </cfRule>
  </conditionalFormatting>
  <conditionalFormatting sqref="T38">
    <cfRule type="cellIs" dxfId="190" priority="55" stopIfTrue="1" operator="equal">
      <formula>0</formula>
    </cfRule>
  </conditionalFormatting>
  <conditionalFormatting sqref="T38">
    <cfRule type="cellIs" dxfId="189" priority="54" stopIfTrue="1" operator="equal">
      <formula>0</formula>
    </cfRule>
  </conditionalFormatting>
  <conditionalFormatting sqref="T38">
    <cfRule type="cellIs" dxfId="188" priority="53" stopIfTrue="1" operator="equal">
      <formula>0</formula>
    </cfRule>
  </conditionalFormatting>
  <conditionalFormatting sqref="T38">
    <cfRule type="cellIs" dxfId="187" priority="52" stopIfTrue="1" operator="equal">
      <formula>0</formula>
    </cfRule>
  </conditionalFormatting>
  <conditionalFormatting sqref="T38">
    <cfRule type="cellIs" dxfId="186" priority="51" stopIfTrue="1" operator="equal">
      <formula>0</formula>
    </cfRule>
  </conditionalFormatting>
  <conditionalFormatting sqref="T38">
    <cfRule type="cellIs" dxfId="185" priority="50" stopIfTrue="1" operator="equal">
      <formula>0</formula>
    </cfRule>
  </conditionalFormatting>
  <conditionalFormatting sqref="T38">
    <cfRule type="cellIs" dxfId="184" priority="49" stopIfTrue="1" operator="equal">
      <formula>0</formula>
    </cfRule>
  </conditionalFormatting>
  <conditionalFormatting sqref="D48">
    <cfRule type="cellIs" dxfId="183" priority="48" stopIfTrue="1" operator="equal">
      <formula>0</formula>
    </cfRule>
  </conditionalFormatting>
  <conditionalFormatting sqref="D48">
    <cfRule type="cellIs" dxfId="182" priority="47" stopIfTrue="1" operator="equal">
      <formula>0</formula>
    </cfRule>
  </conditionalFormatting>
  <conditionalFormatting sqref="D48">
    <cfRule type="cellIs" dxfId="181" priority="46" stopIfTrue="1" operator="equal">
      <formula>0</formula>
    </cfRule>
  </conditionalFormatting>
  <conditionalFormatting sqref="D48">
    <cfRule type="cellIs" dxfId="180" priority="45" stopIfTrue="1" operator="equal">
      <formula>0</formula>
    </cfRule>
  </conditionalFormatting>
  <conditionalFormatting sqref="D48">
    <cfRule type="cellIs" dxfId="179" priority="44" stopIfTrue="1" operator="equal">
      <formula>0</formula>
    </cfRule>
  </conditionalFormatting>
  <conditionalFormatting sqref="D48">
    <cfRule type="cellIs" dxfId="178" priority="43" stopIfTrue="1" operator="equal">
      <formula>0</formula>
    </cfRule>
  </conditionalFormatting>
  <conditionalFormatting sqref="D48">
    <cfRule type="cellIs" dxfId="177" priority="42" stopIfTrue="1" operator="equal">
      <formula>0</formula>
    </cfRule>
  </conditionalFormatting>
  <conditionalFormatting sqref="D48">
    <cfRule type="cellIs" dxfId="176" priority="41" stopIfTrue="1" operator="equal">
      <formula>0</formula>
    </cfRule>
  </conditionalFormatting>
  <conditionalFormatting sqref="H48">
    <cfRule type="cellIs" dxfId="175" priority="40" stopIfTrue="1" operator="equal">
      <formula>0</formula>
    </cfRule>
  </conditionalFormatting>
  <conditionalFormatting sqref="H48">
    <cfRule type="cellIs" dxfId="174" priority="39" stopIfTrue="1" operator="equal">
      <formula>0</formula>
    </cfRule>
  </conditionalFormatting>
  <conditionalFormatting sqref="H48">
    <cfRule type="cellIs" dxfId="173" priority="38" stopIfTrue="1" operator="equal">
      <formula>0</formula>
    </cfRule>
  </conditionalFormatting>
  <conditionalFormatting sqref="H48">
    <cfRule type="cellIs" dxfId="172" priority="37" stopIfTrue="1" operator="equal">
      <formula>0</formula>
    </cfRule>
  </conditionalFormatting>
  <conditionalFormatting sqref="H48">
    <cfRule type="cellIs" dxfId="171" priority="36" stopIfTrue="1" operator="equal">
      <formula>0</formula>
    </cfRule>
  </conditionalFormatting>
  <conditionalFormatting sqref="H48">
    <cfRule type="cellIs" dxfId="170" priority="35" stopIfTrue="1" operator="equal">
      <formula>0</formula>
    </cfRule>
  </conditionalFormatting>
  <conditionalFormatting sqref="H48">
    <cfRule type="cellIs" dxfId="169" priority="34" stopIfTrue="1" operator="equal">
      <formula>0</formula>
    </cfRule>
  </conditionalFormatting>
  <conditionalFormatting sqref="H48">
    <cfRule type="cellIs" dxfId="168" priority="33" stopIfTrue="1" operator="equal">
      <formula>0</formula>
    </cfRule>
  </conditionalFormatting>
  <conditionalFormatting sqref="H48">
    <cfRule type="cellIs" dxfId="167" priority="32" stopIfTrue="1" operator="equal">
      <formula>0</formula>
    </cfRule>
  </conditionalFormatting>
  <conditionalFormatting sqref="H48">
    <cfRule type="cellIs" dxfId="166" priority="31" stopIfTrue="1" operator="equal">
      <formula>0</formula>
    </cfRule>
  </conditionalFormatting>
  <conditionalFormatting sqref="L48">
    <cfRule type="cellIs" dxfId="165" priority="30" stopIfTrue="1" operator="equal">
      <formula>0</formula>
    </cfRule>
  </conditionalFormatting>
  <conditionalFormatting sqref="L48">
    <cfRule type="cellIs" dxfId="164" priority="29" stopIfTrue="1" operator="equal">
      <formula>0</formula>
    </cfRule>
  </conditionalFormatting>
  <conditionalFormatting sqref="L48">
    <cfRule type="cellIs" dxfId="163" priority="28" stopIfTrue="1" operator="equal">
      <formula>0</formula>
    </cfRule>
  </conditionalFormatting>
  <conditionalFormatting sqref="L48">
    <cfRule type="cellIs" dxfId="162" priority="27" stopIfTrue="1" operator="equal">
      <formula>0</formula>
    </cfRule>
  </conditionalFormatting>
  <conditionalFormatting sqref="L48">
    <cfRule type="cellIs" dxfId="161" priority="26" stopIfTrue="1" operator="equal">
      <formula>0</formula>
    </cfRule>
  </conditionalFormatting>
  <conditionalFormatting sqref="L48">
    <cfRule type="cellIs" dxfId="160" priority="25" stopIfTrue="1" operator="equal">
      <formula>0</formula>
    </cfRule>
  </conditionalFormatting>
  <conditionalFormatting sqref="L48">
    <cfRule type="cellIs" dxfId="159" priority="24" stopIfTrue="1" operator="equal">
      <formula>0</formula>
    </cfRule>
  </conditionalFormatting>
  <conditionalFormatting sqref="L48">
    <cfRule type="cellIs" dxfId="158" priority="23" stopIfTrue="1" operator="equal">
      <formula>0</formula>
    </cfRule>
  </conditionalFormatting>
  <conditionalFormatting sqref="L48">
    <cfRule type="cellIs" dxfId="157" priority="22" stopIfTrue="1" operator="equal">
      <formula>0</formula>
    </cfRule>
  </conditionalFormatting>
  <conditionalFormatting sqref="L48">
    <cfRule type="cellIs" dxfId="156" priority="21" stopIfTrue="1" operator="equal">
      <formula>0</formula>
    </cfRule>
  </conditionalFormatting>
  <conditionalFormatting sqref="P48">
    <cfRule type="cellIs" dxfId="155" priority="20" stopIfTrue="1" operator="equal">
      <formula>0</formula>
    </cfRule>
  </conditionalFormatting>
  <conditionalFormatting sqref="P48">
    <cfRule type="cellIs" dxfId="154" priority="19" stopIfTrue="1" operator="equal">
      <formula>0</formula>
    </cfRule>
  </conditionalFormatting>
  <conditionalFormatting sqref="P48">
    <cfRule type="cellIs" dxfId="153" priority="18" stopIfTrue="1" operator="equal">
      <formula>0</formula>
    </cfRule>
  </conditionalFormatting>
  <conditionalFormatting sqref="P48">
    <cfRule type="cellIs" dxfId="152" priority="17" stopIfTrue="1" operator="equal">
      <formula>0</formula>
    </cfRule>
  </conditionalFormatting>
  <conditionalFormatting sqref="P48">
    <cfRule type="cellIs" dxfId="151" priority="16" stopIfTrue="1" operator="equal">
      <formula>0</formula>
    </cfRule>
  </conditionalFormatting>
  <conditionalFormatting sqref="P48">
    <cfRule type="cellIs" dxfId="150" priority="15" stopIfTrue="1" operator="equal">
      <formula>0</formula>
    </cfRule>
  </conditionalFormatting>
  <conditionalFormatting sqref="P48">
    <cfRule type="cellIs" dxfId="149" priority="14" stopIfTrue="1" operator="equal">
      <formula>0</formula>
    </cfRule>
  </conditionalFormatting>
  <conditionalFormatting sqref="P48">
    <cfRule type="cellIs" dxfId="148" priority="13" stopIfTrue="1" operator="equal">
      <formula>0</formula>
    </cfRule>
  </conditionalFormatting>
  <conditionalFormatting sqref="P48">
    <cfRule type="cellIs" dxfId="147" priority="12" stopIfTrue="1" operator="equal">
      <formula>0</formula>
    </cfRule>
  </conditionalFormatting>
  <conditionalFormatting sqref="P48">
    <cfRule type="cellIs" dxfId="146" priority="11" stopIfTrue="1" operator="equal">
      <formula>0</formula>
    </cfRule>
  </conditionalFormatting>
  <conditionalFormatting sqref="T48">
    <cfRule type="cellIs" dxfId="145" priority="10" stopIfTrue="1" operator="equal">
      <formula>0</formula>
    </cfRule>
  </conditionalFormatting>
  <conditionalFormatting sqref="T48">
    <cfRule type="cellIs" dxfId="144" priority="9" stopIfTrue="1" operator="equal">
      <formula>0</formula>
    </cfRule>
  </conditionalFormatting>
  <conditionalFormatting sqref="T48">
    <cfRule type="cellIs" dxfId="143" priority="8" stopIfTrue="1" operator="equal">
      <formula>0</formula>
    </cfRule>
  </conditionalFormatting>
  <conditionalFormatting sqref="T48">
    <cfRule type="cellIs" dxfId="142" priority="7" stopIfTrue="1" operator="equal">
      <formula>0</formula>
    </cfRule>
  </conditionalFormatting>
  <conditionalFormatting sqref="T48">
    <cfRule type="cellIs" dxfId="141" priority="6" stopIfTrue="1" operator="equal">
      <formula>0</formula>
    </cfRule>
  </conditionalFormatting>
  <conditionalFormatting sqref="T48">
    <cfRule type="cellIs" dxfId="140" priority="5" stopIfTrue="1" operator="equal">
      <formula>0</formula>
    </cfRule>
  </conditionalFormatting>
  <conditionalFormatting sqref="T48">
    <cfRule type="cellIs" dxfId="139" priority="4" stopIfTrue="1" operator="equal">
      <formula>0</formula>
    </cfRule>
  </conditionalFormatting>
  <conditionalFormatting sqref="T48">
    <cfRule type="cellIs" dxfId="138" priority="3" stopIfTrue="1" operator="equal">
      <formula>0</formula>
    </cfRule>
  </conditionalFormatting>
  <conditionalFormatting sqref="T48">
    <cfRule type="cellIs" dxfId="137" priority="2" stopIfTrue="1" operator="equal">
      <formula>0</formula>
    </cfRule>
  </conditionalFormatting>
  <conditionalFormatting sqref="T48">
    <cfRule type="cellIs" dxfId="136" priority="1" stopIfTrue="1" operator="equal">
      <formula>0</formula>
    </cfRule>
  </conditionalFormatting>
  <pageMargins left="0.19685039370078741" right="0.19685039370078741" top="0.19685039370078741" bottom="0.19685039370078741" header="0.19685039370078741" footer="0.15748031496062992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3"/>
  <sheetViews>
    <sheetView view="pageBreakPreview" zoomScale="10" zoomScaleNormal="25" zoomScaleSheetLayoutView="10" workbookViewId="0">
      <selection activeCell="R89" sqref="R89"/>
    </sheetView>
  </sheetViews>
  <sheetFormatPr defaultColWidth="9" defaultRowHeight="16.5"/>
  <cols>
    <col min="1" max="1" width="40.625" style="6" customWidth="1"/>
    <col min="2" max="2" width="43.625" style="6" customWidth="1"/>
    <col min="3" max="3" width="40.625" style="6" customWidth="1"/>
    <col min="4" max="4" width="43.625" style="6" customWidth="1"/>
    <col min="5" max="5" width="40.625" style="6" customWidth="1"/>
    <col min="6" max="6" width="43.625" style="6" customWidth="1"/>
    <col min="7" max="7" width="40.625" style="6" customWidth="1"/>
    <col min="8" max="8" width="43.625" style="6" customWidth="1"/>
    <col min="9" max="9" width="40.625" style="6" customWidth="1"/>
    <col min="10" max="10" width="43.625" style="6" customWidth="1"/>
    <col min="11" max="11" width="40.625" style="6" customWidth="1"/>
    <col min="12" max="12" width="43.625" style="6" customWidth="1"/>
    <col min="13" max="13" width="40.625" style="6" customWidth="1"/>
    <col min="14" max="14" width="43.625" style="6" customWidth="1"/>
    <col min="15" max="15" width="40.625" style="6" customWidth="1"/>
    <col min="16" max="16" width="43.625" style="6" customWidth="1"/>
    <col min="17" max="17" width="40.625" style="6" customWidth="1"/>
    <col min="18" max="18" width="43.625" style="6" customWidth="1"/>
    <col min="19" max="19" width="40.625" style="6" customWidth="1"/>
    <col min="20" max="20" width="43.625" style="6" customWidth="1"/>
    <col min="21" max="16384" width="9" style="6"/>
  </cols>
  <sheetData>
    <row r="1" spans="1:28" ht="144.94999999999999" customHeight="1">
      <c r="A1" s="1" t="s">
        <v>112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36" t="s">
        <v>99</v>
      </c>
      <c r="P1" s="3"/>
      <c r="Q1" s="4"/>
      <c r="R1" s="4"/>
      <c r="S1" s="2"/>
      <c r="T1" s="2"/>
      <c r="U1" s="5"/>
      <c r="V1" s="5"/>
    </row>
    <row r="2" spans="1:28" ht="144.94999999999999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36" t="s">
        <v>86</v>
      </c>
      <c r="P2" s="7"/>
      <c r="Q2" s="8"/>
      <c r="R2" s="8"/>
      <c r="S2" s="2"/>
      <c r="T2" s="2"/>
      <c r="U2" s="5"/>
      <c r="V2" s="5"/>
    </row>
    <row r="3" spans="1:28" ht="144.94999999999999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65.099999999999994" customHeight="1" thickBot="1">
      <c r="A4" s="729" t="e">
        <f>'4月菜單'!#REF!</f>
        <v>#REF!</v>
      </c>
      <c r="B4" s="730"/>
      <c r="C4" s="730"/>
      <c r="D4" s="731"/>
      <c r="E4" s="729" t="e">
        <f>'4月菜單'!#REF!</f>
        <v>#REF!</v>
      </c>
      <c r="F4" s="730"/>
      <c r="G4" s="730"/>
      <c r="H4" s="731"/>
      <c r="I4" s="729" t="e">
        <f>'4月菜單'!#REF!</f>
        <v>#REF!</v>
      </c>
      <c r="J4" s="730"/>
      <c r="K4" s="730"/>
      <c r="L4" s="731"/>
      <c r="M4" s="729" t="e">
        <f>'4月菜單'!#REF!</f>
        <v>#REF!</v>
      </c>
      <c r="N4" s="730"/>
      <c r="O4" s="730"/>
      <c r="P4" s="731"/>
      <c r="Q4" s="729" t="e">
        <f>'4月菜單'!#REF!</f>
        <v>#REF!</v>
      </c>
      <c r="R4" s="730"/>
      <c r="S4" s="730"/>
      <c r="T4" s="731"/>
      <c r="U4" s="5"/>
      <c r="V4" s="5"/>
    </row>
    <row r="5" spans="1:28" s="13" customFormat="1" ht="80.099999999999994" customHeight="1">
      <c r="A5" s="737" t="e">
        <f>'4月菜單'!#REF!</f>
        <v>#REF!</v>
      </c>
      <c r="B5" s="738"/>
      <c r="C5" s="738"/>
      <c r="D5" s="739"/>
      <c r="E5" s="737" t="e">
        <f>'4月菜單'!#REF!</f>
        <v>#REF!</v>
      </c>
      <c r="F5" s="738"/>
      <c r="G5" s="738"/>
      <c r="H5" s="739"/>
      <c r="I5" s="737" t="e">
        <f>'4月菜單'!#REF!</f>
        <v>#REF!</v>
      </c>
      <c r="J5" s="738"/>
      <c r="K5" s="738"/>
      <c r="L5" s="739"/>
      <c r="M5" s="737" t="e">
        <f>'4月菜單'!#REF!</f>
        <v>#REF!</v>
      </c>
      <c r="N5" s="738"/>
      <c r="O5" s="738"/>
      <c r="P5" s="739"/>
      <c r="Q5" s="737" t="e">
        <f>'4月菜單'!#REF!</f>
        <v>#REF!</v>
      </c>
      <c r="R5" s="738"/>
      <c r="S5" s="738"/>
      <c r="T5" s="739"/>
      <c r="U5" s="5"/>
      <c r="V5" s="5"/>
    </row>
    <row r="6" spans="1:28" s="13" customFormat="1" ht="80.099999999999994" customHeight="1">
      <c r="A6" s="732" t="e">
        <f>'4月菜單'!#REF!</f>
        <v>#REF!</v>
      </c>
      <c r="B6" s="733"/>
      <c r="C6" s="733"/>
      <c r="D6" s="740"/>
      <c r="E6" s="732" t="e">
        <f>'4月菜單'!#REF!</f>
        <v>#REF!</v>
      </c>
      <c r="F6" s="733"/>
      <c r="G6" s="733"/>
      <c r="H6" s="740"/>
      <c r="I6" s="732" t="e">
        <f>'4月菜單'!#REF!</f>
        <v>#REF!</v>
      </c>
      <c r="J6" s="733"/>
      <c r="K6" s="733"/>
      <c r="L6" s="740"/>
      <c r="M6" s="732" t="e">
        <f>'4月菜單'!#REF!</f>
        <v>#REF!</v>
      </c>
      <c r="N6" s="733"/>
      <c r="O6" s="733"/>
      <c r="P6" s="740"/>
      <c r="Q6" s="732" t="e">
        <f>'4月菜單'!#REF!</f>
        <v>#REF!</v>
      </c>
      <c r="R6" s="733"/>
      <c r="S6" s="733"/>
      <c r="T6" s="740"/>
      <c r="U6" s="5"/>
      <c r="V6" s="5"/>
    </row>
    <row r="7" spans="1:28" s="13" customFormat="1" ht="80.099999999999994" customHeight="1">
      <c r="A7" s="741" t="e">
        <f>'4月菜單'!#REF!</f>
        <v>#REF!</v>
      </c>
      <c r="B7" s="742"/>
      <c r="C7" s="742"/>
      <c r="D7" s="743"/>
      <c r="E7" s="741" t="e">
        <f>'4月菜單'!#REF!</f>
        <v>#REF!</v>
      </c>
      <c r="F7" s="742"/>
      <c r="G7" s="742"/>
      <c r="H7" s="743"/>
      <c r="I7" s="741" t="e">
        <f>'4月菜單'!#REF!</f>
        <v>#REF!</v>
      </c>
      <c r="J7" s="742"/>
      <c r="K7" s="742"/>
      <c r="L7" s="743"/>
      <c r="M7" s="741" t="e">
        <f>'4月菜單'!#REF!</f>
        <v>#REF!</v>
      </c>
      <c r="N7" s="742"/>
      <c r="O7" s="742"/>
      <c r="P7" s="743"/>
      <c r="Q7" s="741" t="e">
        <f>'4月菜單'!#REF!</f>
        <v>#REF!</v>
      </c>
      <c r="R7" s="742"/>
      <c r="S7" s="742"/>
      <c r="T7" s="743"/>
      <c r="U7" s="5"/>
      <c r="V7" s="5"/>
    </row>
    <row r="8" spans="1:28" s="13" customFormat="1" ht="80.099999999999994" customHeight="1">
      <c r="A8" s="734" t="e">
        <f>'4月菜單'!#REF!</f>
        <v>#REF!</v>
      </c>
      <c r="B8" s="735"/>
      <c r="C8" s="735"/>
      <c r="D8" s="736"/>
      <c r="E8" s="734" t="e">
        <f>'4月菜單'!#REF!</f>
        <v>#REF!</v>
      </c>
      <c r="F8" s="735"/>
      <c r="G8" s="735"/>
      <c r="H8" s="736"/>
      <c r="I8" s="734" t="e">
        <f>'4月菜單'!#REF!</f>
        <v>#REF!</v>
      </c>
      <c r="J8" s="735"/>
      <c r="K8" s="735"/>
      <c r="L8" s="736"/>
      <c r="M8" s="734" t="e">
        <f>'4月菜單'!#REF!</f>
        <v>#REF!</v>
      </c>
      <c r="N8" s="735"/>
      <c r="O8" s="735"/>
      <c r="P8" s="736"/>
      <c r="Q8" s="734" t="e">
        <f>'4月菜單'!#REF!</f>
        <v>#REF!</v>
      </c>
      <c r="R8" s="735"/>
      <c r="S8" s="735"/>
      <c r="T8" s="736"/>
      <c r="U8" s="5"/>
      <c r="V8" s="5"/>
    </row>
    <row r="9" spans="1:28" s="13" customFormat="1" ht="80.099999999999994" customHeight="1">
      <c r="A9" s="741" t="e">
        <f>'4月菜單'!#REF!</f>
        <v>#REF!</v>
      </c>
      <c r="B9" s="742"/>
      <c r="C9" s="742"/>
      <c r="D9" s="743"/>
      <c r="E9" s="741" t="e">
        <f>'4月菜單'!#REF!</f>
        <v>#REF!</v>
      </c>
      <c r="F9" s="742"/>
      <c r="G9" s="742"/>
      <c r="H9" s="743"/>
      <c r="I9" s="741" t="e">
        <f>'4月菜單'!#REF!</f>
        <v>#REF!</v>
      </c>
      <c r="J9" s="742"/>
      <c r="K9" s="742"/>
      <c r="L9" s="743"/>
      <c r="M9" s="741" t="e">
        <f>'4月菜單'!#REF!</f>
        <v>#REF!</v>
      </c>
      <c r="N9" s="742"/>
      <c r="O9" s="742"/>
      <c r="P9" s="743"/>
      <c r="Q9" s="741" t="e">
        <f>'4月菜單'!#REF!</f>
        <v>#REF!</v>
      </c>
      <c r="R9" s="742"/>
      <c r="S9" s="742"/>
      <c r="T9" s="743"/>
      <c r="U9" s="5"/>
      <c r="V9" s="5"/>
    </row>
    <row r="10" spans="1:28" s="13" customFormat="1" ht="80.099999999999994" customHeight="1" thickBot="1">
      <c r="A10" s="744" t="e">
        <f>'4月菜單'!#REF!</f>
        <v>#REF!</v>
      </c>
      <c r="B10" s="745"/>
      <c r="C10" s="745"/>
      <c r="D10" s="746"/>
      <c r="E10" s="744" t="e">
        <f>'4月菜單'!#REF!</f>
        <v>#REF!</v>
      </c>
      <c r="F10" s="745"/>
      <c r="G10" s="745"/>
      <c r="H10" s="746"/>
      <c r="I10" s="744" t="e">
        <f>'4月菜單'!#REF!</f>
        <v>#REF!</v>
      </c>
      <c r="J10" s="745"/>
      <c r="K10" s="745"/>
      <c r="L10" s="746"/>
      <c r="M10" s="744" t="e">
        <f>'4月菜單'!#REF!</f>
        <v>#REF!</v>
      </c>
      <c r="N10" s="745"/>
      <c r="O10" s="745"/>
      <c r="P10" s="746"/>
      <c r="Q10" s="744" t="e">
        <f>'4月菜單'!#REF!</f>
        <v>#REF!</v>
      </c>
      <c r="R10" s="745"/>
      <c r="S10" s="745"/>
      <c r="T10" s="746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8" t="s">
        <v>113</v>
      </c>
      <c r="B12" s="229" t="e">
        <f>#REF!</f>
        <v>#REF!</v>
      </c>
      <c r="C12" s="230" t="s">
        <v>0</v>
      </c>
      <c r="D12" s="231" t="e">
        <f>#REF!</f>
        <v>#REF!</v>
      </c>
      <c r="E12" s="228" t="s">
        <v>113</v>
      </c>
      <c r="F12" s="229" t="e">
        <f>#REF!</f>
        <v>#REF!</v>
      </c>
      <c r="G12" s="230" t="s">
        <v>0</v>
      </c>
      <c r="H12" s="231" t="e">
        <f>#REF!</f>
        <v>#REF!</v>
      </c>
      <c r="I12" s="228" t="s">
        <v>113</v>
      </c>
      <c r="J12" s="229" t="e">
        <f>#REF!</f>
        <v>#REF!</v>
      </c>
      <c r="K12" s="230" t="s">
        <v>0</v>
      </c>
      <c r="L12" s="231" t="e">
        <f>#REF!</f>
        <v>#REF!</v>
      </c>
      <c r="M12" s="228" t="s">
        <v>113</v>
      </c>
      <c r="N12" s="229" t="e">
        <f>#REF!</f>
        <v>#REF!</v>
      </c>
      <c r="O12" s="230" t="s">
        <v>0</v>
      </c>
      <c r="P12" s="231" t="e">
        <f>#REF!</f>
        <v>#REF!</v>
      </c>
      <c r="Q12" s="228" t="s">
        <v>113</v>
      </c>
      <c r="R12" s="229" t="e">
        <f>#REF!</f>
        <v>#REF!</v>
      </c>
      <c r="S12" s="230" t="s">
        <v>0</v>
      </c>
      <c r="T12" s="231" t="e">
        <f>#REF!</f>
        <v>#REF!</v>
      </c>
      <c r="U12" s="5"/>
      <c r="V12" s="5"/>
    </row>
    <row r="13" spans="1:28" ht="35.1" customHeight="1" thickBot="1">
      <c r="A13" s="232" t="s">
        <v>114</v>
      </c>
      <c r="B13" s="233" t="e">
        <f>#REF!</f>
        <v>#REF!</v>
      </c>
      <c r="C13" s="234" t="s">
        <v>2</v>
      </c>
      <c r="D13" s="235" t="e">
        <f>#REF!</f>
        <v>#REF!</v>
      </c>
      <c r="E13" s="232" t="s">
        <v>114</v>
      </c>
      <c r="F13" s="233" t="e">
        <f>#REF!</f>
        <v>#REF!</v>
      </c>
      <c r="G13" s="234" t="s">
        <v>115</v>
      </c>
      <c r="H13" s="235" t="e">
        <f>#REF!</f>
        <v>#REF!</v>
      </c>
      <c r="I13" s="232" t="s">
        <v>114</v>
      </c>
      <c r="J13" s="233" t="e">
        <f>#REF!</f>
        <v>#REF!</v>
      </c>
      <c r="K13" s="234" t="s">
        <v>2</v>
      </c>
      <c r="L13" s="235" t="e">
        <f>#REF!</f>
        <v>#REF!</v>
      </c>
      <c r="M13" s="232" t="s">
        <v>114</v>
      </c>
      <c r="N13" s="233" t="e">
        <f>#REF!</f>
        <v>#REF!</v>
      </c>
      <c r="O13" s="234" t="s">
        <v>115</v>
      </c>
      <c r="P13" s="235" t="e">
        <f>#REF!</f>
        <v>#REF!</v>
      </c>
      <c r="Q13" s="232" t="s">
        <v>114</v>
      </c>
      <c r="R13" s="233" t="e">
        <f>#REF!</f>
        <v>#REF!</v>
      </c>
      <c r="S13" s="234" t="s">
        <v>115</v>
      </c>
      <c r="T13" s="235" t="e">
        <f>#REF!</f>
        <v>#REF!</v>
      </c>
      <c r="U13" s="5"/>
      <c r="V13" s="5"/>
    </row>
    <row r="14" spans="1:28" s="12" customFormat="1" ht="65.099999999999994" customHeight="1" thickBot="1">
      <c r="A14" s="729">
        <f>'4月菜單'!A5:D5</f>
        <v>45383</v>
      </c>
      <c r="B14" s="730"/>
      <c r="C14" s="730"/>
      <c r="D14" s="731"/>
      <c r="E14" s="729">
        <f>'4月菜單'!E5:H5</f>
        <v>45384</v>
      </c>
      <c r="F14" s="730"/>
      <c r="G14" s="730"/>
      <c r="H14" s="731"/>
      <c r="I14" s="729">
        <f>'4月菜單'!I5:L5</f>
        <v>45385</v>
      </c>
      <c r="J14" s="730"/>
      <c r="K14" s="730"/>
      <c r="L14" s="731"/>
      <c r="M14" s="729">
        <f>'4月菜單'!M5:P5</f>
        <v>45386</v>
      </c>
      <c r="N14" s="730"/>
      <c r="O14" s="730"/>
      <c r="P14" s="731"/>
      <c r="Q14" s="729">
        <f>'4月菜單'!Q5:T5</f>
        <v>45387</v>
      </c>
      <c r="R14" s="730"/>
      <c r="S14" s="730"/>
      <c r="T14" s="731"/>
      <c r="U14" s="5"/>
      <c r="V14" s="5"/>
      <c r="AB14" s="12" t="s">
        <v>116</v>
      </c>
    </row>
    <row r="15" spans="1:28" s="13" customFormat="1" ht="80.099999999999994" customHeight="1">
      <c r="A15" s="737" t="str">
        <f>'4月菜單'!A6:D6</f>
        <v>白米飯+可可麻糬包</v>
      </c>
      <c r="B15" s="738"/>
      <c r="C15" s="738"/>
      <c r="D15" s="739"/>
      <c r="E15" s="737" t="str">
        <f>'4月菜單'!E6:H6</f>
        <v>紫米飯</v>
      </c>
      <c r="F15" s="738"/>
      <c r="G15" s="738"/>
      <c r="H15" s="739"/>
      <c r="I15" s="737" t="str">
        <f>'4月菜單'!I6:L6</f>
        <v>白米飯</v>
      </c>
      <c r="J15" s="738"/>
      <c r="K15" s="738"/>
      <c r="L15" s="739"/>
      <c r="M15" s="737">
        <f>'4月菜單'!M6:P6</f>
        <v>0</v>
      </c>
      <c r="N15" s="738"/>
      <c r="O15" s="738"/>
      <c r="P15" s="739"/>
      <c r="Q15" s="737">
        <f>'4月菜單'!Q6:T6</f>
        <v>0</v>
      </c>
      <c r="R15" s="738"/>
      <c r="S15" s="738"/>
      <c r="T15" s="739"/>
      <c r="U15" s="5"/>
      <c r="V15" s="5"/>
    </row>
    <row r="16" spans="1:28" s="13" customFormat="1" ht="80.099999999999994" customHeight="1">
      <c r="A16" s="732" t="str">
        <f>'4月菜單'!A7:D7</f>
        <v>梅干扣肉</v>
      </c>
      <c r="B16" s="733"/>
      <c r="C16" s="733"/>
      <c r="D16" s="740"/>
      <c r="E16" s="732" t="str">
        <f>'4月菜單'!E7:H7</f>
        <v>生鮮水產品-蒲燒鯛魚(海)</v>
      </c>
      <c r="F16" s="733"/>
      <c r="G16" s="733"/>
      <c r="H16" s="740"/>
      <c r="I16" s="732" t="str">
        <f>'4月菜單'!I7:L7</f>
        <v>唐揚炸雞丁(炸)</v>
      </c>
      <c r="J16" s="733"/>
      <c r="K16" s="733"/>
      <c r="L16" s="740"/>
      <c r="M16" s="732">
        <f>'4月菜單'!M7:P7</f>
        <v>0</v>
      </c>
      <c r="N16" s="733"/>
      <c r="O16" s="733"/>
      <c r="P16" s="740"/>
      <c r="Q16" s="732">
        <f>'4月菜單'!Q7:T7</f>
        <v>0</v>
      </c>
      <c r="R16" s="733"/>
      <c r="S16" s="733"/>
      <c r="T16" s="740"/>
      <c r="U16" s="5"/>
      <c r="V16" s="5"/>
    </row>
    <row r="17" spans="1:32" s="13" customFormat="1" ht="80.099999999999994" customHeight="1">
      <c r="A17" s="741" t="str">
        <f>'4月菜單'!A8:D8</f>
        <v>東山滷味(豆加)</v>
      </c>
      <c r="B17" s="742"/>
      <c r="C17" s="742"/>
      <c r="D17" s="743"/>
      <c r="E17" s="741" t="str">
        <f>'4月菜單'!E8:H8</f>
        <v>酸菜白肉鍋(醃)</v>
      </c>
      <c r="F17" s="742"/>
      <c r="G17" s="742"/>
      <c r="H17" s="743"/>
      <c r="I17" s="741" t="str">
        <f>'4月菜單'!I8:L8</f>
        <v>玉米炒蛋</v>
      </c>
      <c r="J17" s="742"/>
      <c r="K17" s="742"/>
      <c r="L17" s="743"/>
      <c r="M17" s="741" t="str">
        <f>'4月菜單'!M8:P8</f>
        <v>清明/兒童節連假</v>
      </c>
      <c r="N17" s="742"/>
      <c r="O17" s="742"/>
      <c r="P17" s="743"/>
      <c r="Q17" s="741" t="str">
        <f>'4月菜單'!Q8:T8</f>
        <v>清明/兒童節連假</v>
      </c>
      <c r="R17" s="742"/>
      <c r="S17" s="742"/>
      <c r="T17" s="743"/>
      <c r="U17" s="5"/>
      <c r="V17" s="5"/>
    </row>
    <row r="18" spans="1:32" s="13" customFormat="1" ht="80.099999999999994" customHeight="1">
      <c r="A18" s="734" t="str">
        <f>'4月菜單'!A9:D9</f>
        <v>吮指翅小腿(炸)</v>
      </c>
      <c r="B18" s="735"/>
      <c r="C18" s="735"/>
      <c r="D18" s="736"/>
      <c r="E18" s="734" t="str">
        <f>'4月菜單'!E9:H9</f>
        <v>醬汁豆腐(豆)</v>
      </c>
      <c r="F18" s="735"/>
      <c r="G18" s="735"/>
      <c r="H18" s="736"/>
      <c r="I18" s="734" t="str">
        <f>'4月菜單'!I9:L9</f>
        <v>照燒燴豬肉</v>
      </c>
      <c r="J18" s="735"/>
      <c r="K18" s="735"/>
      <c r="L18" s="736"/>
      <c r="M18" s="734">
        <f>'4月菜單'!M9:P9</f>
        <v>0</v>
      </c>
      <c r="N18" s="735"/>
      <c r="O18" s="735"/>
      <c r="P18" s="736"/>
      <c r="Q18" s="734">
        <f>'4月菜單'!Q9:T9</f>
        <v>0</v>
      </c>
      <c r="R18" s="735"/>
      <c r="S18" s="735"/>
      <c r="T18" s="736"/>
    </row>
    <row r="19" spans="1:32" s="13" customFormat="1" ht="80.099999999999994" customHeight="1">
      <c r="A19" s="741" t="str">
        <f>'4月菜單'!A10:D10</f>
        <v>深色蔬菜</v>
      </c>
      <c r="B19" s="742"/>
      <c r="C19" s="742"/>
      <c r="D19" s="743"/>
      <c r="E19" s="741" t="str">
        <f>'4月菜單'!E10:H10</f>
        <v>淺色蔬菜</v>
      </c>
      <c r="F19" s="742"/>
      <c r="G19" s="742"/>
      <c r="H19" s="743"/>
      <c r="I19" s="741" t="str">
        <f>'4月菜單'!I10:L10</f>
        <v>深色蔬菜</v>
      </c>
      <c r="J19" s="742"/>
      <c r="K19" s="742"/>
      <c r="L19" s="743"/>
      <c r="M19" s="741">
        <f>'4月菜單'!M10:P10</f>
        <v>0</v>
      </c>
      <c r="N19" s="742"/>
      <c r="O19" s="742"/>
      <c r="P19" s="743"/>
      <c r="Q19" s="741">
        <f>'4月菜單'!Q10:T10</f>
        <v>0</v>
      </c>
      <c r="R19" s="742"/>
      <c r="S19" s="742"/>
      <c r="T19" s="743"/>
    </row>
    <row r="20" spans="1:32" s="13" customFormat="1" ht="80.099999999999994" customHeight="1" thickBot="1">
      <c r="A20" s="744" t="str">
        <f>'4月菜單'!A11:D11</f>
        <v>味噌海芽湯</v>
      </c>
      <c r="B20" s="745"/>
      <c r="C20" s="745"/>
      <c r="D20" s="746"/>
      <c r="E20" s="744" t="str">
        <f>'4月菜單'!E11:H11</f>
        <v>蛋花湯+豆漿</v>
      </c>
      <c r="F20" s="745"/>
      <c r="G20" s="745"/>
      <c r="H20" s="746"/>
      <c r="I20" s="744" t="str">
        <f>'4月菜單'!I11:L11</f>
        <v>雙銀蘿蔔湯</v>
      </c>
      <c r="J20" s="745"/>
      <c r="K20" s="745"/>
      <c r="L20" s="746"/>
      <c r="M20" s="744">
        <f>'4月菜單'!M11:P11</f>
        <v>0</v>
      </c>
      <c r="N20" s="745"/>
      <c r="O20" s="745"/>
      <c r="P20" s="746"/>
      <c r="Q20" s="744">
        <f>'4月菜單'!Q11:T11</f>
        <v>0</v>
      </c>
      <c r="R20" s="745"/>
      <c r="S20" s="745"/>
      <c r="T20" s="746"/>
    </row>
    <row r="21" spans="1:32" ht="1.5" customHeight="1" thickBot="1">
      <c r="A21" s="23" t="s">
        <v>113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117</v>
      </c>
      <c r="R21" s="33"/>
      <c r="S21" s="33"/>
      <c r="T21" s="34"/>
      <c r="U21" s="13"/>
      <c r="V21" s="13"/>
      <c r="W21" s="13"/>
      <c r="X21" s="13"/>
      <c r="Y21" s="13"/>
    </row>
    <row r="22" spans="1:32" ht="35.1" customHeight="1">
      <c r="A22" s="228" t="s">
        <v>113</v>
      </c>
      <c r="B22" s="229">
        <f>第一週明細!W12</f>
        <v>688.8</v>
      </c>
      <c r="C22" s="230" t="s">
        <v>0</v>
      </c>
      <c r="D22" s="231">
        <f>第一週明細!W8</f>
        <v>22</v>
      </c>
      <c r="E22" s="228" t="s">
        <v>113</v>
      </c>
      <c r="F22" s="229">
        <f>第一週明細!W20</f>
        <v>693.6</v>
      </c>
      <c r="G22" s="230" t="s">
        <v>0</v>
      </c>
      <c r="H22" s="231">
        <f>第一週明細!W16</f>
        <v>22</v>
      </c>
      <c r="I22" s="228" t="s">
        <v>113</v>
      </c>
      <c r="J22" s="229">
        <f>第一週明細!W28</f>
        <v>713.7</v>
      </c>
      <c r="K22" s="230" t="s">
        <v>0</v>
      </c>
      <c r="L22" s="231">
        <f>第一週明細!W24</f>
        <v>24.5</v>
      </c>
      <c r="M22" s="228" t="s">
        <v>113</v>
      </c>
      <c r="N22" s="229">
        <f>第一週明細!W36</f>
        <v>0</v>
      </c>
      <c r="O22" s="230" t="s">
        <v>0</v>
      </c>
      <c r="P22" s="231">
        <f>第一週明細!W32</f>
        <v>0</v>
      </c>
      <c r="Q22" s="228" t="s">
        <v>113</v>
      </c>
      <c r="R22" s="229">
        <f>第一週明細!W44</f>
        <v>0</v>
      </c>
      <c r="S22" s="230" t="s">
        <v>0</v>
      </c>
      <c r="T22" s="231">
        <f>第一週明細!W40</f>
        <v>0</v>
      </c>
      <c r="U22" s="5"/>
      <c r="V22" s="5"/>
    </row>
    <row r="23" spans="1:32" ht="35.1" customHeight="1" thickBot="1">
      <c r="A23" s="232" t="s">
        <v>114</v>
      </c>
      <c r="B23" s="233">
        <f>第一週明細!W6</f>
        <v>96</v>
      </c>
      <c r="C23" s="234" t="s">
        <v>2</v>
      </c>
      <c r="D23" s="235">
        <f>第一週明細!W10</f>
        <v>26.7</v>
      </c>
      <c r="E23" s="232" t="s">
        <v>114</v>
      </c>
      <c r="F23" s="233">
        <f>第一週明細!W14</f>
        <v>97</v>
      </c>
      <c r="G23" s="234" t="s">
        <v>115</v>
      </c>
      <c r="H23" s="235">
        <f>第一週明細!W18</f>
        <v>26.9</v>
      </c>
      <c r="I23" s="232" t="s">
        <v>114</v>
      </c>
      <c r="J23" s="233">
        <f>第一週明細!W22</f>
        <v>96.5</v>
      </c>
      <c r="K23" s="234" t="s">
        <v>2</v>
      </c>
      <c r="L23" s="235">
        <f>第一週明細!W26</f>
        <v>26.799999999999997</v>
      </c>
      <c r="M23" s="232" t="s">
        <v>114</v>
      </c>
      <c r="N23" s="233">
        <f>第一週明細!W30</f>
        <v>0</v>
      </c>
      <c r="O23" s="234" t="s">
        <v>115</v>
      </c>
      <c r="P23" s="235">
        <f>第一週明細!W34</f>
        <v>0</v>
      </c>
      <c r="Q23" s="232" t="s">
        <v>114</v>
      </c>
      <c r="R23" s="233">
        <f>第一週明細!W38</f>
        <v>0</v>
      </c>
      <c r="S23" s="234" t="s">
        <v>115</v>
      </c>
      <c r="T23" s="235">
        <f>第一週明細!W42</f>
        <v>0</v>
      </c>
      <c r="U23" s="5"/>
      <c r="V23" s="5"/>
    </row>
    <row r="24" spans="1:32" s="12" customFormat="1" ht="65.099999999999994" customHeight="1" thickBot="1">
      <c r="A24" s="729">
        <f>'4月菜單'!A15:D15</f>
        <v>45390</v>
      </c>
      <c r="B24" s="730"/>
      <c r="C24" s="730"/>
      <c r="D24" s="731"/>
      <c r="E24" s="729">
        <f>'4月菜單'!E15:H15</f>
        <v>45391</v>
      </c>
      <c r="F24" s="730"/>
      <c r="G24" s="730"/>
      <c r="H24" s="731"/>
      <c r="I24" s="729">
        <f>'4月菜單'!I15:L15</f>
        <v>45392</v>
      </c>
      <c r="J24" s="730"/>
      <c r="K24" s="730"/>
      <c r="L24" s="731"/>
      <c r="M24" s="729">
        <f>'4月菜單'!M15:P15</f>
        <v>45393</v>
      </c>
      <c r="N24" s="730"/>
      <c r="O24" s="730"/>
      <c r="P24" s="731"/>
      <c r="Q24" s="729">
        <f>'4月菜單'!Q15:T15</f>
        <v>45394</v>
      </c>
      <c r="R24" s="730"/>
      <c r="S24" s="730"/>
      <c r="T24" s="731"/>
      <c r="U24" s="5"/>
      <c r="V24" s="5"/>
    </row>
    <row r="25" spans="1:32" s="13" customFormat="1" ht="80.099999999999994" customHeight="1">
      <c r="A25" s="737" t="str">
        <f>'4月菜單'!A16:D16</f>
        <v>白米飯+香烤波浪薯條</v>
      </c>
      <c r="B25" s="738"/>
      <c r="C25" s="738"/>
      <c r="D25" s="739"/>
      <c r="E25" s="737" t="str">
        <f>'4月菜單'!E16:H16</f>
        <v>燕麥飯</v>
      </c>
      <c r="F25" s="738"/>
      <c r="G25" s="738"/>
      <c r="H25" s="739"/>
      <c r="I25" s="737" t="str">
        <f>'4月菜單'!I16:L16</f>
        <v>白米飯</v>
      </c>
      <c r="J25" s="738"/>
      <c r="K25" s="738"/>
      <c r="L25" s="739"/>
      <c r="M25" s="737" t="str">
        <f>'4月菜單'!M16:P16</f>
        <v>地瓜飯</v>
      </c>
      <c r="N25" s="738"/>
      <c r="O25" s="738"/>
      <c r="P25" s="739"/>
      <c r="Q25" s="737" t="str">
        <f>'4月菜單'!Q16:T16</f>
        <v>夜市鐵板麵</v>
      </c>
      <c r="R25" s="738"/>
      <c r="S25" s="738"/>
      <c r="T25" s="739"/>
      <c r="U25" s="5"/>
      <c r="V25" s="5"/>
    </row>
    <row r="26" spans="1:32" s="13" customFormat="1" ht="80.099999999999994" customHeight="1">
      <c r="A26" s="732" t="str">
        <f>'4月菜單'!A17:D17</f>
        <v>洋芋鴨丁</v>
      </c>
      <c r="B26" s="733"/>
      <c r="C26" s="733"/>
      <c r="D26" s="740"/>
      <c r="E26" s="732" t="str">
        <f>'4月菜單'!E17:H17</f>
        <v>板烤雞排</v>
      </c>
      <c r="F26" s="733"/>
      <c r="G26" s="733"/>
      <c r="H26" s="740"/>
      <c r="I26" s="732" t="str">
        <f>'4月菜單'!I17:L17</f>
        <v>黃金雞腿(炸)</v>
      </c>
      <c r="J26" s="733"/>
      <c r="K26" s="733"/>
      <c r="L26" s="740"/>
      <c r="M26" s="732" t="str">
        <f>'4月菜單'!M17:P17</f>
        <v>生鮮水產品-什錦魷魚圈(海)</v>
      </c>
      <c r="N26" s="733"/>
      <c r="O26" s="733"/>
      <c r="P26" s="740"/>
      <c r="Q26" s="732" t="str">
        <f>'4月菜單'!Q17:T17</f>
        <v>鐵路滷排骨</v>
      </c>
      <c r="R26" s="733"/>
      <c r="S26" s="733"/>
      <c r="T26" s="740"/>
      <c r="U26" s="5"/>
      <c r="V26" s="5"/>
    </row>
    <row r="27" spans="1:32" s="13" customFormat="1" ht="80.099999999999994" customHeight="1">
      <c r="A27" s="741" t="str">
        <f>'4月菜單'!A18:D18</f>
        <v>五香滷蛋</v>
      </c>
      <c r="B27" s="742"/>
      <c r="C27" s="742"/>
      <c r="D27" s="743"/>
      <c r="E27" s="741" t="str">
        <f>'4月菜單'!E18:H18</f>
        <v>阿婆肉燥</v>
      </c>
      <c r="F27" s="742"/>
      <c r="G27" s="742"/>
      <c r="H27" s="743"/>
      <c r="I27" s="741" t="str">
        <f>'4月菜單'!I18:L18</f>
        <v>照燒豆腐(豆)</v>
      </c>
      <c r="J27" s="742"/>
      <c r="K27" s="742"/>
      <c r="L27" s="743"/>
      <c r="M27" s="741" t="str">
        <f>'4月菜單'!M18:P18</f>
        <v>紅燒豬腩</v>
      </c>
      <c r="N27" s="742"/>
      <c r="O27" s="742"/>
      <c r="P27" s="743"/>
      <c r="Q27" s="741" t="str">
        <f>'4月菜單'!Q18:T18</f>
        <v>多汁水餃(冷)</v>
      </c>
      <c r="R27" s="742"/>
      <c r="S27" s="742"/>
      <c r="T27" s="743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80.099999999999994" customHeight="1">
      <c r="A28" s="734" t="str">
        <f>'4月菜單'!A19:D19</f>
        <v>高麗菜肉片</v>
      </c>
      <c r="B28" s="735"/>
      <c r="C28" s="735"/>
      <c r="D28" s="736"/>
      <c r="E28" s="734" t="str">
        <f>'4月菜單'!E19:H19</f>
        <v>蔥花吉拿棒(冷)</v>
      </c>
      <c r="F28" s="735"/>
      <c r="G28" s="735"/>
      <c r="H28" s="736"/>
      <c r="I28" s="734" t="str">
        <f>'4月菜單'!I19:L19</f>
        <v>甜椒菇菇</v>
      </c>
      <c r="J28" s="735"/>
      <c r="K28" s="735"/>
      <c r="L28" s="736"/>
      <c r="M28" s="734" t="str">
        <f>'4月菜單'!M19:P19</f>
        <v>金色三穗玉米</v>
      </c>
      <c r="N28" s="735"/>
      <c r="O28" s="735"/>
      <c r="P28" s="736"/>
      <c r="Q28" s="734" t="str">
        <f>'4月菜單'!Q19:T19</f>
        <v>青花造型鮮魚排(海炸加)</v>
      </c>
      <c r="R28" s="735"/>
      <c r="S28" s="735"/>
      <c r="T28" s="736"/>
      <c r="U28" s="5"/>
      <c r="V28" s="5"/>
    </row>
    <row r="29" spans="1:32" s="13" customFormat="1" ht="80.099999999999994" customHeight="1">
      <c r="A29" s="741" t="str">
        <f>'4月菜單'!A20:D20</f>
        <v>深色蔬菜</v>
      </c>
      <c r="B29" s="742"/>
      <c r="C29" s="742"/>
      <c r="D29" s="743"/>
      <c r="E29" s="741" t="str">
        <f>'4月菜單'!E20:H20</f>
        <v>淺色蔬菜</v>
      </c>
      <c r="F29" s="742"/>
      <c r="G29" s="742"/>
      <c r="H29" s="743"/>
      <c r="I29" s="741" t="str">
        <f>'4月菜單'!I20:L20</f>
        <v>深色蔬菜</v>
      </c>
      <c r="J29" s="742"/>
      <c r="K29" s="742"/>
      <c r="L29" s="743"/>
      <c r="M29" s="741" t="str">
        <f>'4月菜單'!M20:P20</f>
        <v>淺色蔬菜</v>
      </c>
      <c r="N29" s="742"/>
      <c r="O29" s="742"/>
      <c r="P29" s="743"/>
      <c r="Q29" s="741" t="str">
        <f>'4月菜單'!Q20:T20</f>
        <v>深色蔬菜</v>
      </c>
      <c r="R29" s="742"/>
      <c r="S29" s="742"/>
      <c r="T29" s="743"/>
      <c r="U29" s="5"/>
      <c r="V29" s="5"/>
    </row>
    <row r="30" spans="1:32" s="13" customFormat="1" ht="80.099999999999994" customHeight="1" thickBot="1">
      <c r="A30" s="744" t="str">
        <f>'4月菜單'!A21:D21</f>
        <v>玉米濃湯(芡)</v>
      </c>
      <c r="B30" s="745"/>
      <c r="C30" s="745"/>
      <c r="D30" s="746"/>
      <c r="E30" s="744" t="str">
        <f>'4月菜單'!E21:H21</f>
        <v>綠豆蜜甜湯</v>
      </c>
      <c r="F30" s="745"/>
      <c r="G30" s="745"/>
      <c r="H30" s="746"/>
      <c r="I30" s="744" t="str">
        <f>'4月菜單'!I21:L21</f>
        <v>海芽湯</v>
      </c>
      <c r="J30" s="745"/>
      <c r="K30" s="745"/>
      <c r="L30" s="746"/>
      <c r="M30" s="744" t="str">
        <f>'4月菜單'!M21:P21</f>
        <v>味噌豆腐湯(豆)</v>
      </c>
      <c r="N30" s="745"/>
      <c r="O30" s="745"/>
      <c r="P30" s="746"/>
      <c r="Q30" s="744" t="str">
        <f>'4月菜單'!Q21:T21</f>
        <v>三絲湯</v>
      </c>
      <c r="R30" s="745"/>
      <c r="S30" s="745"/>
      <c r="T30" s="746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35.1" customHeight="1">
      <c r="A32" s="228" t="s">
        <v>113</v>
      </c>
      <c r="B32" s="229">
        <f>第二週明細!W12</f>
        <v>691.2</v>
      </c>
      <c r="C32" s="230" t="s">
        <v>0</v>
      </c>
      <c r="D32" s="231">
        <f>第二週明細!W8</f>
        <v>22</v>
      </c>
      <c r="E32" s="228" t="s">
        <v>113</v>
      </c>
      <c r="F32" s="229">
        <f>第二週明細!W20</f>
        <v>686.4</v>
      </c>
      <c r="G32" s="230" t="s">
        <v>0</v>
      </c>
      <c r="H32" s="231">
        <f>第二週明細!W16</f>
        <v>22</v>
      </c>
      <c r="I32" s="228" t="s">
        <v>113</v>
      </c>
      <c r="J32" s="229">
        <f>第二週明細!W28</f>
        <v>702.6</v>
      </c>
      <c r="K32" s="230" t="s">
        <v>0</v>
      </c>
      <c r="L32" s="231">
        <f>第二週明細!W24</f>
        <v>23</v>
      </c>
      <c r="M32" s="228" t="s">
        <v>113</v>
      </c>
      <c r="N32" s="229">
        <v>735</v>
      </c>
      <c r="O32" s="230" t="s">
        <v>0</v>
      </c>
      <c r="P32" s="231" t="s">
        <v>118</v>
      </c>
      <c r="Q32" s="228" t="s">
        <v>113</v>
      </c>
      <c r="R32" s="229">
        <f>第二週明細!W44</f>
        <v>691.2</v>
      </c>
      <c r="S32" s="230" t="s">
        <v>0</v>
      </c>
      <c r="T32" s="231">
        <f>第二週明細!W40</f>
        <v>22</v>
      </c>
      <c r="U32" s="5"/>
      <c r="V32" s="5"/>
    </row>
    <row r="33" spans="1:22" ht="35.1" customHeight="1" thickBot="1">
      <c r="A33" s="232" t="s">
        <v>114</v>
      </c>
      <c r="B33" s="233">
        <f>第二週明細!W6</f>
        <v>96.5</v>
      </c>
      <c r="C33" s="234" t="s">
        <v>2</v>
      </c>
      <c r="D33" s="235">
        <f>第二週明細!W10</f>
        <v>26.799999999999997</v>
      </c>
      <c r="E33" s="232" t="s">
        <v>114</v>
      </c>
      <c r="F33" s="233">
        <f>第二週明細!W14</f>
        <v>95.5</v>
      </c>
      <c r="G33" s="234" t="s">
        <v>115</v>
      </c>
      <c r="H33" s="235">
        <f>第二週明細!W18</f>
        <v>26.599999999999998</v>
      </c>
      <c r="I33" s="232" t="s">
        <v>114</v>
      </c>
      <c r="J33" s="233">
        <f>第二週明細!W22</f>
        <v>97</v>
      </c>
      <c r="K33" s="234" t="s">
        <v>2</v>
      </c>
      <c r="L33" s="235">
        <f>第二週明細!W26</f>
        <v>26.9</v>
      </c>
      <c r="M33" s="232" t="s">
        <v>114</v>
      </c>
      <c r="N33" s="233">
        <v>103</v>
      </c>
      <c r="O33" s="234" t="s">
        <v>115</v>
      </c>
      <c r="P33" s="235" t="s">
        <v>119</v>
      </c>
      <c r="Q33" s="232" t="s">
        <v>114</v>
      </c>
      <c r="R33" s="233">
        <f>第二週明細!W38</f>
        <v>96.5</v>
      </c>
      <c r="S33" s="234" t="s">
        <v>115</v>
      </c>
      <c r="T33" s="235">
        <f>第二週明細!W42</f>
        <v>26.799999999999997</v>
      </c>
      <c r="U33" s="5"/>
      <c r="V33" s="5"/>
    </row>
    <row r="34" spans="1:22" s="12" customFormat="1" ht="65.099999999999994" customHeight="1" thickBot="1">
      <c r="A34" s="729">
        <f>'4月菜單'!A25:D25</f>
        <v>45397</v>
      </c>
      <c r="B34" s="730"/>
      <c r="C34" s="730"/>
      <c r="D34" s="731"/>
      <c r="E34" s="729">
        <f>'4月菜單'!E25:H25</f>
        <v>45398</v>
      </c>
      <c r="F34" s="730"/>
      <c r="G34" s="730"/>
      <c r="H34" s="731"/>
      <c r="I34" s="729">
        <f>'4月菜單'!I25:L25</f>
        <v>45399</v>
      </c>
      <c r="J34" s="730"/>
      <c r="K34" s="730"/>
      <c r="L34" s="731"/>
      <c r="M34" s="729">
        <f>'4月菜單'!M25:P25</f>
        <v>45400</v>
      </c>
      <c r="N34" s="730"/>
      <c r="O34" s="730"/>
      <c r="P34" s="731"/>
      <c r="Q34" s="729">
        <f>'4月菜單'!Q25:T25</f>
        <v>45401</v>
      </c>
      <c r="R34" s="730"/>
      <c r="S34" s="730"/>
      <c r="T34" s="731"/>
      <c r="U34" s="5"/>
      <c r="V34" s="5"/>
    </row>
    <row r="35" spans="1:22" s="13" customFormat="1" ht="80.099999999999994" customHeight="1">
      <c r="A35" s="737" t="str">
        <f>'4月菜單'!A26:D26</f>
        <v>白米飯+甜甜鬆餅</v>
      </c>
      <c r="B35" s="738"/>
      <c r="C35" s="738"/>
      <c r="D35" s="739"/>
      <c r="E35" s="737" t="str">
        <f>'4月菜單'!E26:H26</f>
        <v>五穀飯</v>
      </c>
      <c r="F35" s="738"/>
      <c r="G35" s="738"/>
      <c r="H35" s="739"/>
      <c r="I35" s="737" t="str">
        <f>'4月菜單'!I26:L26</f>
        <v>白米飯</v>
      </c>
      <c r="J35" s="738"/>
      <c r="K35" s="738"/>
      <c r="L35" s="739"/>
      <c r="M35" s="737" t="str">
        <f>'4月菜單'!M26:P26</f>
        <v>地瓜飯</v>
      </c>
      <c r="N35" s="738"/>
      <c r="O35" s="738"/>
      <c r="P35" s="739"/>
      <c r="Q35" s="737" t="str">
        <f>'4月菜單'!Q26:T26</f>
        <v>高麗菜飯</v>
      </c>
      <c r="R35" s="738"/>
      <c r="S35" s="738"/>
      <c r="T35" s="739"/>
      <c r="U35" s="5"/>
      <c r="V35" s="5"/>
    </row>
    <row r="36" spans="1:22" s="13" customFormat="1" ht="80.099999999999994" customHeight="1">
      <c r="A36" s="732" t="str">
        <f>'4月菜單'!A27:D27</f>
        <v>紅燒咕咾肉</v>
      </c>
      <c r="B36" s="733"/>
      <c r="C36" s="733"/>
      <c r="D36" s="740"/>
      <c r="E36" s="732" t="str">
        <f>'4月菜單'!E27:H27</f>
        <v>日式排骨</v>
      </c>
      <c r="F36" s="733"/>
      <c r="G36" s="733"/>
      <c r="H36" s="740"/>
      <c r="I36" s="732" t="str">
        <f>'4月菜單'!I27:L27</f>
        <v>香酥雞腿(炸)</v>
      </c>
      <c r="J36" s="733"/>
      <c r="K36" s="733"/>
      <c r="L36" s="740"/>
      <c r="M36" s="732" t="str">
        <f>'4月菜單'!M27:P27</f>
        <v>蒜泥白肉</v>
      </c>
      <c r="N36" s="733"/>
      <c r="O36" s="733"/>
      <c r="P36" s="740"/>
      <c r="Q36" s="732" t="str">
        <f>'4月菜單'!Q27:T27</f>
        <v>生鮮水產品-茄汁清蒸魚(海)</v>
      </c>
      <c r="R36" s="733"/>
      <c r="S36" s="733"/>
      <c r="T36" s="740"/>
      <c r="U36" s="5"/>
      <c r="V36" s="5"/>
    </row>
    <row r="37" spans="1:22" s="13" customFormat="1" ht="80.099999999999994" customHeight="1">
      <c r="A37" s="741" t="str">
        <f>'4月菜單'!A28:D28</f>
        <v>醬燉洋芋雞</v>
      </c>
      <c r="B37" s="742"/>
      <c r="C37" s="742"/>
      <c r="D37" s="743"/>
      <c r="E37" s="741" t="str">
        <f>'4月菜單'!E28:H28</f>
        <v>白菜海茸</v>
      </c>
      <c r="F37" s="742"/>
      <c r="G37" s="742"/>
      <c r="H37" s="743"/>
      <c r="I37" s="741" t="str">
        <f>'4月菜單'!I28:L28</f>
        <v>泰式打拋豬</v>
      </c>
      <c r="J37" s="742"/>
      <c r="K37" s="742"/>
      <c r="L37" s="743"/>
      <c r="M37" s="741" t="str">
        <f>'4月菜單'!M28:P28</f>
        <v>白醬奶香鮮蔬</v>
      </c>
      <c r="N37" s="742"/>
      <c r="O37" s="742"/>
      <c r="P37" s="743"/>
      <c r="Q37" s="741" t="str">
        <f>'4月菜單'!Q28:T28</f>
        <v>炸洋蔥圈圈(加炸)</v>
      </c>
      <c r="R37" s="742"/>
      <c r="S37" s="742"/>
      <c r="T37" s="743"/>
      <c r="U37" s="5"/>
      <c r="V37" s="5"/>
    </row>
    <row r="38" spans="1:22" s="13" customFormat="1" ht="80.099999999999994" customHeight="1">
      <c r="A38" s="734" t="str">
        <f>'4月菜單'!A29:D29</f>
        <v>香嫩豆腐(豆)</v>
      </c>
      <c r="B38" s="735"/>
      <c r="C38" s="735"/>
      <c r="D38" s="736"/>
      <c r="E38" s="734" t="str">
        <f>'4月菜單'!E29:H29</f>
        <v>三杯豆干杏鮑菇(豆)</v>
      </c>
      <c r="F38" s="735"/>
      <c r="G38" s="735"/>
      <c r="H38" s="736"/>
      <c r="I38" s="734" t="str">
        <f>'4月菜單'!I29:L29</f>
        <v>白蘿貢丸(加)</v>
      </c>
      <c r="J38" s="735"/>
      <c r="K38" s="735"/>
      <c r="L38" s="736"/>
      <c r="M38" s="734" t="str">
        <f>'4月菜單'!M29:P29</f>
        <v>芙蓉蒸蛋</v>
      </c>
      <c r="N38" s="735"/>
      <c r="O38" s="735"/>
      <c r="P38" s="736"/>
      <c r="Q38" s="734" t="str">
        <f>'4月菜單'!Q29:T29</f>
        <v>醬燒肉片</v>
      </c>
      <c r="R38" s="735"/>
      <c r="S38" s="735"/>
      <c r="T38" s="736"/>
      <c r="U38" s="5"/>
      <c r="V38" s="5"/>
    </row>
    <row r="39" spans="1:22" s="13" customFormat="1" ht="80.099999999999994" customHeight="1">
      <c r="A39" s="741" t="str">
        <f>'4月菜單'!A30:D30</f>
        <v>深色蔬菜</v>
      </c>
      <c r="B39" s="742"/>
      <c r="C39" s="742"/>
      <c r="D39" s="743"/>
      <c r="E39" s="741" t="str">
        <f>'4月菜單'!E30:H30</f>
        <v>淺色蔬菜</v>
      </c>
      <c r="F39" s="742"/>
      <c r="G39" s="742"/>
      <c r="H39" s="743"/>
      <c r="I39" s="741" t="str">
        <f>'4月菜單'!I30:L30</f>
        <v>深色蔬菜</v>
      </c>
      <c r="J39" s="742"/>
      <c r="K39" s="742"/>
      <c r="L39" s="743"/>
      <c r="M39" s="741" t="str">
        <f>'4月菜單'!M30:P30</f>
        <v>淺色蔬菜</v>
      </c>
      <c r="N39" s="742"/>
      <c r="O39" s="742"/>
      <c r="P39" s="743"/>
      <c r="Q39" s="741" t="str">
        <f>'4月菜單'!Q30:T30</f>
        <v>深色蔬菜</v>
      </c>
      <c r="R39" s="742"/>
      <c r="S39" s="742"/>
      <c r="T39" s="743"/>
      <c r="U39" s="5"/>
      <c r="V39" s="5"/>
    </row>
    <row r="40" spans="1:22" s="13" customFormat="1" ht="80.099999999999994" customHeight="1" thickBot="1">
      <c r="A40" s="744" t="str">
        <f>'4月菜單'!A31:D31</f>
        <v>柴魚蔬菜湯</v>
      </c>
      <c r="B40" s="745"/>
      <c r="C40" s="745"/>
      <c r="D40" s="746"/>
      <c r="E40" s="744" t="str">
        <f>'4月菜單'!E31:H31</f>
        <v>玉米蛋花湯</v>
      </c>
      <c r="F40" s="745"/>
      <c r="G40" s="745"/>
      <c r="H40" s="746"/>
      <c r="I40" s="744" t="str">
        <f>'4月菜單'!I31:L31</f>
        <v>筍菇湯</v>
      </c>
      <c r="J40" s="745"/>
      <c r="K40" s="745"/>
      <c r="L40" s="746"/>
      <c r="M40" s="744" t="str">
        <f>'4月菜單'!M31:P31</f>
        <v>三絲湯</v>
      </c>
      <c r="N40" s="745"/>
      <c r="O40" s="745"/>
      <c r="P40" s="746"/>
      <c r="Q40" s="744" t="str">
        <f>'4月菜單'!Q31:T31</f>
        <v>日式海芽湯</v>
      </c>
      <c r="R40" s="745"/>
      <c r="S40" s="745"/>
      <c r="T40" s="746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35.1" customHeight="1">
      <c r="A42" s="228" t="s">
        <v>113</v>
      </c>
      <c r="B42" s="229">
        <f>第三週明細!W12</f>
        <v>691.2</v>
      </c>
      <c r="C42" s="230" t="s">
        <v>0</v>
      </c>
      <c r="D42" s="231">
        <f>第三週明細!W8</f>
        <v>22</v>
      </c>
      <c r="E42" s="228" t="s">
        <v>113</v>
      </c>
      <c r="F42" s="229">
        <f>第三週明細!W20</f>
        <v>691.3</v>
      </c>
      <c r="G42" s="230" t="s">
        <v>0</v>
      </c>
      <c r="H42" s="231">
        <f>第三週明細!W16</f>
        <v>22.5</v>
      </c>
      <c r="I42" s="228" t="s">
        <v>113</v>
      </c>
      <c r="J42" s="229">
        <f>第三週明細!W28</f>
        <v>724.8</v>
      </c>
      <c r="K42" s="230" t="s">
        <v>0</v>
      </c>
      <c r="L42" s="231">
        <f>第三週明細!W24</f>
        <v>24</v>
      </c>
      <c r="M42" s="228" t="s">
        <v>113</v>
      </c>
      <c r="N42" s="229">
        <f>第三週明細!W36</f>
        <v>694.7</v>
      </c>
      <c r="O42" s="230" t="s">
        <v>120</v>
      </c>
      <c r="P42" s="231">
        <f>第三週明細!W32</f>
        <v>22.3</v>
      </c>
      <c r="Q42" s="228" t="s">
        <v>113</v>
      </c>
      <c r="R42" s="229">
        <f>第三週明細!W44</f>
        <v>695.8</v>
      </c>
      <c r="S42" s="230" t="s">
        <v>0</v>
      </c>
      <c r="T42" s="231">
        <f>第三週明細!W40</f>
        <v>23</v>
      </c>
      <c r="U42" s="5"/>
      <c r="V42" s="5"/>
    </row>
    <row r="43" spans="1:22" ht="35.1" customHeight="1" thickBot="1">
      <c r="A43" s="232" t="s">
        <v>114</v>
      </c>
      <c r="B43" s="233">
        <f>第三週明細!W6</f>
        <v>96.5</v>
      </c>
      <c r="C43" s="234" t="s">
        <v>2</v>
      </c>
      <c r="D43" s="235">
        <f>第三週明細!W10</f>
        <v>26.799999999999997</v>
      </c>
      <c r="E43" s="232" t="s">
        <v>114</v>
      </c>
      <c r="F43" s="233">
        <f>第三週明細!W14</f>
        <v>95.5</v>
      </c>
      <c r="G43" s="234" t="s">
        <v>115</v>
      </c>
      <c r="H43" s="235">
        <f>第三週明細!W18</f>
        <v>26.7</v>
      </c>
      <c r="I43" s="232" t="s">
        <v>114</v>
      </c>
      <c r="J43" s="233">
        <f>第三週明細!W22</f>
        <v>100.5</v>
      </c>
      <c r="K43" s="234" t="s">
        <v>2</v>
      </c>
      <c r="L43" s="235">
        <f>第三週明細!W26</f>
        <v>26.700000000000003</v>
      </c>
      <c r="M43" s="232" t="s">
        <v>114</v>
      </c>
      <c r="N43" s="233">
        <f>第三週明細!W30</f>
        <v>96.7</v>
      </c>
      <c r="O43" s="234" t="s">
        <v>115</v>
      </c>
      <c r="P43" s="235">
        <f>第三週明細!W34</f>
        <v>26.8</v>
      </c>
      <c r="Q43" s="232" t="s">
        <v>114</v>
      </c>
      <c r="R43" s="233">
        <f>第三週明細!W38</f>
        <v>95.5</v>
      </c>
      <c r="S43" s="234" t="s">
        <v>115</v>
      </c>
      <c r="T43" s="235">
        <f>第三週明細!W42</f>
        <v>26.7</v>
      </c>
      <c r="U43" s="5"/>
      <c r="V43" s="5"/>
    </row>
    <row r="44" spans="1:22" s="12" customFormat="1" ht="65.099999999999994" customHeight="1" thickBot="1">
      <c r="A44" s="729">
        <f>'4月菜單'!A35:D35</f>
        <v>45404</v>
      </c>
      <c r="B44" s="730"/>
      <c r="C44" s="730"/>
      <c r="D44" s="731"/>
      <c r="E44" s="729">
        <f>'4月菜單'!E35:H35</f>
        <v>45405</v>
      </c>
      <c r="F44" s="730"/>
      <c r="G44" s="730"/>
      <c r="H44" s="731"/>
      <c r="I44" s="729">
        <f>'4月菜單'!I35:L35</f>
        <v>45406</v>
      </c>
      <c r="J44" s="730"/>
      <c r="K44" s="730"/>
      <c r="L44" s="731"/>
      <c r="M44" s="729">
        <f>'4月菜單'!M35:P35</f>
        <v>45407</v>
      </c>
      <c r="N44" s="730"/>
      <c r="O44" s="730"/>
      <c r="P44" s="731"/>
      <c r="Q44" s="729">
        <f>'4月菜單'!Q35:T35</f>
        <v>45408</v>
      </c>
      <c r="R44" s="730"/>
      <c r="S44" s="730"/>
      <c r="T44" s="731"/>
      <c r="U44" s="5"/>
      <c r="V44" s="5"/>
    </row>
    <row r="45" spans="1:22" s="13" customFormat="1" ht="80.099999999999994" customHeight="1">
      <c r="A45" s="737" t="str">
        <f>'4月菜單'!A36:D36</f>
        <v>白米飯+小可頌</v>
      </c>
      <c r="B45" s="738"/>
      <c r="C45" s="738"/>
      <c r="D45" s="739"/>
      <c r="E45" s="737" t="str">
        <f>'4月菜單'!E36:H36</f>
        <v>糙米飯</v>
      </c>
      <c r="F45" s="738"/>
      <c r="G45" s="738"/>
      <c r="H45" s="739"/>
      <c r="I45" s="737" t="str">
        <f>'4月菜單'!I36:L36</f>
        <v>白米飯</v>
      </c>
      <c r="J45" s="738"/>
      <c r="K45" s="738"/>
      <c r="L45" s="739"/>
      <c r="M45" s="737" t="str">
        <f>'4月菜單'!M36:P36</f>
        <v>地瓜飯</v>
      </c>
      <c r="N45" s="738"/>
      <c r="O45" s="738"/>
      <c r="P45" s="739"/>
      <c r="Q45" s="737" t="str">
        <f>'4月菜單'!Q36:T36</f>
        <v>日式公仔麵</v>
      </c>
      <c r="R45" s="738"/>
      <c r="S45" s="738"/>
      <c r="T45" s="739"/>
      <c r="U45" s="5"/>
      <c r="V45" s="5"/>
    </row>
    <row r="46" spans="1:22" s="13" customFormat="1" ht="80.099999999999994" customHeight="1">
      <c r="A46" s="732" t="str">
        <f>'4月菜單'!A37:D37</f>
        <v>普羅旺斯雞排</v>
      </c>
      <c r="B46" s="733"/>
      <c r="C46" s="733"/>
      <c r="D46" s="740"/>
      <c r="E46" s="732" t="str">
        <f>'4月菜單'!E37:H37</f>
        <v>米血燒鴨(冷)</v>
      </c>
      <c r="F46" s="733"/>
      <c r="G46" s="733"/>
      <c r="H46" s="740"/>
      <c r="I46" s="732" t="str">
        <f>'4月菜單'!I37:L37</f>
        <v>港式肉排</v>
      </c>
      <c r="J46" s="733"/>
      <c r="K46" s="733"/>
      <c r="L46" s="740"/>
      <c r="M46" s="732" t="str">
        <f>'4月菜單'!M37:P37</f>
        <v>古早味滷肉</v>
      </c>
      <c r="N46" s="733"/>
      <c r="O46" s="733"/>
      <c r="P46" s="740"/>
      <c r="Q46" s="732" t="str">
        <f>'4月菜單'!Q37:T37</f>
        <v>生鮮水產品-一口酥魚丁(炸海)</v>
      </c>
      <c r="R46" s="733"/>
      <c r="S46" s="733"/>
      <c r="T46" s="740"/>
      <c r="U46" s="5"/>
      <c r="V46" s="5"/>
    </row>
    <row r="47" spans="1:22" s="13" customFormat="1" ht="80.099999999999994" customHeight="1">
      <c r="A47" s="741" t="str">
        <f>'4月菜單'!A38:D38</f>
        <v>壽喜燒肉(豆)</v>
      </c>
      <c r="B47" s="742"/>
      <c r="C47" s="742"/>
      <c r="D47" s="743"/>
      <c r="E47" s="741" t="str">
        <f>'4月菜單'!E38:H38</f>
        <v>海苔鮮蔬大阪燒</v>
      </c>
      <c r="F47" s="742"/>
      <c r="G47" s="742"/>
      <c r="H47" s="743"/>
      <c r="I47" s="741" t="str">
        <f>'4月菜單'!I38:L38</f>
        <v>番茄蔬菜鍋</v>
      </c>
      <c r="J47" s="742"/>
      <c r="K47" s="742"/>
      <c r="L47" s="743"/>
      <c r="M47" s="741" t="str">
        <f>'4月菜單'!M38:P38</f>
        <v>起司玉米雞茸</v>
      </c>
      <c r="N47" s="742"/>
      <c r="O47" s="742"/>
      <c r="P47" s="743"/>
      <c r="Q47" s="741" t="str">
        <f>'4月菜單'!Q38:T38</f>
        <v>紫米珍珠丸子(加)</v>
      </c>
      <c r="R47" s="742"/>
      <c r="S47" s="742"/>
      <c r="T47" s="743"/>
      <c r="U47" s="5"/>
      <c r="V47" s="5"/>
    </row>
    <row r="48" spans="1:22" s="13" customFormat="1" ht="80.099999999999994" customHeight="1">
      <c r="A48" s="734" t="str">
        <f>'4月菜單'!A39:D39</f>
        <v>港式蘿蔔糕(冷)</v>
      </c>
      <c r="B48" s="735"/>
      <c r="C48" s="735"/>
      <c r="D48" s="736"/>
      <c r="E48" s="734" t="str">
        <f>'4月菜單'!E39:H39</f>
        <v>芹菜豆干(豆)</v>
      </c>
      <c r="F48" s="735"/>
      <c r="G48" s="735"/>
      <c r="H48" s="736"/>
      <c r="I48" s="734" t="str">
        <f>'4月菜單'!I39:L39</f>
        <v>黃金翅小腿(炸)</v>
      </c>
      <c r="J48" s="735"/>
      <c r="K48" s="735"/>
      <c r="L48" s="736"/>
      <c r="M48" s="734" t="str">
        <f>'4月菜單'!M39:P39</f>
        <v>日式蒸蛋</v>
      </c>
      <c r="N48" s="735"/>
      <c r="O48" s="735"/>
      <c r="P48" s="736"/>
      <c r="Q48" s="734" t="str">
        <f>'4月菜單'!Q39:T39</f>
        <v>鮮菇雜燴</v>
      </c>
      <c r="R48" s="735"/>
      <c r="S48" s="735"/>
      <c r="T48" s="736"/>
      <c r="U48" s="5"/>
      <c r="V48" s="5"/>
    </row>
    <row r="49" spans="1:22" s="13" customFormat="1" ht="80.099999999999994" customHeight="1">
      <c r="A49" s="741" t="str">
        <f>'4月菜單'!A40:D40</f>
        <v>深色蔬菜</v>
      </c>
      <c r="B49" s="742"/>
      <c r="C49" s="742"/>
      <c r="D49" s="743"/>
      <c r="E49" s="741" t="str">
        <f>'4月菜單'!E40:H40</f>
        <v>淺色蔬菜</v>
      </c>
      <c r="F49" s="742"/>
      <c r="G49" s="742"/>
      <c r="H49" s="743"/>
      <c r="I49" s="741" t="str">
        <f>'4月菜單'!I40:L40</f>
        <v>深色蔬菜</v>
      </c>
      <c r="J49" s="742"/>
      <c r="K49" s="742"/>
      <c r="L49" s="743"/>
      <c r="M49" s="741" t="str">
        <f>'4月菜單'!M40:P40</f>
        <v>淺色蔬菜</v>
      </c>
      <c r="N49" s="742"/>
      <c r="O49" s="742"/>
      <c r="P49" s="743"/>
      <c r="Q49" s="741" t="str">
        <f>'4月菜單'!Q40:T40</f>
        <v>深色蔬菜</v>
      </c>
      <c r="R49" s="742"/>
      <c r="S49" s="742"/>
      <c r="T49" s="743"/>
      <c r="U49" s="5"/>
      <c r="V49" s="5"/>
    </row>
    <row r="50" spans="1:22" s="13" customFormat="1" ht="80.099999999999994" customHeight="1" thickBot="1">
      <c r="A50" s="744" t="str">
        <f>'4月菜單'!A41:D41</f>
        <v>薑絲冬瓜湯</v>
      </c>
      <c r="B50" s="745"/>
      <c r="C50" s="745"/>
      <c r="D50" s="746"/>
      <c r="E50" s="744" t="str">
        <f>'4月菜單'!E41:H41</f>
        <v>冬瓜山粉圓</v>
      </c>
      <c r="F50" s="745"/>
      <c r="G50" s="745"/>
      <c r="H50" s="746"/>
      <c r="I50" s="744" t="str">
        <f>'4月菜單'!I41:L41</f>
        <v>榨菜金針湯(醃)</v>
      </c>
      <c r="J50" s="745"/>
      <c r="K50" s="745"/>
      <c r="L50" s="746"/>
      <c r="M50" s="744" t="str">
        <f>'4月菜單'!M41:P41</f>
        <v>港式酸辣湯(豆芡)</v>
      </c>
      <c r="N50" s="745"/>
      <c r="O50" s="745"/>
      <c r="P50" s="746"/>
      <c r="Q50" s="744" t="str">
        <f>'4月菜單'!Q41:T41</f>
        <v>紫菜湯</v>
      </c>
      <c r="R50" s="745"/>
      <c r="S50" s="745"/>
      <c r="T50" s="746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35.1" customHeight="1">
      <c r="A52" s="228" t="s">
        <v>113</v>
      </c>
      <c r="B52" s="229">
        <f>'第四週明細 '!W12</f>
        <v>704.4</v>
      </c>
      <c r="C52" s="230" t="s">
        <v>0</v>
      </c>
      <c r="D52" s="231">
        <f>'第四週明細 '!W8</f>
        <v>22</v>
      </c>
      <c r="E52" s="228" t="s">
        <v>113</v>
      </c>
      <c r="F52" s="229">
        <f>'第四週明細 '!W20</f>
        <v>689.1</v>
      </c>
      <c r="G52" s="230" t="s">
        <v>0</v>
      </c>
      <c r="H52" s="231">
        <f>'第四週明細 '!W16</f>
        <v>21.5</v>
      </c>
      <c r="I52" s="228" t="s">
        <v>113</v>
      </c>
      <c r="J52" s="229">
        <f>'第四週明細 '!W28</f>
        <v>707.1</v>
      </c>
      <c r="K52" s="230" t="s">
        <v>0</v>
      </c>
      <c r="L52" s="231">
        <f>'第四週明細 '!W24</f>
        <v>23.5</v>
      </c>
      <c r="M52" s="228" t="s">
        <v>113</v>
      </c>
      <c r="N52" s="229">
        <f>'第四週明細 '!W36</f>
        <v>702.6</v>
      </c>
      <c r="O52" s="230" t="s">
        <v>120</v>
      </c>
      <c r="P52" s="231">
        <f>'第四週明細 '!W32</f>
        <v>22.6</v>
      </c>
      <c r="Q52" s="228" t="s">
        <v>113</v>
      </c>
      <c r="R52" s="229">
        <f>'第四週明細 '!W44</f>
        <v>701.8</v>
      </c>
      <c r="S52" s="230" t="s">
        <v>0</v>
      </c>
      <c r="T52" s="231">
        <f>'第四週明細 '!W40</f>
        <v>23</v>
      </c>
      <c r="U52" s="5"/>
      <c r="V52" s="5"/>
    </row>
    <row r="53" spans="1:22" ht="35.1" customHeight="1" thickBot="1">
      <c r="A53" s="232" t="s">
        <v>114</v>
      </c>
      <c r="B53" s="233">
        <f>'第四週明細 '!W6</f>
        <v>100</v>
      </c>
      <c r="C53" s="234" t="s">
        <v>2</v>
      </c>
      <c r="D53" s="235">
        <f>'第四週明細 '!W10</f>
        <v>26.6</v>
      </c>
      <c r="E53" s="232" t="s">
        <v>114</v>
      </c>
      <c r="F53" s="233">
        <f>'第四週明細 '!W14</f>
        <v>97</v>
      </c>
      <c r="G53" s="234" t="s">
        <v>115</v>
      </c>
      <c r="H53" s="235">
        <f>'第四週明細 '!W18</f>
        <v>26.9</v>
      </c>
      <c r="I53" s="232" t="s">
        <v>114</v>
      </c>
      <c r="J53" s="233">
        <f>'第四週明細 '!W22</f>
        <v>97</v>
      </c>
      <c r="K53" s="234" t="s">
        <v>2</v>
      </c>
      <c r="L53" s="235">
        <f>'第四週明細 '!W26</f>
        <v>26.9</v>
      </c>
      <c r="M53" s="232" t="s">
        <v>114</v>
      </c>
      <c r="N53" s="233">
        <f>'第四週明細 '!W30</f>
        <v>97.9</v>
      </c>
      <c r="O53" s="234" t="s">
        <v>115</v>
      </c>
      <c r="P53" s="235">
        <f>'第四週明細 '!W34</f>
        <v>26.900000000000002</v>
      </c>
      <c r="Q53" s="232" t="s">
        <v>114</v>
      </c>
      <c r="R53" s="233">
        <f>'第四週明細 '!W38</f>
        <v>97</v>
      </c>
      <c r="S53" s="234" t="s">
        <v>115</v>
      </c>
      <c r="T53" s="235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B1:D4 B11:D14 J1:L4 N11:P65536 J11:L65536 R11:T65536 N1:P4 F1:H4 R1:T4 F11:H65536 E1:E1048576 Q1:Q1048576 M1:M1048576 I1:I1048576 B16:D65536 A1:A1048576">
    <cfRule type="cellIs" dxfId="135" priority="61" stopIfTrue="1" operator="equal">
      <formula>0</formula>
    </cfRule>
  </conditionalFormatting>
  <conditionalFormatting sqref="A4:D4">
    <cfRule type="cellIs" dxfId="134" priority="60" stopIfTrue="1" operator="equal">
      <formula>0</formula>
    </cfRule>
  </conditionalFormatting>
  <conditionalFormatting sqref="A4">
    <cfRule type="cellIs" dxfId="133" priority="59" stopIfTrue="1" operator="equal">
      <formula>0</formula>
    </cfRule>
  </conditionalFormatting>
  <conditionalFormatting sqref="E4:T4">
    <cfRule type="cellIs" dxfId="132" priority="58" stopIfTrue="1" operator="equal">
      <formula>0</formula>
    </cfRule>
  </conditionalFormatting>
  <conditionalFormatting sqref="E4 I4 M4 Q4">
    <cfRule type="cellIs" dxfId="131" priority="57" stopIfTrue="1" operator="equal">
      <formula>0</formula>
    </cfRule>
  </conditionalFormatting>
  <conditionalFormatting sqref="A14">
    <cfRule type="cellIs" dxfId="130" priority="56" stopIfTrue="1" operator="equal">
      <formula>0</formula>
    </cfRule>
  </conditionalFormatting>
  <conditionalFormatting sqref="A14">
    <cfRule type="cellIs" dxfId="129" priority="55" stopIfTrue="1" operator="equal">
      <formula>0</formula>
    </cfRule>
  </conditionalFormatting>
  <conditionalFormatting sqref="E14:T14">
    <cfRule type="cellIs" dxfId="128" priority="54" stopIfTrue="1" operator="equal">
      <formula>0</formula>
    </cfRule>
  </conditionalFormatting>
  <conditionalFormatting sqref="E14 I14 M14 Q14">
    <cfRule type="cellIs" dxfId="127" priority="53" stopIfTrue="1" operator="equal">
      <formula>0</formula>
    </cfRule>
  </conditionalFormatting>
  <conditionalFormatting sqref="A24:D24">
    <cfRule type="cellIs" dxfId="126" priority="52" stopIfTrue="1" operator="equal">
      <formula>0</formula>
    </cfRule>
  </conditionalFormatting>
  <conditionalFormatting sqref="A24">
    <cfRule type="cellIs" dxfId="125" priority="51" stopIfTrue="1" operator="equal">
      <formula>0</formula>
    </cfRule>
  </conditionalFormatting>
  <conditionalFormatting sqref="E24:T24">
    <cfRule type="cellIs" dxfId="124" priority="50" stopIfTrue="1" operator="equal">
      <formula>0</formula>
    </cfRule>
  </conditionalFormatting>
  <conditionalFormatting sqref="E24 I24 M24 Q24">
    <cfRule type="cellIs" dxfId="123" priority="49" stopIfTrue="1" operator="equal">
      <formula>0</formula>
    </cfRule>
  </conditionalFormatting>
  <conditionalFormatting sqref="A34:D34">
    <cfRule type="cellIs" dxfId="122" priority="48" stopIfTrue="1" operator="equal">
      <formula>0</formula>
    </cfRule>
  </conditionalFormatting>
  <conditionalFormatting sqref="A34">
    <cfRule type="cellIs" dxfId="121" priority="47" stopIfTrue="1" operator="equal">
      <formula>0</formula>
    </cfRule>
  </conditionalFormatting>
  <conditionalFormatting sqref="E34:T34">
    <cfRule type="cellIs" dxfId="120" priority="46" stopIfTrue="1" operator="equal">
      <formula>0</formula>
    </cfRule>
  </conditionalFormatting>
  <conditionalFormatting sqref="E34 I34 M34 Q34">
    <cfRule type="cellIs" dxfId="119" priority="45" stopIfTrue="1" operator="equal">
      <formula>0</formula>
    </cfRule>
  </conditionalFormatting>
  <conditionalFormatting sqref="A44:D44">
    <cfRule type="cellIs" dxfId="118" priority="44" stopIfTrue="1" operator="equal">
      <formula>0</formula>
    </cfRule>
  </conditionalFormatting>
  <conditionalFormatting sqref="A44">
    <cfRule type="cellIs" dxfId="117" priority="43" stopIfTrue="1" operator="equal">
      <formula>0</formula>
    </cfRule>
  </conditionalFormatting>
  <conditionalFormatting sqref="E44:T44">
    <cfRule type="cellIs" dxfId="116" priority="42" stopIfTrue="1" operator="equal">
      <formula>0</formula>
    </cfRule>
  </conditionalFormatting>
  <conditionalFormatting sqref="E44 I44 M44 Q44">
    <cfRule type="cellIs" dxfId="115" priority="41" stopIfTrue="1" operator="equal">
      <formula>0</formula>
    </cfRule>
  </conditionalFormatting>
  <conditionalFormatting sqref="A14:D14">
    <cfRule type="cellIs" dxfId="114" priority="40" stopIfTrue="1" operator="equal">
      <formula>0</formula>
    </cfRule>
  </conditionalFormatting>
  <conditionalFormatting sqref="A14">
    <cfRule type="cellIs" dxfId="113" priority="39" stopIfTrue="1" operator="equal">
      <formula>0</formula>
    </cfRule>
  </conditionalFormatting>
  <conditionalFormatting sqref="E14:T14">
    <cfRule type="cellIs" dxfId="112" priority="38" stopIfTrue="1" operator="equal">
      <formula>0</formula>
    </cfRule>
  </conditionalFormatting>
  <conditionalFormatting sqref="E14 I14 M14 Q14">
    <cfRule type="cellIs" dxfId="111" priority="37" stopIfTrue="1" operator="equal">
      <formula>0</formula>
    </cfRule>
  </conditionalFormatting>
  <conditionalFormatting sqref="A24">
    <cfRule type="cellIs" dxfId="110" priority="36" stopIfTrue="1" operator="equal">
      <formula>0</formula>
    </cfRule>
  </conditionalFormatting>
  <conditionalFormatting sqref="A24">
    <cfRule type="cellIs" dxfId="109" priority="35" stopIfTrue="1" operator="equal">
      <formula>0</formula>
    </cfRule>
  </conditionalFormatting>
  <conditionalFormatting sqref="E24:T24">
    <cfRule type="cellIs" dxfId="108" priority="34" stopIfTrue="1" operator="equal">
      <formula>0</formula>
    </cfRule>
  </conditionalFormatting>
  <conditionalFormatting sqref="E24 I24 M24 Q24">
    <cfRule type="cellIs" dxfId="107" priority="33" stopIfTrue="1" operator="equal">
      <formula>0</formula>
    </cfRule>
  </conditionalFormatting>
  <conditionalFormatting sqref="A24:D24">
    <cfRule type="cellIs" dxfId="106" priority="32" stopIfTrue="1" operator="equal">
      <formula>0</formula>
    </cfRule>
  </conditionalFormatting>
  <conditionalFormatting sqref="A24">
    <cfRule type="cellIs" dxfId="105" priority="31" stopIfTrue="1" operator="equal">
      <formula>0</formula>
    </cfRule>
  </conditionalFormatting>
  <conditionalFormatting sqref="E24:T24">
    <cfRule type="cellIs" dxfId="104" priority="30" stopIfTrue="1" operator="equal">
      <formula>0</formula>
    </cfRule>
  </conditionalFormatting>
  <conditionalFormatting sqref="E24 I24 M24 Q24">
    <cfRule type="cellIs" dxfId="103" priority="29" stopIfTrue="1" operator="equal">
      <formula>0</formula>
    </cfRule>
  </conditionalFormatting>
  <conditionalFormatting sqref="A34:D34">
    <cfRule type="cellIs" dxfId="102" priority="28" stopIfTrue="1" operator="equal">
      <formula>0</formula>
    </cfRule>
  </conditionalFormatting>
  <conditionalFormatting sqref="A34">
    <cfRule type="cellIs" dxfId="101" priority="27" stopIfTrue="1" operator="equal">
      <formula>0</formula>
    </cfRule>
  </conditionalFormatting>
  <conditionalFormatting sqref="E34:T34">
    <cfRule type="cellIs" dxfId="100" priority="26" stopIfTrue="1" operator="equal">
      <formula>0</formula>
    </cfRule>
  </conditionalFormatting>
  <conditionalFormatting sqref="E34 I34 M34 Q34">
    <cfRule type="cellIs" dxfId="99" priority="25" stopIfTrue="1" operator="equal">
      <formula>0</formula>
    </cfRule>
  </conditionalFormatting>
  <conditionalFormatting sqref="A34">
    <cfRule type="cellIs" dxfId="98" priority="24" stopIfTrue="1" operator="equal">
      <formula>0</formula>
    </cfRule>
  </conditionalFormatting>
  <conditionalFormatting sqref="A34">
    <cfRule type="cellIs" dxfId="97" priority="23" stopIfTrue="1" operator="equal">
      <formula>0</formula>
    </cfRule>
  </conditionalFormatting>
  <conditionalFormatting sqref="E34:T34">
    <cfRule type="cellIs" dxfId="96" priority="22" stopIfTrue="1" operator="equal">
      <formula>0</formula>
    </cfRule>
  </conditionalFormatting>
  <conditionalFormatting sqref="E34 I34 M34 Q34">
    <cfRule type="cellIs" dxfId="95" priority="21" stopIfTrue="1" operator="equal">
      <formula>0</formula>
    </cfRule>
  </conditionalFormatting>
  <conditionalFormatting sqref="A34:D34">
    <cfRule type="cellIs" dxfId="94" priority="20" stopIfTrue="1" operator="equal">
      <formula>0</formula>
    </cfRule>
  </conditionalFormatting>
  <conditionalFormatting sqref="A34">
    <cfRule type="cellIs" dxfId="93" priority="19" stopIfTrue="1" operator="equal">
      <formula>0</formula>
    </cfRule>
  </conditionalFormatting>
  <conditionalFormatting sqref="E34:T34">
    <cfRule type="cellIs" dxfId="92" priority="18" stopIfTrue="1" operator="equal">
      <formula>0</formula>
    </cfRule>
  </conditionalFormatting>
  <conditionalFormatting sqref="E34 I34 M34 Q34">
    <cfRule type="cellIs" dxfId="91" priority="17" stopIfTrue="1" operator="equal">
      <formula>0</formula>
    </cfRule>
  </conditionalFormatting>
  <conditionalFormatting sqref="A44:D44">
    <cfRule type="cellIs" dxfId="90" priority="16" stopIfTrue="1" operator="equal">
      <formula>0</formula>
    </cfRule>
  </conditionalFormatting>
  <conditionalFormatting sqref="A44">
    <cfRule type="cellIs" dxfId="89" priority="15" stopIfTrue="1" operator="equal">
      <formula>0</formula>
    </cfRule>
  </conditionalFormatting>
  <conditionalFormatting sqref="E44:T44">
    <cfRule type="cellIs" dxfId="88" priority="14" stopIfTrue="1" operator="equal">
      <formula>0</formula>
    </cfRule>
  </conditionalFormatting>
  <conditionalFormatting sqref="E44 I44 M44 Q44">
    <cfRule type="cellIs" dxfId="87" priority="13" stopIfTrue="1" operator="equal">
      <formula>0</formula>
    </cfRule>
  </conditionalFormatting>
  <conditionalFormatting sqref="A44:D44">
    <cfRule type="cellIs" dxfId="86" priority="12" stopIfTrue="1" operator="equal">
      <formula>0</formula>
    </cfRule>
  </conditionalFormatting>
  <conditionalFormatting sqref="A44">
    <cfRule type="cellIs" dxfId="85" priority="11" stopIfTrue="1" operator="equal">
      <formula>0</formula>
    </cfRule>
  </conditionalFormatting>
  <conditionalFormatting sqref="E44:T44">
    <cfRule type="cellIs" dxfId="84" priority="10" stopIfTrue="1" operator="equal">
      <formula>0</formula>
    </cfRule>
  </conditionalFormatting>
  <conditionalFormatting sqref="E44 I44 M44 Q44">
    <cfRule type="cellIs" dxfId="83" priority="9" stopIfTrue="1" operator="equal">
      <formula>0</formula>
    </cfRule>
  </conditionalFormatting>
  <conditionalFormatting sqref="A44">
    <cfRule type="cellIs" dxfId="82" priority="8" stopIfTrue="1" operator="equal">
      <formula>0</formula>
    </cfRule>
  </conditionalFormatting>
  <conditionalFormatting sqref="A44">
    <cfRule type="cellIs" dxfId="81" priority="7" stopIfTrue="1" operator="equal">
      <formula>0</formula>
    </cfRule>
  </conditionalFormatting>
  <conditionalFormatting sqref="E44:T44">
    <cfRule type="cellIs" dxfId="80" priority="6" stopIfTrue="1" operator="equal">
      <formula>0</formula>
    </cfRule>
  </conditionalFormatting>
  <conditionalFormatting sqref="E44 I44 M44 Q44">
    <cfRule type="cellIs" dxfId="79" priority="5" stopIfTrue="1" operator="equal">
      <formula>0</formula>
    </cfRule>
  </conditionalFormatting>
  <conditionalFormatting sqref="A44:D44">
    <cfRule type="cellIs" dxfId="78" priority="4" stopIfTrue="1" operator="equal">
      <formula>0</formula>
    </cfRule>
  </conditionalFormatting>
  <conditionalFormatting sqref="A44">
    <cfRule type="cellIs" dxfId="77" priority="3" stopIfTrue="1" operator="equal">
      <formula>0</formula>
    </cfRule>
  </conditionalFormatting>
  <conditionalFormatting sqref="E44:T44">
    <cfRule type="cellIs" dxfId="76" priority="2" stopIfTrue="1" operator="equal">
      <formula>0</formula>
    </cfRule>
  </conditionalFormatting>
  <conditionalFormatting sqref="E44 I44 M44 Q44">
    <cfRule type="cellIs" dxfId="75" priority="1" stopIfTrue="1" operator="equal">
      <formula>0</formula>
    </cfRule>
  </conditionalFormatting>
  <pageMargins left="0.15748031496062992" right="0.15748031496062992" top="0" bottom="0" header="0.19685039370078741" footer="0.19685039370078741"/>
  <pageSetup paperSize="9" scale="17" orientation="landscape" r:id="rId1"/>
  <headerFooter alignWithMargins="0"/>
  <rowBreaks count="1" manualBreakCount="1">
    <brk id="53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10</vt:i4>
      </vt:variant>
    </vt:vector>
  </HeadingPairs>
  <TitlesOfParts>
    <vt:vector size="21" baseType="lpstr">
      <vt:lpstr>4月菜單</vt:lpstr>
      <vt:lpstr>第一週明細</vt:lpstr>
      <vt:lpstr>第二週明細</vt:lpstr>
      <vt:lpstr>第三週明細</vt:lpstr>
      <vt:lpstr>第四週明細 </vt:lpstr>
      <vt:lpstr>第五週明細  </vt:lpstr>
      <vt:lpstr>直式</vt:lpstr>
      <vt:lpstr>直式-高職美編</vt:lpstr>
      <vt:lpstr>國小國中橫式美編</vt:lpstr>
      <vt:lpstr>直式-國中美編</vt:lpstr>
      <vt:lpstr>橫式</vt:lpstr>
      <vt:lpstr>'4月菜單'!Print_Area</vt:lpstr>
      <vt:lpstr>直式!Print_Area</vt:lpstr>
      <vt:lpstr>'直式-高職美編'!Print_Area</vt:lpstr>
      <vt:lpstr>'直式-國中美編'!Print_Area</vt:lpstr>
      <vt:lpstr>國小國中橫式美編!Print_Area</vt:lpstr>
      <vt:lpstr>第一週明細!Print_Area</vt:lpstr>
      <vt:lpstr>第二週明細!Print_Area</vt:lpstr>
      <vt:lpstr>第三週明細!Print_Area</vt:lpstr>
      <vt:lpstr>'第五週明細  '!Print_Area</vt:lpstr>
      <vt:lpstr>'第四週明細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王秀惠</cp:lastModifiedBy>
  <cp:lastPrinted>2024-02-19T07:36:10Z</cp:lastPrinted>
  <dcterms:created xsi:type="dcterms:W3CDTF">2020-02-12T00:57:32Z</dcterms:created>
  <dcterms:modified xsi:type="dcterms:W3CDTF">2024-03-08T06:05:11Z</dcterms:modified>
</cp:coreProperties>
</file>