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xr:revisionPtr revIDLastSave="0" documentId="13_ncr:1_{AF10D07E-E672-4C15-86C0-83A8374839D4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113.4月菜單" sheetId="20" r:id="rId1"/>
    <sheet name="第ㄧ週明細" sheetId="3" r:id="rId2"/>
    <sheet name="第二週明細" sheetId="4" r:id="rId3"/>
    <sheet name="第三週明細" sheetId="7" r:id="rId4"/>
    <sheet name="第四週明細 " sheetId="8" r:id="rId5"/>
    <sheet name="第五週明細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21" l="1"/>
  <c r="W10" i="21"/>
  <c r="W42" i="8"/>
  <c r="W34" i="8"/>
  <c r="W26" i="8"/>
  <c r="W18" i="8"/>
  <c r="W10" i="8"/>
  <c r="W42" i="7"/>
  <c r="W34" i="7"/>
  <c r="W26" i="7"/>
  <c r="W18" i="7"/>
  <c r="W10" i="7"/>
  <c r="W42" i="4"/>
  <c r="W34" i="4"/>
  <c r="W26" i="4"/>
  <c r="W18" i="4"/>
  <c r="W10" i="4"/>
  <c r="W26" i="3"/>
  <c r="W18" i="3"/>
  <c r="W10" i="3"/>
  <c r="S13" i="21"/>
  <c r="P13" i="21"/>
  <c r="M13" i="21"/>
  <c r="J13" i="21"/>
  <c r="G13" i="21"/>
  <c r="D13" i="21"/>
  <c r="S5" i="21"/>
  <c r="P5" i="21"/>
  <c r="M5" i="21"/>
  <c r="J5" i="21"/>
  <c r="G5" i="21"/>
  <c r="D5" i="21"/>
  <c r="AE42" i="21" l="1"/>
  <c r="AD41" i="21"/>
  <c r="AF41" i="21" s="1"/>
  <c r="AE40" i="21"/>
  <c r="AC40" i="21"/>
  <c r="AD39" i="21"/>
  <c r="AD43" i="21" s="1"/>
  <c r="AC39" i="21"/>
  <c r="AF39" i="21" s="1"/>
  <c r="AE38" i="21"/>
  <c r="AC38" i="21"/>
  <c r="AE34" i="21"/>
  <c r="AF33" i="21"/>
  <c r="AD33" i="21"/>
  <c r="AE32" i="21"/>
  <c r="AC32" i="21"/>
  <c r="AF32" i="21" s="1"/>
  <c r="AD31" i="21"/>
  <c r="AD35" i="21" s="1"/>
  <c r="AC31" i="21"/>
  <c r="AE30" i="21"/>
  <c r="AC30" i="21"/>
  <c r="AE26" i="21"/>
  <c r="AD25" i="21"/>
  <c r="AF25" i="21" s="1"/>
  <c r="AE24" i="21"/>
  <c r="AC24" i="21"/>
  <c r="AF24" i="21" s="1"/>
  <c r="AD23" i="21"/>
  <c r="AD27" i="21" s="1"/>
  <c r="AC23" i="21"/>
  <c r="AE22" i="21"/>
  <c r="AC22" i="21"/>
  <c r="AE18" i="21"/>
  <c r="I48" i="20"/>
  <c r="AD17" i="21"/>
  <c r="AF17" i="21" s="1"/>
  <c r="AE16" i="21"/>
  <c r="AC16" i="21"/>
  <c r="W16" i="21"/>
  <c r="I47" i="20" s="1"/>
  <c r="AD15" i="21"/>
  <c r="AD19" i="21" s="1"/>
  <c r="AC15" i="21"/>
  <c r="AE14" i="21"/>
  <c r="AC14" i="21"/>
  <c r="AC19" i="21" s="1"/>
  <c r="W14" i="21"/>
  <c r="AE10" i="21"/>
  <c r="AD9" i="21"/>
  <c r="AF9" i="21" s="1"/>
  <c r="AE8" i="21"/>
  <c r="AC8" i="21"/>
  <c r="W8" i="21"/>
  <c r="E47" i="20" s="1"/>
  <c r="AD7" i="21"/>
  <c r="AD11" i="21" s="1"/>
  <c r="AC7" i="21"/>
  <c r="AF7" i="21" s="1"/>
  <c r="AE6" i="21"/>
  <c r="AC6" i="21"/>
  <c r="W6" i="21"/>
  <c r="C48" i="20" s="1"/>
  <c r="W22" i="3"/>
  <c r="K12" i="20" s="1"/>
  <c r="W14" i="3"/>
  <c r="G12" i="20" s="1"/>
  <c r="S21" i="3"/>
  <c r="P21" i="3"/>
  <c r="M21" i="3"/>
  <c r="J21" i="3"/>
  <c r="G21" i="3"/>
  <c r="D21" i="3"/>
  <c r="S13" i="3"/>
  <c r="P13" i="3"/>
  <c r="M13" i="3"/>
  <c r="J13" i="3"/>
  <c r="G13" i="3"/>
  <c r="D13" i="3"/>
  <c r="S5" i="3"/>
  <c r="P5" i="3"/>
  <c r="M5" i="3"/>
  <c r="J5" i="3"/>
  <c r="G5" i="3"/>
  <c r="D5" i="3"/>
  <c r="E12" i="20"/>
  <c r="W8" i="3"/>
  <c r="E11" i="20" s="1"/>
  <c r="W6" i="3"/>
  <c r="M12" i="20"/>
  <c r="W24" i="3"/>
  <c r="M11" i="20" s="1"/>
  <c r="I12" i="20"/>
  <c r="W16" i="3"/>
  <c r="I11" i="20" s="1"/>
  <c r="D29" i="3"/>
  <c r="AF23" i="21" l="1"/>
  <c r="AF31" i="21"/>
  <c r="AC43" i="21"/>
  <c r="AE27" i="21"/>
  <c r="AF27" i="21" s="1"/>
  <c r="AE19" i="21"/>
  <c r="AF8" i="21"/>
  <c r="AF15" i="21"/>
  <c r="AF40" i="21"/>
  <c r="AE11" i="21"/>
  <c r="AC27" i="21"/>
  <c r="AC35" i="21"/>
  <c r="AE43" i="21"/>
  <c r="AC11" i="21"/>
  <c r="AF16" i="21"/>
  <c r="AE35" i="21"/>
  <c r="AF35" i="21" s="1"/>
  <c r="W20" i="21"/>
  <c r="G47" i="20" s="1"/>
  <c r="G48" i="20"/>
  <c r="W12" i="21"/>
  <c r="C47" i="20" s="1"/>
  <c r="E48" i="20"/>
  <c r="W20" i="3"/>
  <c r="G11" i="20" s="1"/>
  <c r="W12" i="3"/>
  <c r="C11" i="20" s="1"/>
  <c r="C12" i="20"/>
  <c r="AF11" i="21"/>
  <c r="AC12" i="21" s="1"/>
  <c r="AF43" i="21"/>
  <c r="AC44" i="21" s="1"/>
  <c r="AF19" i="21"/>
  <c r="AD20" i="21" s="1"/>
  <c r="AF6" i="21"/>
  <c r="AF22" i="21"/>
  <c r="AF38" i="21"/>
  <c r="AF14" i="21"/>
  <c r="AF30" i="21"/>
  <c r="W28" i="3"/>
  <c r="K11" i="20" s="1"/>
  <c r="W38" i="7"/>
  <c r="W30" i="7"/>
  <c r="AE36" i="21" l="1"/>
  <c r="AD36" i="21"/>
  <c r="AC36" i="21"/>
  <c r="AD28" i="21"/>
  <c r="AC28" i="21"/>
  <c r="AD12" i="21"/>
  <c r="AD44" i="21"/>
  <c r="AE28" i="21"/>
  <c r="AE20" i="21"/>
  <c r="AC20" i="21"/>
  <c r="AE44" i="21"/>
  <c r="AE12" i="21"/>
  <c r="G13" i="8" l="1"/>
  <c r="S37" i="8" l="1"/>
  <c r="P37" i="8"/>
  <c r="J37" i="8"/>
  <c r="M37" i="8"/>
  <c r="G37" i="8"/>
  <c r="D37" i="8"/>
  <c r="G21" i="8"/>
  <c r="M13" i="7"/>
  <c r="W8" i="7"/>
  <c r="W6" i="7"/>
  <c r="U39" i="20" l="1"/>
  <c r="W40" i="8"/>
  <c r="U38" i="20" s="1"/>
  <c r="W38" i="8"/>
  <c r="S39" i="20" s="1"/>
  <c r="W44" i="8" l="1"/>
  <c r="S38" i="20" s="1"/>
  <c r="W32" i="4"/>
  <c r="W30" i="4"/>
  <c r="W8" i="4"/>
  <c r="W6" i="4"/>
  <c r="W36" i="4" l="1"/>
  <c r="W12" i="4"/>
  <c r="W30" i="8" l="1"/>
  <c r="W24" i="8"/>
  <c r="W22" i="8"/>
  <c r="W14" i="7"/>
  <c r="W16" i="7"/>
  <c r="W40" i="4"/>
  <c r="W24" i="4"/>
  <c r="W22" i="4"/>
  <c r="W14" i="4"/>
  <c r="W42" i="3"/>
  <c r="W34" i="3"/>
  <c r="W32" i="3"/>
  <c r="Q39" i="20" l="1"/>
  <c r="O39" i="20"/>
  <c r="S29" i="8"/>
  <c r="P29" i="8"/>
  <c r="M29" i="8"/>
  <c r="J29" i="8"/>
  <c r="G29" i="8"/>
  <c r="D29" i="8"/>
  <c r="S21" i="8"/>
  <c r="P21" i="8"/>
  <c r="M21" i="8"/>
  <c r="J21" i="8"/>
  <c r="D21" i="8"/>
  <c r="W32" i="8"/>
  <c r="Q38" i="20" s="1"/>
  <c r="M38" i="20"/>
  <c r="K39" i="20"/>
  <c r="W36" i="8" l="1"/>
  <c r="O38" i="20" s="1"/>
  <c r="W28" i="8"/>
  <c r="K38" i="20" s="1"/>
  <c r="M39" i="20"/>
  <c r="W24" i="7"/>
  <c r="W40" i="7" l="1"/>
  <c r="W16" i="4" l="1"/>
  <c r="W40" i="3"/>
  <c r="W16" i="8" l="1"/>
  <c r="W8" i="8"/>
  <c r="W32" i="7"/>
  <c r="I39" i="20" l="1"/>
  <c r="I38" i="20"/>
  <c r="W14" i="8"/>
  <c r="W20" i="8" s="1"/>
  <c r="G38" i="20" s="1"/>
  <c r="S13" i="8"/>
  <c r="P13" i="8"/>
  <c r="M13" i="8"/>
  <c r="J13" i="8"/>
  <c r="D13" i="8"/>
  <c r="G39" i="20" l="1"/>
  <c r="U29" i="20" l="1"/>
  <c r="D21" i="7"/>
  <c r="S13" i="7"/>
  <c r="P13" i="7"/>
  <c r="J13" i="7"/>
  <c r="G13" i="7"/>
  <c r="D13" i="7"/>
  <c r="S5" i="7"/>
  <c r="P5" i="7"/>
  <c r="M5" i="7"/>
  <c r="J5" i="7"/>
  <c r="G5" i="7"/>
  <c r="D5" i="7"/>
  <c r="W38" i="4"/>
  <c r="S37" i="4"/>
  <c r="P37" i="4"/>
  <c r="M37" i="4"/>
  <c r="J37" i="4"/>
  <c r="G37" i="4"/>
  <c r="D37" i="4"/>
  <c r="S29" i="4"/>
  <c r="P29" i="4"/>
  <c r="M29" i="4"/>
  <c r="J29" i="4"/>
  <c r="G29" i="4"/>
  <c r="D29" i="4"/>
  <c r="S21" i="20" l="1"/>
  <c r="C30" i="20"/>
  <c r="I29" i="20"/>
  <c r="E30" i="20"/>
  <c r="O21" i="20"/>
  <c r="G30" i="20"/>
  <c r="Q20" i="20"/>
  <c r="U20" i="20"/>
  <c r="I30" i="20"/>
  <c r="E29" i="20"/>
  <c r="Q21" i="20"/>
  <c r="U21" i="20"/>
  <c r="W12" i="7"/>
  <c r="W20" i="7"/>
  <c r="W44" i="4"/>
  <c r="G29" i="20" l="1"/>
  <c r="O20" i="20"/>
  <c r="S20" i="20"/>
  <c r="C29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D37" i="3"/>
  <c r="W6" i="8"/>
  <c r="W22" i="7"/>
  <c r="Q30" i="20" l="1"/>
  <c r="S30" i="20"/>
  <c r="O30" i="20"/>
  <c r="U30" i="20"/>
  <c r="K30" i="20"/>
  <c r="Q29" i="20"/>
  <c r="W36" i="7"/>
  <c r="W12" i="8"/>
  <c r="C38" i="20" s="1"/>
  <c r="W44" i="7"/>
  <c r="W28" i="7"/>
  <c r="W28" i="4"/>
  <c r="W20" i="4"/>
  <c r="S29" i="20" l="1"/>
  <c r="K20" i="20"/>
  <c r="O29" i="20"/>
  <c r="K21" i="20" l="1"/>
  <c r="E39" i="20" l="1"/>
  <c r="C39" i="20"/>
  <c r="I20" i="20" l="1"/>
  <c r="M29" i="20" l="1"/>
  <c r="M20" i="20"/>
  <c r="E21" i="20" l="1"/>
  <c r="E38" i="20" l="1"/>
  <c r="M30" i="20"/>
  <c r="M21" i="20"/>
  <c r="I21" i="20"/>
  <c r="G21" i="20"/>
  <c r="E20" i="20"/>
  <c r="C21" i="20"/>
  <c r="W44" i="3" l="1"/>
  <c r="W36" i="3"/>
  <c r="G20" i="20" l="1"/>
  <c r="K29" i="20"/>
  <c r="C20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<sst xmlns="http://schemas.openxmlformats.org/spreadsheetml/2006/main" count="1400" uniqueCount="458">
  <si>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</si>
  <si>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</si>
  <si>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</si>
  <si>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</si>
  <si>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</si>
  <si>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</si>
  <si>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</si>
  <si>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</si>
  <si>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</si>
  <si>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</si>
  <si>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</si>
  <si>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</si>
  <si>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</si>
  <si>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</si>
  <si>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</si>
  <si>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</si>
  <si>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</si>
  <si>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</si>
  <si>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</si>
  <si>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</si>
  <si>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</si>
  <si>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</si>
  <si>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</si>
  <si>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</si>
  <si>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</si>
  <si>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</si>
  <si>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</si>
  <si>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</si>
  <si>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</si>
  <si>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</si>
  <si>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</si>
  <si>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</si>
  <si>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</si>
  <si>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</si>
  <si>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</si>
  <si>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</si>
  <si>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</si>
  <si>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</si>
  <si>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</si>
  <si>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</si>
  <si>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</si>
  <si>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</si>
  <si>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</si>
  <si>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</si>
  <si>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</si>
  <si>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</si>
  <si>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</si>
  <si>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</si>
  <si>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</si>
  <si>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</si>
  <si>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</si>
  <si>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</si>
  <si>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</si>
  <si>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</si>
  <si>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</si>
  <si>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</si>
  <si>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</si>
  <si>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</si>
  <si>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</si>
  <si>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</si>
  <si>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地瓜</t>
    <phoneticPr fontId="19" type="noConversion"/>
  </si>
  <si>
    <t>香Q米飯</t>
    <phoneticPr fontId="19" type="noConversion"/>
  </si>
  <si>
    <t>深色蔬菜</t>
    <phoneticPr fontId="19" type="noConversion"/>
  </si>
  <si>
    <t>煮</t>
    <phoneticPr fontId="19" type="noConversion"/>
  </si>
  <si>
    <t>白米</t>
    <phoneticPr fontId="19" type="noConversion"/>
  </si>
  <si>
    <t>地瓜飯</t>
    <phoneticPr fontId="19" type="noConversion"/>
  </si>
  <si>
    <t>地瓜飯</t>
    <phoneticPr fontId="19" type="noConversion"/>
  </si>
  <si>
    <t>香Q米飯</t>
    <phoneticPr fontId="19" type="noConversion"/>
  </si>
  <si>
    <t>洋蔥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</si>
  <si>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</si>
  <si>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</si>
  <si>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</si>
  <si>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</si>
  <si>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</si>
  <si>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</si>
  <si>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</si>
  <si>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蒸</t>
    <phoneticPr fontId="19" type="noConversion"/>
  </si>
  <si>
    <t>白米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</si>
  <si>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</si>
  <si>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</si>
  <si>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</si>
  <si>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雞蛋</t>
    <phoneticPr fontId="19" type="noConversion"/>
  </si>
  <si>
    <t>煮</t>
    <phoneticPr fontId="19" type="noConversion"/>
  </si>
  <si>
    <t>蒸</t>
    <phoneticPr fontId="19" type="noConversion"/>
  </si>
  <si>
    <t>三色豆</t>
    <phoneticPr fontId="19" type="noConversion"/>
  </si>
  <si>
    <t>生鮮豬絞肉</t>
    <phoneticPr fontId="19" type="noConversion"/>
  </si>
  <si>
    <t>烤</t>
    <phoneticPr fontId="19" type="noConversion"/>
  </si>
  <si>
    <t>地瓜飯</t>
    <phoneticPr fontId="19" type="noConversion"/>
  </si>
  <si>
    <t>地瓜</t>
    <phoneticPr fontId="19" type="noConversion"/>
  </si>
  <si>
    <t>深色蔬菜</t>
    <phoneticPr fontId="19" type="noConversion"/>
  </si>
  <si>
    <t>海</t>
    <phoneticPr fontId="19" type="noConversion"/>
  </si>
  <si>
    <t>地瓜</t>
    <phoneticPr fontId="19" type="noConversion"/>
  </si>
  <si>
    <t>煮</t>
    <phoneticPr fontId="19" type="noConversion"/>
  </si>
  <si>
    <t>醣類：</t>
    <phoneticPr fontId="19" type="noConversion"/>
  </si>
  <si>
    <t>主食類</t>
    <phoneticPr fontId="19" type="noConversion"/>
  </si>
  <si>
    <t>蔬菜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</si>
  <si>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</si>
  <si>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</si>
  <si>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</si>
  <si>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</si>
  <si>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</si>
  <si>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</si>
  <si>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生鮮豬絞肉</t>
    <phoneticPr fontId="19" type="noConversion"/>
  </si>
  <si>
    <t>生鮮豬絞肉</t>
    <phoneticPr fontId="19" type="noConversion"/>
  </si>
  <si>
    <t>豆</t>
    <phoneticPr fontId="19" type="noConversion"/>
  </si>
  <si>
    <t>豬肉來源:臺灣(豬肉及豬可食部位原料之原產地:臺灣)</t>
  </si>
  <si>
    <t>深色蔬菜</t>
    <phoneticPr fontId="19" type="noConversion"/>
  </si>
  <si>
    <t>胡蘿蔔</t>
    <phoneticPr fontId="19" type="noConversion"/>
  </si>
  <si>
    <t>粉薑</t>
    <phoneticPr fontId="19" type="noConversion"/>
  </si>
  <si>
    <t>淺色蔬菜</t>
    <phoneticPr fontId="19" type="noConversion"/>
  </si>
  <si>
    <t>綠豆芽</t>
    <phoneticPr fontId="19" type="noConversion"/>
  </si>
  <si>
    <t>炸</t>
    <phoneticPr fontId="19" type="noConversion"/>
  </si>
  <si>
    <t>杏鮑菇</t>
    <phoneticPr fontId="19" type="noConversion"/>
  </si>
  <si>
    <t>生鮮翅小腿</t>
    <phoneticPr fontId="19" type="noConversion"/>
  </si>
  <si>
    <t>傳統豆腐</t>
    <phoneticPr fontId="19" type="noConversion"/>
  </si>
  <si>
    <t>生鮮上絞肉</t>
    <phoneticPr fontId="19" type="noConversion"/>
  </si>
  <si>
    <t>甘藍</t>
    <phoneticPr fontId="19" type="noConversion"/>
  </si>
  <si>
    <t>新鮮麻竹筍</t>
    <phoneticPr fontId="19" type="noConversion"/>
  </si>
  <si>
    <t>醃</t>
    <phoneticPr fontId="19" type="noConversion"/>
  </si>
  <si>
    <t>木耳</t>
    <phoneticPr fontId="19" type="noConversion"/>
  </si>
  <si>
    <t>乾香菇</t>
    <phoneticPr fontId="19" type="noConversion"/>
  </si>
  <si>
    <t>傳統豆腐</t>
    <phoneticPr fontId="19" type="noConversion"/>
  </si>
  <si>
    <t>煮</t>
    <phoneticPr fontId="19" type="noConversion"/>
  </si>
  <si>
    <t>生鮮豬後腿肉絲</t>
    <phoneticPr fontId="19" type="noConversion"/>
  </si>
  <si>
    <t>胡蘿蔔</t>
    <phoneticPr fontId="19" type="noConversion"/>
  </si>
  <si>
    <t>結球白菜</t>
    <phoneticPr fontId="19" type="noConversion"/>
  </si>
  <si>
    <t>煮</t>
    <phoneticPr fontId="19" type="noConversion"/>
  </si>
  <si>
    <t>紫菜</t>
    <phoneticPr fontId="19" type="noConversion"/>
  </si>
  <si>
    <t>馬鈴薯</t>
    <phoneticPr fontId="19" type="noConversion"/>
  </si>
  <si>
    <t>生鮮豬後腿肉丁</t>
    <phoneticPr fontId="19" type="noConversion"/>
  </si>
  <si>
    <t>味噌</t>
    <phoneticPr fontId="19" type="noConversion"/>
  </si>
  <si>
    <t>煮</t>
    <phoneticPr fontId="19" type="noConversion"/>
  </si>
  <si>
    <t>白米</t>
    <phoneticPr fontId="19" type="noConversion"/>
  </si>
  <si>
    <t>黑豆乾</t>
    <phoneticPr fontId="19" type="noConversion"/>
  </si>
  <si>
    <t>加</t>
    <phoneticPr fontId="19" type="noConversion"/>
  </si>
  <si>
    <t>炒</t>
    <phoneticPr fontId="19" type="noConversion"/>
  </si>
  <si>
    <t>炸</t>
    <phoneticPr fontId="19" type="noConversion"/>
  </si>
  <si>
    <t>煮</t>
    <phoneticPr fontId="19" type="noConversion"/>
  </si>
  <si>
    <t>香Q米飯</t>
    <phoneticPr fontId="19" type="noConversion"/>
  </si>
  <si>
    <t>香Q米飯</t>
    <phoneticPr fontId="19" type="noConversion"/>
  </si>
  <si>
    <t>香Q米飯</t>
    <phoneticPr fontId="19" type="noConversion"/>
  </si>
  <si>
    <t>糙米飯</t>
    <phoneticPr fontId="19" type="noConversion"/>
  </si>
  <si>
    <t>糙粳米</t>
    <phoneticPr fontId="19" type="noConversion"/>
  </si>
  <si>
    <t>瓜仔肉(醃)</t>
    <phoneticPr fontId="19" type="noConversion"/>
  </si>
  <si>
    <t>麥片飯</t>
    <phoneticPr fontId="19" type="noConversion"/>
  </si>
  <si>
    <t>豆</t>
    <phoneticPr fontId="19" type="noConversion"/>
  </si>
  <si>
    <t>油蔥酥</t>
    <phoneticPr fontId="19" type="noConversion"/>
  </si>
  <si>
    <t>乾香菇</t>
    <phoneticPr fontId="19" type="noConversion"/>
  </si>
  <si>
    <t>三色豆</t>
    <phoneticPr fontId="19" type="noConversion"/>
  </si>
  <si>
    <t>冷</t>
    <phoneticPr fontId="19" type="noConversion"/>
  </si>
  <si>
    <t>紅麵線</t>
    <phoneticPr fontId="19" type="noConversion"/>
  </si>
  <si>
    <t>雞蛋</t>
    <phoneticPr fontId="19" type="noConversion"/>
  </si>
  <si>
    <t>大麥片</t>
    <phoneticPr fontId="19" type="noConversion"/>
  </si>
  <si>
    <t>五香豆干</t>
    <phoneticPr fontId="19" type="noConversion"/>
  </si>
  <si>
    <t>冬瓜</t>
    <phoneticPr fontId="19" type="noConversion"/>
  </si>
  <si>
    <t>生鮮豬前腿肉片</t>
    <phoneticPr fontId="19" type="noConversion"/>
  </si>
  <si>
    <t>日式豆腐湯(豆)</t>
    <phoneticPr fontId="19" type="noConversion"/>
  </si>
  <si>
    <t>台式炒飯</t>
    <phoneticPr fontId="19" type="noConversion"/>
  </si>
  <si>
    <t>有機蔬菜</t>
    <phoneticPr fontId="19" type="noConversion"/>
  </si>
  <si>
    <t>有機蔬菜</t>
    <phoneticPr fontId="19" type="noConversion"/>
  </si>
  <si>
    <t>小米飯</t>
    <phoneticPr fontId="19" type="noConversion"/>
  </si>
  <si>
    <t>雙拼魚塊(海)(炸)</t>
    <phoneticPr fontId="19" type="noConversion"/>
  </si>
  <si>
    <t>冬瓜湯</t>
    <phoneticPr fontId="19" type="noConversion"/>
  </si>
  <si>
    <t>炒板條</t>
    <phoneticPr fontId="19" type="noConversion"/>
  </si>
  <si>
    <t>生鮮阿根廷魷</t>
    <phoneticPr fontId="19" type="noConversion"/>
  </si>
  <si>
    <t>海</t>
    <phoneticPr fontId="19" type="noConversion"/>
  </si>
  <si>
    <t>粉薑</t>
    <phoneticPr fontId="19" type="noConversion"/>
  </si>
  <si>
    <t>生鮮水鯊魚肉</t>
    <phoneticPr fontId="19" type="noConversion"/>
  </si>
  <si>
    <t>胡蘿蔔</t>
    <phoneticPr fontId="19" type="noConversion"/>
  </si>
  <si>
    <t>豆</t>
    <phoneticPr fontId="19" type="noConversion"/>
  </si>
  <si>
    <t>豆干</t>
    <phoneticPr fontId="19" type="noConversion"/>
  </si>
  <si>
    <t>洋蔥</t>
    <phoneticPr fontId="19" type="noConversion"/>
  </si>
  <si>
    <t>海帶結</t>
    <phoneticPr fontId="19" type="noConversion"/>
  </si>
  <si>
    <t>冷凍玉米粒</t>
    <phoneticPr fontId="19" type="noConversion"/>
  </si>
  <si>
    <t>脆筍絲</t>
    <phoneticPr fontId="19" type="noConversion"/>
  </si>
  <si>
    <t>肉羹</t>
    <phoneticPr fontId="19" type="noConversion"/>
  </si>
  <si>
    <t>麵條</t>
    <phoneticPr fontId="19" type="noConversion"/>
  </si>
  <si>
    <t>乾香菇</t>
    <phoneticPr fontId="19" type="noConversion"/>
  </si>
  <si>
    <t>小米</t>
    <phoneticPr fontId="19" type="noConversion"/>
  </si>
  <si>
    <t>金針菇</t>
    <phoneticPr fontId="19" type="noConversion"/>
  </si>
  <si>
    <t>冷凍青花菜</t>
    <phoneticPr fontId="19" type="noConversion"/>
  </si>
  <si>
    <t>生鮮雞排</t>
    <phoneticPr fontId="19" type="noConversion"/>
  </si>
  <si>
    <t>冷凍魷魚丸</t>
    <phoneticPr fontId="19" type="noConversion"/>
  </si>
  <si>
    <t>4月1日(一)</t>
    <phoneticPr fontId="19" type="noConversion"/>
  </si>
  <si>
    <t>4月2日(二)</t>
    <phoneticPr fontId="19" type="noConversion"/>
  </si>
  <si>
    <t>4月3日(三)</t>
    <phoneticPr fontId="19" type="noConversion"/>
  </si>
  <si>
    <t>4月5日(五)</t>
    <phoneticPr fontId="19" type="noConversion"/>
  </si>
  <si>
    <t>4月29日(一)</t>
    <phoneticPr fontId="19" type="noConversion"/>
  </si>
  <si>
    <t>4月30日(二)</t>
    <phoneticPr fontId="19" type="noConversion"/>
  </si>
  <si>
    <t>4月8日(一)</t>
    <phoneticPr fontId="19" type="noConversion"/>
  </si>
  <si>
    <t>4月9日(二)</t>
    <phoneticPr fontId="19" type="noConversion"/>
  </si>
  <si>
    <t>4月10日(三)</t>
    <phoneticPr fontId="19" type="noConversion"/>
  </si>
  <si>
    <t>4月11日(四)</t>
    <phoneticPr fontId="19" type="noConversion"/>
  </si>
  <si>
    <t>4月12日(五)</t>
    <phoneticPr fontId="19" type="noConversion"/>
  </si>
  <si>
    <t>4月15日(一)</t>
    <phoneticPr fontId="19" type="noConversion"/>
  </si>
  <si>
    <t>4月16日(二)</t>
    <phoneticPr fontId="19" type="noConversion"/>
  </si>
  <si>
    <t>4月17日(三)</t>
    <phoneticPr fontId="19" type="noConversion"/>
  </si>
  <si>
    <t>4月18日(四)</t>
    <phoneticPr fontId="19" type="noConversion"/>
  </si>
  <si>
    <t>4月19日(五)</t>
    <phoneticPr fontId="19" type="noConversion"/>
  </si>
  <si>
    <t>4月22日(一)</t>
    <phoneticPr fontId="19" type="noConversion"/>
  </si>
  <si>
    <t>4月23日(二)</t>
    <phoneticPr fontId="19" type="noConversion"/>
  </si>
  <si>
    <t>4月24日(三)</t>
    <phoneticPr fontId="19" type="noConversion"/>
  </si>
  <si>
    <t>4月25日(四)</t>
    <phoneticPr fontId="19" type="noConversion"/>
  </si>
  <si>
    <t>4月26日(五)</t>
    <phoneticPr fontId="19" type="noConversion"/>
  </si>
  <si>
    <t>麥片飯</t>
    <phoneticPr fontId="19" type="noConversion"/>
  </si>
  <si>
    <t>香Q米飯</t>
    <phoneticPr fontId="19" type="noConversion"/>
  </si>
  <si>
    <t>4月4日(四)</t>
    <phoneticPr fontId="19" type="noConversion"/>
  </si>
  <si>
    <t>清明節/兒童節</t>
    <phoneticPr fontId="19" type="noConversion"/>
  </si>
  <si>
    <t>清明節/兒童節假期</t>
    <phoneticPr fontId="19" type="noConversion"/>
  </si>
  <si>
    <t>玉米濃湯(芡)</t>
    <phoneticPr fontId="19" type="noConversion"/>
  </si>
  <si>
    <t>卡啦翅小腿(炸)</t>
    <phoneticPr fontId="19" type="noConversion"/>
  </si>
  <si>
    <t>香烤雞翅</t>
    <phoneticPr fontId="19" type="noConversion"/>
  </si>
  <si>
    <t>深色蔬菜</t>
    <phoneticPr fontId="19" type="noConversion"/>
  </si>
  <si>
    <t>三絲豆腐(豆)</t>
    <phoneticPr fontId="19" type="noConversion"/>
  </si>
  <si>
    <t>豆魚蛋肉類</t>
  </si>
  <si>
    <t>塔香中卷(海)</t>
    <phoneticPr fontId="19" type="noConversion"/>
  </si>
  <si>
    <t>紅燒滷肉</t>
    <phoneticPr fontId="19" type="noConversion"/>
  </si>
  <si>
    <t>鹽酥雞(炸)</t>
    <phoneticPr fontId="19" type="noConversion"/>
  </si>
  <si>
    <t>太祖鮮筍肉羹(加)</t>
    <phoneticPr fontId="19" type="noConversion"/>
  </si>
  <si>
    <t>偽東山滷味(豆)</t>
    <phoneticPr fontId="19" type="noConversion"/>
  </si>
  <si>
    <t>清蒸魚(海)(豆)</t>
    <phoneticPr fontId="19" type="noConversion"/>
  </si>
  <si>
    <t>白菜滷</t>
    <phoneticPr fontId="19" type="noConversion"/>
  </si>
  <si>
    <t>壽喜燒肉片</t>
    <phoneticPr fontId="19" type="noConversion"/>
  </si>
  <si>
    <t>台式炒麵</t>
    <phoneticPr fontId="19" type="noConversion"/>
  </si>
  <si>
    <t>高麗菜拌肉燥</t>
    <phoneticPr fontId="19" type="noConversion"/>
  </si>
  <si>
    <t>炸醬高麗菜</t>
    <phoneticPr fontId="19" type="noConversion"/>
  </si>
  <si>
    <t>菜脯蛋(醃)</t>
    <phoneticPr fontId="19" type="noConversion"/>
  </si>
  <si>
    <t>砂鍋白菜寬粉</t>
    <phoneticPr fontId="19" type="noConversion"/>
  </si>
  <si>
    <t>冬瓜滷肉(豆)</t>
    <phoneticPr fontId="19" type="noConversion"/>
  </si>
  <si>
    <t>卡茲魷魚圈(海)(炸)</t>
    <phoneticPr fontId="19" type="noConversion"/>
  </si>
  <si>
    <t>奶皇包(冷)</t>
    <phoneticPr fontId="19" type="noConversion"/>
  </si>
  <si>
    <t>古都肉燥拌飯</t>
    <phoneticPr fontId="19" type="noConversion"/>
  </si>
  <si>
    <t>佛跳牆(醃)</t>
    <phoneticPr fontId="19" type="noConversion"/>
  </si>
  <si>
    <t>白蘿蔔</t>
    <phoneticPr fontId="19" type="noConversion"/>
  </si>
  <si>
    <t>胡蘿蔔</t>
    <phoneticPr fontId="19" type="noConversion"/>
  </si>
  <si>
    <t>煮</t>
    <phoneticPr fontId="19" type="noConversion"/>
  </si>
  <si>
    <t>油蔥酥</t>
    <phoneticPr fontId="19" type="noConversion"/>
  </si>
  <si>
    <t>甘藍</t>
    <phoneticPr fontId="19" type="noConversion"/>
  </si>
  <si>
    <t>生鮮豬絞肉</t>
    <phoneticPr fontId="19" type="noConversion"/>
  </si>
  <si>
    <t>粉薑</t>
    <phoneticPr fontId="19" type="noConversion"/>
  </si>
  <si>
    <t>大麥片</t>
    <phoneticPr fontId="19" type="noConversion"/>
  </si>
  <si>
    <t>醃</t>
    <phoneticPr fontId="19" type="noConversion"/>
  </si>
  <si>
    <t>酸白菜</t>
    <phoneticPr fontId="19" type="noConversion"/>
  </si>
  <si>
    <t>生鮮豬前腿肉片</t>
    <phoneticPr fontId="19" type="noConversion"/>
  </si>
  <si>
    <t>結球白菜</t>
    <phoneticPr fontId="19" type="noConversion"/>
  </si>
  <si>
    <t>胡蘿蔔</t>
    <phoneticPr fontId="19" type="noConversion"/>
  </si>
  <si>
    <t>煮</t>
    <phoneticPr fontId="19" type="noConversion"/>
  </si>
  <si>
    <t>九層塔</t>
    <phoneticPr fontId="19" type="noConversion"/>
  </si>
  <si>
    <t>粉薑</t>
    <phoneticPr fontId="19" type="noConversion"/>
  </si>
  <si>
    <t>生鮮雞翅</t>
    <phoneticPr fontId="19" type="noConversion"/>
  </si>
  <si>
    <t>美白菇</t>
    <phoneticPr fontId="19" type="noConversion"/>
  </si>
  <si>
    <t>芡</t>
    <phoneticPr fontId="19" type="noConversion"/>
  </si>
  <si>
    <t>三色豆</t>
    <phoneticPr fontId="19" type="noConversion"/>
  </si>
  <si>
    <t>洋蔥</t>
    <phoneticPr fontId="19" type="noConversion"/>
  </si>
  <si>
    <t>甘藍</t>
    <phoneticPr fontId="19" type="noConversion"/>
  </si>
  <si>
    <t>板條</t>
    <phoneticPr fontId="19" type="noConversion"/>
  </si>
  <si>
    <t>金針菇</t>
    <phoneticPr fontId="19" type="noConversion"/>
  </si>
  <si>
    <t>秀珍菇</t>
    <phoneticPr fontId="19" type="noConversion"/>
  </si>
  <si>
    <t>炸</t>
    <phoneticPr fontId="19" type="noConversion"/>
  </si>
  <si>
    <t>生鮮雞胸肉</t>
    <phoneticPr fontId="19" type="noConversion"/>
  </si>
  <si>
    <t>煮</t>
    <phoneticPr fontId="19" type="noConversion"/>
  </si>
  <si>
    <t>木耳</t>
    <phoneticPr fontId="19" type="noConversion"/>
  </si>
  <si>
    <t>金針菇</t>
    <phoneticPr fontId="19" type="noConversion"/>
  </si>
  <si>
    <t>肉羹</t>
    <phoneticPr fontId="19" type="noConversion"/>
  </si>
  <si>
    <t>白蘿蔔</t>
    <phoneticPr fontId="19" type="noConversion"/>
  </si>
  <si>
    <t>傳統豆腐</t>
    <phoneticPr fontId="19" type="noConversion"/>
  </si>
  <si>
    <t>味噌</t>
    <phoneticPr fontId="19" type="noConversion"/>
  </si>
  <si>
    <t>豆</t>
    <phoneticPr fontId="19" type="noConversion"/>
  </si>
  <si>
    <t>生鮮水鯊魚肉</t>
    <phoneticPr fontId="19" type="noConversion"/>
  </si>
  <si>
    <t>傳統豆腐</t>
    <phoneticPr fontId="19" type="noConversion"/>
  </si>
  <si>
    <t>海</t>
    <phoneticPr fontId="19" type="noConversion"/>
  </si>
  <si>
    <t>豆</t>
    <phoneticPr fontId="19" type="noConversion"/>
  </si>
  <si>
    <t>不列入加工</t>
    <phoneticPr fontId="19" type="noConversion"/>
  </si>
  <si>
    <t>美白菇</t>
    <phoneticPr fontId="19" type="noConversion"/>
  </si>
  <si>
    <t>木耳</t>
    <phoneticPr fontId="19" type="noConversion"/>
  </si>
  <si>
    <t>生鮮豬前腿肉片</t>
    <phoneticPr fontId="19" type="noConversion"/>
  </si>
  <si>
    <t>白蘿蔔</t>
    <phoneticPr fontId="19" type="noConversion"/>
  </si>
  <si>
    <t>煮</t>
    <phoneticPr fontId="19" type="noConversion"/>
  </si>
  <si>
    <t>乾裙帶菜</t>
    <phoneticPr fontId="19" type="noConversion"/>
  </si>
  <si>
    <t>麥克雞塊X2(加)</t>
    <phoneticPr fontId="19" type="noConversion"/>
  </si>
  <si>
    <t>味噌豆腐湯(豆)</t>
    <phoneticPr fontId="19" type="noConversion"/>
  </si>
  <si>
    <t>酸菜白肉鍋(醃)</t>
    <phoneticPr fontId="19" type="noConversion"/>
  </si>
  <si>
    <t>炭烤雞腿</t>
    <phoneticPr fontId="19" type="noConversion"/>
  </si>
  <si>
    <t>洋蔥吻魚蛋(海)</t>
    <phoneticPr fontId="19" type="noConversion"/>
  </si>
  <si>
    <t>玉米薏仁</t>
    <phoneticPr fontId="19" type="noConversion"/>
  </si>
  <si>
    <t>五香滷蛋</t>
    <phoneticPr fontId="19" type="noConversion"/>
  </si>
  <si>
    <t>宜蘭香酥卜肉(炸)</t>
    <phoneticPr fontId="19" type="noConversion"/>
  </si>
  <si>
    <t>烤脆皮雞排</t>
    <phoneticPr fontId="19" type="noConversion"/>
  </si>
  <si>
    <t>蒜泥白肉</t>
    <phoneticPr fontId="19" type="noConversion"/>
  </si>
  <si>
    <t>香烤雞腿</t>
    <phoneticPr fontId="19" type="noConversion"/>
  </si>
  <si>
    <t>五香豆干(豆)</t>
    <phoneticPr fontId="19" type="noConversion"/>
  </si>
  <si>
    <t>北城豆腐鍋(豆)</t>
    <phoneticPr fontId="19" type="noConversion"/>
  </si>
  <si>
    <t>鮮嫩雞翅</t>
    <phoneticPr fontId="19" type="noConversion"/>
  </si>
  <si>
    <t>繽紛魷魚丸(海加)</t>
    <phoneticPr fontId="19" type="noConversion"/>
  </si>
  <si>
    <t>卡啦翅小腿(炸)</t>
    <phoneticPr fontId="19" type="noConversion"/>
  </si>
  <si>
    <t>無骨雞排(加)</t>
    <phoneticPr fontId="19" type="noConversion"/>
  </si>
  <si>
    <t>梅干肉燥(醃)</t>
    <phoneticPr fontId="19" type="noConversion"/>
  </si>
  <si>
    <t>花椰菜拌雙菇</t>
    <phoneticPr fontId="19" type="noConversion"/>
  </si>
  <si>
    <t>麵線肉羹湯(芡)(醃)(加)</t>
    <phoneticPr fontId="19" type="noConversion"/>
  </si>
  <si>
    <t>深色蔬菜</t>
    <phoneticPr fontId="19" type="noConversion"/>
  </si>
  <si>
    <t>淺色蔬菜</t>
    <phoneticPr fontId="19" type="noConversion"/>
  </si>
  <si>
    <t>韓式年糕(冷)</t>
    <phoneticPr fontId="19" type="noConversion"/>
  </si>
  <si>
    <t>洋蔥豬柳</t>
    <phoneticPr fontId="19" type="noConversion"/>
  </si>
  <si>
    <t>香烤QQ雞排</t>
    <phoneticPr fontId="19" type="noConversion"/>
  </si>
  <si>
    <t>紅蘿蔔炒蛋</t>
    <phoneticPr fontId="19" type="noConversion"/>
  </si>
  <si>
    <t>蝦卷(海加)</t>
    <phoneticPr fontId="19" type="noConversion"/>
  </si>
  <si>
    <t>紫菜蛋花湯</t>
    <phoneticPr fontId="19" type="noConversion"/>
  </si>
  <si>
    <t>淺色蔬菜</t>
    <phoneticPr fontId="19" type="noConversion"/>
  </si>
  <si>
    <t>深色蔬菜</t>
    <phoneticPr fontId="19" type="noConversion"/>
  </si>
  <si>
    <t>深色蔬菜</t>
    <phoneticPr fontId="19" type="noConversion"/>
  </si>
  <si>
    <t>玉米絞肉</t>
    <phoneticPr fontId="19" type="noConversion"/>
  </si>
  <si>
    <t>加</t>
    <phoneticPr fontId="19" type="noConversion"/>
  </si>
  <si>
    <t>麥克雞塊</t>
    <phoneticPr fontId="19" type="noConversion"/>
  </si>
  <si>
    <t>豆</t>
    <phoneticPr fontId="19" type="noConversion"/>
  </si>
  <si>
    <t>雙色馬鈴薯</t>
    <phoneticPr fontId="19" type="noConversion"/>
  </si>
  <si>
    <t>絞肉豆腐丁(豆)</t>
    <phoneticPr fontId="19" type="noConversion"/>
  </si>
  <si>
    <t>豆腐丁</t>
    <phoneticPr fontId="19" type="noConversion"/>
  </si>
  <si>
    <t>豆</t>
    <phoneticPr fontId="19" type="noConversion"/>
  </si>
  <si>
    <t>烤</t>
    <phoneticPr fontId="19" type="noConversion"/>
  </si>
  <si>
    <t>生鮮雞腿</t>
    <phoneticPr fontId="19" type="noConversion"/>
  </si>
  <si>
    <t>吻仔魚</t>
    <phoneticPr fontId="19" type="noConversion"/>
  </si>
  <si>
    <t>雞柳條</t>
    <phoneticPr fontId="19" type="noConversion"/>
  </si>
  <si>
    <t>加</t>
    <phoneticPr fontId="19" type="noConversion"/>
  </si>
  <si>
    <t>杏鮑菇</t>
    <phoneticPr fontId="19" type="noConversion"/>
  </si>
  <si>
    <t>香酥雞柳條(加)(炸)</t>
    <phoneticPr fontId="19" type="noConversion"/>
  </si>
  <si>
    <t>炸</t>
    <phoneticPr fontId="19" type="noConversion"/>
  </si>
  <si>
    <t>薏仁</t>
    <phoneticPr fontId="19" type="noConversion"/>
  </si>
  <si>
    <t>三色豆</t>
    <phoneticPr fontId="19" type="noConversion"/>
  </si>
  <si>
    <t>生鮮豬後腿肉絲</t>
    <phoneticPr fontId="19" type="noConversion"/>
  </si>
  <si>
    <t>冷凍青花菜</t>
    <phoneticPr fontId="19" type="noConversion"/>
  </si>
  <si>
    <t>金針菇</t>
    <phoneticPr fontId="19" type="noConversion"/>
  </si>
  <si>
    <t>胡蘿蔔</t>
    <phoneticPr fontId="19" type="noConversion"/>
  </si>
  <si>
    <t>煮</t>
    <phoneticPr fontId="19" type="noConversion"/>
  </si>
  <si>
    <t>煮</t>
    <phoneticPr fontId="19" type="noConversion"/>
  </si>
  <si>
    <t>傳統豆腐</t>
    <phoneticPr fontId="19" type="noConversion"/>
  </si>
  <si>
    <t>生鮮豬絞肉</t>
    <phoneticPr fontId="19" type="noConversion"/>
  </si>
  <si>
    <t>生鮮蝦仁</t>
    <phoneticPr fontId="19" type="noConversion"/>
  </si>
  <si>
    <t>海</t>
    <phoneticPr fontId="19" type="noConversion"/>
  </si>
  <si>
    <t>生鮮豬前腿肉片</t>
    <phoneticPr fontId="19" type="noConversion"/>
  </si>
  <si>
    <t>大蒜</t>
    <phoneticPr fontId="19" type="noConversion"/>
  </si>
  <si>
    <t>油蔥酥</t>
    <phoneticPr fontId="19" type="noConversion"/>
  </si>
  <si>
    <t>生鮮阿根廷魷</t>
    <phoneticPr fontId="19" type="noConversion"/>
  </si>
  <si>
    <t>醃</t>
    <phoneticPr fontId="19" type="noConversion"/>
  </si>
  <si>
    <t>醃漬花胡瓜</t>
    <phoneticPr fontId="19" type="noConversion"/>
  </si>
  <si>
    <t>醃</t>
    <phoneticPr fontId="19" type="noConversion"/>
  </si>
  <si>
    <t>生鮮豬絞肉</t>
    <phoneticPr fontId="19" type="noConversion"/>
  </si>
  <si>
    <t>紅辣椒</t>
    <phoneticPr fontId="19" type="noConversion"/>
  </si>
  <si>
    <t>胡蘿蔔</t>
    <phoneticPr fontId="19" type="noConversion"/>
  </si>
  <si>
    <t>美白菇</t>
    <phoneticPr fontId="19" type="noConversion"/>
  </si>
  <si>
    <t>大蒜</t>
    <phoneticPr fontId="19" type="noConversion"/>
  </si>
  <si>
    <t>白蘿蔔</t>
    <phoneticPr fontId="19" type="noConversion"/>
  </si>
  <si>
    <t>新鮮麻竹筍</t>
    <phoneticPr fontId="19" type="noConversion"/>
  </si>
  <si>
    <t>筍絲湯</t>
    <phoneticPr fontId="19" type="noConversion"/>
  </si>
  <si>
    <t>冬瓜湯</t>
    <phoneticPr fontId="19" type="noConversion"/>
  </si>
  <si>
    <t>粉薑</t>
    <phoneticPr fontId="19" type="noConversion"/>
  </si>
  <si>
    <t>結球白菜</t>
    <phoneticPr fontId="19" type="noConversion"/>
  </si>
  <si>
    <t>粉薑</t>
    <phoneticPr fontId="19" type="noConversion"/>
  </si>
  <si>
    <t>烤</t>
    <phoneticPr fontId="19" type="noConversion"/>
  </si>
  <si>
    <t>生鮮雞腿</t>
    <phoneticPr fontId="19" type="noConversion"/>
  </si>
  <si>
    <t>奶皇包</t>
    <phoneticPr fontId="19" type="noConversion"/>
  </si>
  <si>
    <t>新鮮麻竹筍</t>
    <phoneticPr fontId="19" type="noConversion"/>
  </si>
  <si>
    <t>海加</t>
    <phoneticPr fontId="19" type="noConversion"/>
  </si>
  <si>
    <t>醃漬蘿蔔乾</t>
    <phoneticPr fontId="19" type="noConversion"/>
  </si>
  <si>
    <t>醃</t>
    <phoneticPr fontId="19" type="noConversion"/>
  </si>
  <si>
    <t>雞蛋</t>
    <phoneticPr fontId="19" type="noConversion"/>
  </si>
  <si>
    <t>青蔥</t>
    <phoneticPr fontId="19" type="noConversion"/>
  </si>
  <si>
    <t>傳統豆腐</t>
    <phoneticPr fontId="19" type="noConversion"/>
  </si>
  <si>
    <t>豆</t>
    <phoneticPr fontId="19" type="noConversion"/>
  </si>
  <si>
    <t>冬瓜</t>
    <phoneticPr fontId="19" type="noConversion"/>
  </si>
  <si>
    <t>生鮮豬後腿肉丁</t>
    <phoneticPr fontId="19" type="noConversion"/>
  </si>
  <si>
    <t>豆干</t>
    <phoneticPr fontId="19" type="noConversion"/>
  </si>
  <si>
    <t>生鮮翅小腿</t>
    <phoneticPr fontId="19" type="noConversion"/>
  </si>
  <si>
    <t>煮</t>
    <phoneticPr fontId="19" type="noConversion"/>
  </si>
  <si>
    <t>寬粉</t>
    <phoneticPr fontId="19" type="noConversion"/>
  </si>
  <si>
    <t>結球白菜</t>
    <phoneticPr fontId="19" type="noConversion"/>
  </si>
  <si>
    <t>雞蛋</t>
    <phoneticPr fontId="19" type="noConversion"/>
  </si>
  <si>
    <t>胡蘿蔔</t>
    <phoneticPr fontId="19" type="noConversion"/>
  </si>
  <si>
    <t>乾香菇</t>
    <phoneticPr fontId="19" type="noConversion"/>
  </si>
  <si>
    <t>生鮮豬絞肉</t>
    <phoneticPr fontId="19" type="noConversion"/>
  </si>
  <si>
    <t>紫菜蛋花湯</t>
    <phoneticPr fontId="19" type="noConversion"/>
  </si>
  <si>
    <t>紫菜</t>
    <phoneticPr fontId="19" type="noConversion"/>
  </si>
  <si>
    <t>紫菜蛋花湯</t>
    <phoneticPr fontId="19" type="noConversion"/>
  </si>
  <si>
    <t>芡</t>
    <phoneticPr fontId="19" type="noConversion"/>
  </si>
  <si>
    <t>雞蛋</t>
    <phoneticPr fontId="19" type="noConversion"/>
  </si>
  <si>
    <t>味噌豆腐湯(豆)</t>
    <phoneticPr fontId="19" type="noConversion"/>
  </si>
  <si>
    <t>冬瓜湯</t>
    <phoneticPr fontId="19" type="noConversion"/>
  </si>
  <si>
    <t>腓力雞排</t>
    <phoneticPr fontId="19" type="noConversion"/>
  </si>
  <si>
    <t>加</t>
    <phoneticPr fontId="19" type="noConversion"/>
  </si>
  <si>
    <t>烤</t>
    <phoneticPr fontId="19" type="noConversion"/>
  </si>
  <si>
    <t>梅乾菜</t>
    <phoneticPr fontId="19" type="noConversion"/>
  </si>
  <si>
    <t>生鮮豬絞肉</t>
    <phoneticPr fontId="19" type="noConversion"/>
  </si>
  <si>
    <t>油蔥酥</t>
    <phoneticPr fontId="19" type="noConversion"/>
  </si>
  <si>
    <t>年糕</t>
    <phoneticPr fontId="19" type="noConversion"/>
  </si>
  <si>
    <t>冷</t>
    <phoneticPr fontId="19" type="noConversion"/>
  </si>
  <si>
    <t>紅辣椒</t>
    <phoneticPr fontId="19" type="noConversion"/>
  </si>
  <si>
    <t>冷凍玉米粒</t>
    <phoneticPr fontId="19" type="noConversion"/>
  </si>
  <si>
    <t>生鮮豬後腿肉絲</t>
    <phoneticPr fontId="19" type="noConversion"/>
  </si>
  <si>
    <t>木耳</t>
    <phoneticPr fontId="19" type="noConversion"/>
  </si>
  <si>
    <t>煮</t>
    <phoneticPr fontId="19" type="noConversion"/>
  </si>
  <si>
    <t>關東煮(豆)(冷)</t>
    <phoneticPr fontId="19" type="noConversion"/>
  </si>
  <si>
    <t>豬血糕</t>
    <phoneticPr fontId="19" type="noConversion"/>
  </si>
  <si>
    <t>海帶結</t>
    <phoneticPr fontId="19" type="noConversion"/>
  </si>
  <si>
    <t>冷</t>
    <phoneticPr fontId="19" type="noConversion"/>
  </si>
  <si>
    <t>豆</t>
    <phoneticPr fontId="19" type="noConversion"/>
  </si>
  <si>
    <t>美白菇</t>
    <phoneticPr fontId="19" type="noConversion"/>
  </si>
  <si>
    <t>雞蛋</t>
    <phoneticPr fontId="19" type="noConversion"/>
  </si>
  <si>
    <t>不列入加工</t>
    <phoneticPr fontId="19" type="noConversion"/>
  </si>
  <si>
    <t>金菇肉絲湯</t>
    <phoneticPr fontId="19" type="noConversion"/>
  </si>
  <si>
    <t>結球白菜</t>
    <phoneticPr fontId="19" type="noConversion"/>
  </si>
  <si>
    <t>冷凍青花菜</t>
    <phoneticPr fontId="19" type="noConversion"/>
  </si>
  <si>
    <t>蝦卷</t>
    <phoneticPr fontId="19" type="noConversion"/>
  </si>
  <si>
    <t>煮</t>
    <phoneticPr fontId="19" type="noConversion"/>
  </si>
  <si>
    <t>豆干</t>
    <phoneticPr fontId="19" type="noConversion"/>
  </si>
  <si>
    <t>回鍋肉片(豆)</t>
    <phoneticPr fontId="19" type="noConversion"/>
  </si>
  <si>
    <t>甘藍</t>
    <phoneticPr fontId="19" type="noConversion"/>
  </si>
  <si>
    <t>芋頭</t>
    <phoneticPr fontId="19" type="noConversion"/>
  </si>
  <si>
    <t>麻竹筍干</t>
    <phoneticPr fontId="19" type="noConversion"/>
  </si>
  <si>
    <t>粉薑</t>
    <phoneticPr fontId="19" type="noConversion"/>
  </si>
  <si>
    <t>五穀飯</t>
    <phoneticPr fontId="19" type="noConversion"/>
  </si>
  <si>
    <t>結球白菜</t>
    <phoneticPr fontId="19" type="noConversion"/>
  </si>
  <si>
    <t>海鮮什錦菇(海)</t>
    <phoneticPr fontId="19" type="noConversion"/>
  </si>
  <si>
    <t>胡蘿蔔</t>
    <phoneticPr fontId="19" type="noConversion"/>
  </si>
  <si>
    <t>雞蛋</t>
    <phoneticPr fontId="19" type="noConversion"/>
  </si>
  <si>
    <t>里肌肉排</t>
    <phoneticPr fontId="19" type="noConversion"/>
  </si>
  <si>
    <t>生鮮豬里肌肉排</t>
    <phoneticPr fontId="19" type="noConversion"/>
  </si>
  <si>
    <t>五穀米</t>
    <phoneticPr fontId="19" type="noConversion"/>
  </si>
  <si>
    <t>滷</t>
    <phoneticPr fontId="19" type="noConversion"/>
  </si>
  <si>
    <t>海加</t>
    <phoneticPr fontId="19" type="noConversion"/>
  </si>
  <si>
    <t>傳統豆腐</t>
    <phoneticPr fontId="19" type="noConversion"/>
  </si>
  <si>
    <t>粉薑</t>
    <phoneticPr fontId="19" type="noConversion"/>
  </si>
  <si>
    <t>豆</t>
    <phoneticPr fontId="19" type="noConversion"/>
  </si>
  <si>
    <t>豬肉來源:臺灣(豬肉及豬可食部位原料之原產地:臺灣)</t>
    <phoneticPr fontId="19" type="noConversion"/>
  </si>
  <si>
    <t>紅燒雞</t>
    <phoneticPr fontId="19" type="noConversion"/>
  </si>
  <si>
    <t>菜頭湯/獎勵金豆奶</t>
    <phoneticPr fontId="19" type="noConversion"/>
  </si>
  <si>
    <t>海芽蛋花湯</t>
    <phoneticPr fontId="19" type="noConversion"/>
  </si>
  <si>
    <t>冬瓜山粉圓</t>
    <phoneticPr fontId="19" type="noConversion"/>
  </si>
  <si>
    <t>古早味蛋糕(冷)</t>
    <phoneticPr fontId="19" type="noConversion"/>
  </si>
  <si>
    <t>日式蒸蛋</t>
    <phoneticPr fontId="19" type="noConversion"/>
  </si>
  <si>
    <t>什錦湯</t>
    <phoneticPr fontId="19" type="noConversion"/>
  </si>
  <si>
    <t>冬瓜糖磚</t>
    <phoneticPr fontId="19" type="noConversion"/>
  </si>
  <si>
    <t>山粉圓</t>
    <phoneticPr fontId="19" type="noConversion"/>
  </si>
  <si>
    <t>蛋糕</t>
    <phoneticPr fontId="19" type="noConversion"/>
  </si>
  <si>
    <t>113年4月1日-4月5日第一週菜單明細(員林國小--承富)</t>
    <phoneticPr fontId="19" type="noConversion"/>
  </si>
  <si>
    <t>113年4月8日-4月12日第二週菜單明細(員林國小--承富)</t>
    <phoneticPr fontId="19" type="noConversion"/>
  </si>
  <si>
    <t>獎勵金豆奶</t>
    <phoneticPr fontId="19" type="noConversion"/>
  </si>
  <si>
    <t>113年4月15日-4月19日第三週菜單明細(員林國小--承富)</t>
    <phoneticPr fontId="19" type="noConversion"/>
  </si>
  <si>
    <t>113年4月22日-4月26日第四週菜單明細(員林國小--承富)</t>
    <phoneticPr fontId="19" type="noConversion"/>
  </si>
  <si>
    <t>113年4月29日-4月30日第五週菜單明細(員林國小--承富)</t>
    <phoneticPr fontId="19" type="noConversion"/>
  </si>
  <si>
    <t>地瓜芋圓(冷)</t>
    <phoneticPr fontId="19" type="noConversion"/>
  </si>
  <si>
    <t>洋蔥肉片</t>
    <phoneticPr fontId="19" type="noConversion"/>
  </si>
  <si>
    <t>菜頭湯</t>
    <phoneticPr fontId="19" type="noConversion"/>
  </si>
  <si>
    <t>4/16  改甜湯</t>
    <phoneticPr fontId="19" type="noConversion"/>
  </si>
  <si>
    <t>4/25 改 鹹湯</t>
    <phoneticPr fontId="19" type="noConversion"/>
  </si>
  <si>
    <t>家常豆腐(豆)</t>
    <phoneticPr fontId="19" type="noConversion"/>
  </si>
  <si>
    <t>海鮮什錦(海)</t>
    <phoneticPr fontId="19" type="noConversion"/>
  </si>
  <si>
    <t>芋圓</t>
    <phoneticPr fontId="19" type="noConversion"/>
  </si>
  <si>
    <t>紅砂糖</t>
    <phoneticPr fontId="19" type="noConversion"/>
  </si>
  <si>
    <r>
      <t>茶葉蛋</t>
    </r>
    <r>
      <rPr>
        <b/>
        <sz val="16"/>
        <color rgb="FF002060"/>
        <rFont val="華康棒棒體W5"/>
        <family val="5"/>
        <charset val="136"/>
      </rPr>
      <t>(帶殼)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</si>
</sst>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88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9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4"/>
      <name val="標楷體"/>
      <family val="4"/>
      <charset val="136"/>
    </font>
    <font>
      <b/>
      <sz val="24"/>
      <name val="標楷體"/>
      <family val="4"/>
      <charset val="136"/>
    </font>
    <font>
      <b/>
      <sz val="24"/>
      <color rgb="FFC00000"/>
      <name val="華康流隸體(P)"/>
      <family val="4"/>
      <charset val="136"/>
    </font>
    <font>
      <b/>
      <sz val="24"/>
      <color rgb="FF002060"/>
      <name val="華康墨字體"/>
      <family val="5"/>
      <charset val="136"/>
    </font>
    <font>
      <b/>
      <sz val="24"/>
      <color theme="0"/>
      <name val="華康墨字體"/>
      <family val="5"/>
      <charset val="136"/>
    </font>
    <font>
      <b/>
      <sz val="24"/>
      <color rgb="FF6600FF"/>
      <name val="華康棒棒體W5"/>
      <family val="5"/>
      <charset val="136"/>
    </font>
    <font>
      <b/>
      <sz val="24"/>
      <color rgb="FFFF0000"/>
      <name val="華康棒棒體W5"/>
      <family val="5"/>
      <charset val="136"/>
    </font>
    <font>
      <b/>
      <sz val="24"/>
      <color rgb="FFFF0000"/>
      <name val="華康棒棒體W5"/>
      <family val="1"/>
      <charset val="136"/>
    </font>
    <font>
      <b/>
      <sz val="24"/>
      <color rgb="FF008000"/>
      <name val="華康流隸體(P)"/>
      <family val="4"/>
      <charset val="136"/>
    </font>
    <font>
      <b/>
      <sz val="24"/>
      <color rgb="FF008000"/>
      <name val="華康流隸體(P)"/>
      <family val="1"/>
      <charset val="136"/>
    </font>
    <font>
      <sz val="21"/>
      <name val="標楷體"/>
      <family val="4"/>
      <charset val="136"/>
    </font>
    <font>
      <b/>
      <sz val="21"/>
      <color rgb="FFFF0000"/>
      <name val="華康流隸體(P)"/>
      <family val="4"/>
      <charset val="136"/>
    </font>
    <font>
      <b/>
      <sz val="21"/>
      <color rgb="FFFF3399"/>
      <name val="華康流隸體(P)"/>
      <family val="4"/>
      <charset val="136"/>
    </font>
    <font>
      <b/>
      <sz val="21"/>
      <color theme="5" tint="-0.499984740745262"/>
      <name val="華康流隸體(P)"/>
      <family val="4"/>
      <charset val="136"/>
    </font>
    <font>
      <b/>
      <sz val="21"/>
      <color rgb="FF00CC00"/>
      <name val="華康墨字體"/>
      <family val="5"/>
      <charset val="136"/>
    </font>
    <font>
      <b/>
      <sz val="21"/>
      <color rgb="FF7030A0"/>
      <name val="華康墨字體"/>
      <family val="5"/>
      <charset val="136"/>
    </font>
    <font>
      <b/>
      <sz val="21"/>
      <color rgb="FFFF0000"/>
      <name val="華康墨字體"/>
      <family val="5"/>
      <charset val="136"/>
    </font>
    <font>
      <b/>
      <sz val="21"/>
      <color rgb="FF002060"/>
      <name val="華康棒棒體W5"/>
      <family val="5"/>
      <charset val="136"/>
    </font>
    <font>
      <b/>
      <sz val="21"/>
      <color theme="5" tint="-0.499984740745262"/>
      <name val="華康棒棒體W5"/>
      <family val="5"/>
      <charset val="136"/>
    </font>
    <font>
      <b/>
      <sz val="21"/>
      <color rgb="FF0070C0"/>
      <name val="華康棒棒體W5"/>
      <family val="5"/>
      <charset val="136"/>
    </font>
    <font>
      <b/>
      <sz val="21"/>
      <name val="標楷體"/>
      <family val="4"/>
      <charset val="136"/>
    </font>
    <font>
      <b/>
      <sz val="21"/>
      <color theme="5" tint="-0.249977111117893"/>
      <name val="華康棒棒體W5"/>
      <family val="5"/>
      <charset val="136"/>
    </font>
    <font>
      <b/>
      <sz val="21"/>
      <color rgb="FF6600FF"/>
      <name val="華康墨字體"/>
      <family val="5"/>
      <charset val="136"/>
    </font>
    <font>
      <b/>
      <sz val="21"/>
      <color rgb="FFFF3399"/>
      <name val="華康棒棒體W5"/>
      <family val="5"/>
      <charset val="136"/>
    </font>
    <font>
      <b/>
      <sz val="21"/>
      <color rgb="FF002060"/>
      <name val="華康墨字體"/>
      <family val="5"/>
      <charset val="136"/>
    </font>
    <font>
      <b/>
      <sz val="21"/>
      <color rgb="FF009999"/>
      <name val="華康棒棒體W5"/>
      <family val="5"/>
      <charset val="136"/>
    </font>
    <font>
      <b/>
      <sz val="21"/>
      <color rgb="FF008000"/>
      <name val="華康流隸體(P)"/>
      <family val="4"/>
      <charset val="136"/>
    </font>
    <font>
      <b/>
      <sz val="21"/>
      <color rgb="FF00B050"/>
      <name val="華康棒棒體W5"/>
      <family val="5"/>
      <charset val="136"/>
    </font>
    <font>
      <b/>
      <sz val="21"/>
      <color theme="5" tint="-0.499984740745262"/>
      <name val="華康墨字體"/>
      <family val="5"/>
      <charset val="136"/>
    </font>
    <font>
      <b/>
      <sz val="21"/>
      <color rgb="FF0070C0"/>
      <name val="華康流隸體(P)"/>
      <family val="4"/>
      <charset val="136"/>
    </font>
    <font>
      <b/>
      <sz val="21"/>
      <color rgb="FFFF0000"/>
      <name val="華康棒棒體W5"/>
      <family val="5"/>
      <charset val="136"/>
    </font>
    <font>
      <b/>
      <sz val="21"/>
      <color rgb="FFFF0000"/>
      <name val="華康棒棒體W5"/>
      <family val="1"/>
      <charset val="136"/>
    </font>
    <font>
      <b/>
      <sz val="21"/>
      <color rgb="FF7030A0"/>
      <name val="華康流隸體(P)"/>
      <family val="4"/>
      <charset val="136"/>
    </font>
    <font>
      <b/>
      <sz val="21"/>
      <color rgb="FF7030A0"/>
      <name val="華康棒棒體W5"/>
      <family val="5"/>
      <charset val="136"/>
    </font>
    <font>
      <b/>
      <sz val="21"/>
      <color rgb="FF0070C0"/>
      <name val="華康墨字體"/>
      <family val="5"/>
      <charset val="136"/>
    </font>
    <font>
      <b/>
      <sz val="21"/>
      <color rgb="FF008000"/>
      <name val="華康棒棒體W5"/>
      <family val="5"/>
      <charset val="136"/>
    </font>
    <font>
      <b/>
      <sz val="21"/>
      <color rgb="FF6600FF"/>
      <name val="華康棒棒體W5"/>
      <family val="5"/>
      <charset val="136"/>
    </font>
    <font>
      <b/>
      <sz val="21"/>
      <color rgb="FF008000"/>
      <name val="華康墨字體"/>
      <family val="5"/>
      <charset val="136"/>
    </font>
    <font>
      <sz val="22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1"/>
      <color theme="5" tint="-0.499984740745262"/>
      <name val="華康娃娃體(P)"/>
      <family val="5"/>
      <charset val="136"/>
    </font>
    <font>
      <b/>
      <sz val="21"/>
      <color theme="5" tint="-0.499984740745262"/>
      <name val="標楷體"/>
      <family val="4"/>
      <charset val="136"/>
    </font>
    <font>
      <b/>
      <sz val="21"/>
      <color rgb="FF002060"/>
      <name val="標楷體"/>
      <family val="4"/>
      <charset val="136"/>
    </font>
    <font>
      <b/>
      <sz val="16"/>
      <color rgb="FF002060"/>
      <name val="華康棒棒體W5"/>
      <family val="5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25" xfId="0" applyFont="1" applyBorder="1" applyAlignment="1">
      <alignment vertical="center" textRotation="180" shrinkToFit="1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36" fillId="0" borderId="33" xfId="19" applyFont="1" applyBorder="1"/>
    <xf numFmtId="180" fontId="36" fillId="0" borderId="34" xfId="19" applyNumberFormat="1" applyFont="1" applyBorder="1"/>
    <xf numFmtId="0" fontId="36" fillId="0" borderId="34" xfId="19" applyFont="1" applyBorder="1"/>
    <xf numFmtId="179" fontId="36" fillId="0" borderId="34" xfId="19" applyNumberFormat="1" applyFont="1" applyBorder="1"/>
    <xf numFmtId="179" fontId="36" fillId="0" borderId="35" xfId="19" applyNumberFormat="1" applyFont="1" applyBorder="1"/>
    <xf numFmtId="0" fontId="36" fillId="0" borderId="36" xfId="19" applyFont="1" applyBorder="1"/>
    <xf numFmtId="179" fontId="36" fillId="0" borderId="37" xfId="19" applyNumberFormat="1" applyFont="1" applyBorder="1"/>
    <xf numFmtId="0" fontId="36" fillId="0" borderId="37" xfId="19" applyFont="1" applyBorder="1"/>
    <xf numFmtId="179" fontId="36" fillId="0" borderId="38" xfId="19" applyNumberFormat="1" applyFont="1" applyBorder="1"/>
    <xf numFmtId="179" fontId="36" fillId="0" borderId="39" xfId="19" applyNumberFormat="1" applyFont="1" applyBorder="1"/>
    <xf numFmtId="179" fontId="36" fillId="0" borderId="40" xfId="19" applyNumberFormat="1" applyFont="1" applyBorder="1"/>
    <xf numFmtId="180" fontId="36" fillId="0" borderId="50" xfId="19" applyNumberFormat="1" applyFont="1" applyBorder="1"/>
    <xf numFmtId="0" fontId="36" fillId="0" borderId="50" xfId="19" applyFont="1" applyBorder="1"/>
    <xf numFmtId="179" fontId="36" fillId="0" borderId="50" xfId="19" applyNumberFormat="1" applyFont="1" applyBorder="1"/>
    <xf numFmtId="0" fontId="22" fillId="0" borderId="0" xfId="19" applyFont="1"/>
    <xf numFmtId="0" fontId="40" fillId="24" borderId="16" xfId="0" applyFont="1" applyFill="1" applyBorder="1" applyAlignment="1">
      <alignment horizontal="center" vertical="center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Border="1" applyAlignment="1">
      <alignment vertical="center" textRotation="180" shrinkToFit="1"/>
    </xf>
    <xf numFmtId="0" fontId="40" fillId="0" borderId="20" xfId="0" applyFont="1" applyBorder="1" applyAlignment="1">
      <alignment horizontal="left" vertical="center" wrapText="1" shrinkToFit="1"/>
    </xf>
    <xf numFmtId="0" fontId="40" fillId="0" borderId="23" xfId="0" applyFont="1" applyBorder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40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67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8" xfId="0" applyFont="1" applyBorder="1" applyAlignment="1">
      <alignment vertical="center" shrinkToFit="1"/>
    </xf>
    <xf numFmtId="0" fontId="22" fillId="0" borderId="58" xfId="0" applyFont="1" applyBorder="1" applyAlignment="1">
      <alignment horizontal="left" vertical="center" shrinkToFit="1"/>
    </xf>
    <xf numFmtId="0" fontId="34" fillId="0" borderId="0" xfId="19" applyFont="1"/>
    <xf numFmtId="0" fontId="41" fillId="0" borderId="0" xfId="19" applyFont="1"/>
    <xf numFmtId="0" fontId="36" fillId="0" borderId="68" xfId="19" applyFont="1" applyBorder="1"/>
    <xf numFmtId="179" fontId="36" fillId="0" borderId="51" xfId="19" applyNumberFormat="1" applyFont="1" applyBorder="1"/>
    <xf numFmtId="0" fontId="36" fillId="0" borderId="69" xfId="19" applyFont="1" applyBorder="1"/>
    <xf numFmtId="179" fontId="36" fillId="0" borderId="70" xfId="19" applyNumberFormat="1" applyFont="1" applyBorder="1"/>
    <xf numFmtId="179" fontId="36" fillId="0" borderId="69" xfId="19" applyNumberFormat="1" applyFont="1" applyBorder="1"/>
    <xf numFmtId="0" fontId="36" fillId="0" borderId="65" xfId="19" applyFont="1" applyBorder="1"/>
    <xf numFmtId="0" fontId="36" fillId="0" borderId="39" xfId="19" applyFont="1" applyBorder="1"/>
    <xf numFmtId="0" fontId="40" fillId="0" borderId="20" xfId="0" applyFont="1" applyBorder="1" applyAlignment="1">
      <alignment vertical="center" textRotation="255" shrinkToFit="1"/>
    </xf>
    <xf numFmtId="0" fontId="28" fillId="0" borderId="58" xfId="0" applyFont="1" applyBorder="1" applyAlignment="1">
      <alignment vertical="center" shrinkToFit="1"/>
    </xf>
    <xf numFmtId="0" fontId="22" fillId="0" borderId="72" xfId="0" applyFont="1" applyBorder="1" applyAlignment="1">
      <alignment vertical="center" textRotation="180" shrinkToFit="1"/>
    </xf>
    <xf numFmtId="0" fontId="22" fillId="0" borderId="72" xfId="0" applyFont="1" applyBorder="1" applyAlignment="1">
      <alignment horizontal="left" vertical="center"/>
    </xf>
    <xf numFmtId="0" fontId="22" fillId="0" borderId="55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40" fillId="24" borderId="75" xfId="0" applyFont="1" applyFill="1" applyBorder="1" applyAlignment="1">
      <alignment horizontal="center" vertical="center" shrinkToFit="1"/>
    </xf>
    <xf numFmtId="0" fontId="40" fillId="24" borderId="74" xfId="0" applyFont="1" applyFill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28" fillId="0" borderId="76" xfId="0" applyFont="1" applyBorder="1" applyAlignment="1">
      <alignment horizontal="center" vertical="center" shrinkToFit="1"/>
    </xf>
    <xf numFmtId="179" fontId="36" fillId="0" borderId="53" xfId="19" applyNumberFormat="1" applyFont="1" applyBorder="1"/>
    <xf numFmtId="0" fontId="40" fillId="0" borderId="20" xfId="0" applyFont="1" applyBorder="1" applyAlignment="1">
      <alignment vertical="center" shrinkToFit="1"/>
    </xf>
    <xf numFmtId="0" fontId="22" fillId="0" borderId="0" xfId="19" applyFont="1" applyAlignment="1">
      <alignment horizontal="center" vertical="center"/>
    </xf>
    <xf numFmtId="0" fontId="22" fillId="0" borderId="77" xfId="0" applyFont="1" applyBorder="1" applyAlignment="1">
      <alignment vertical="center" textRotation="180" shrinkToFit="1"/>
    </xf>
    <xf numFmtId="0" fontId="22" fillId="0" borderId="0" xfId="0" applyFont="1" applyAlignment="1">
      <alignment vertical="center" textRotation="180" shrinkToFit="1"/>
    </xf>
    <xf numFmtId="0" fontId="22" fillId="0" borderId="58" xfId="0" applyFont="1" applyBorder="1">
      <alignment vertical="center"/>
    </xf>
    <xf numFmtId="0" fontId="28" fillId="0" borderId="78" xfId="0" applyFont="1" applyBorder="1" applyAlignment="1">
      <alignment horizontal="right"/>
    </xf>
    <xf numFmtId="0" fontId="40" fillId="0" borderId="79" xfId="0" applyFont="1" applyBorder="1" applyAlignment="1">
      <alignment vertical="center" textRotation="180" shrinkToFit="1"/>
    </xf>
    <xf numFmtId="0" fontId="40" fillId="0" borderId="79" xfId="0" applyFont="1" applyBorder="1" applyAlignment="1">
      <alignment horizontal="left" vertical="center" shrinkToFit="1"/>
    </xf>
    <xf numFmtId="9" fontId="22" fillId="0" borderId="20" xfId="44" applyFont="1" applyFill="1" applyBorder="1" applyAlignment="1">
      <alignment horizontal="left" vertical="center" shrinkToFit="1"/>
    </xf>
    <xf numFmtId="9" fontId="22" fillId="0" borderId="20" xfId="44" applyFont="1" applyBorder="1" applyAlignment="1">
      <alignment horizontal="left" vertical="center" shrinkToFit="1"/>
    </xf>
    <xf numFmtId="9" fontId="22" fillId="0" borderId="0" xfId="44" applyFont="1">
      <alignment vertical="center"/>
    </xf>
    <xf numFmtId="9" fontId="22" fillId="0" borderId="58" xfId="44" applyFont="1" applyBorder="1">
      <alignment vertical="center"/>
    </xf>
    <xf numFmtId="9" fontId="22" fillId="0" borderId="20" xfId="44" applyFont="1" applyFill="1" applyBorder="1" applyAlignment="1">
      <alignment vertical="center" textRotation="180" shrinkToFit="1"/>
    </xf>
    <xf numFmtId="181" fontId="22" fillId="0" borderId="20" xfId="44" applyNumberFormat="1" applyFont="1" applyFill="1" applyBorder="1" applyAlignment="1">
      <alignment horizontal="left" vertical="center" shrinkToFit="1"/>
    </xf>
    <xf numFmtId="181" fontId="22" fillId="0" borderId="0" xfId="44" applyNumberFormat="1" applyFont="1" applyAlignment="1">
      <alignment horizontal="left" vertical="center"/>
    </xf>
    <xf numFmtId="181" fontId="22" fillId="0" borderId="20" xfId="44" applyNumberFormat="1" applyFont="1" applyBorder="1" applyAlignment="1">
      <alignment horizontal="left" vertical="center" shrinkToFit="1"/>
    </xf>
    <xf numFmtId="9" fontId="22" fillId="0" borderId="0" xfId="44" applyFont="1" applyFill="1" applyBorder="1" applyAlignment="1">
      <alignment horizontal="left" vertical="center" shrinkToFit="1"/>
    </xf>
    <xf numFmtId="9" fontId="22" fillId="0" borderId="0" xfId="44" applyFont="1" applyBorder="1" applyAlignment="1">
      <alignment horizontal="left" vertical="center" shrinkToFit="1"/>
    </xf>
    <xf numFmtId="9" fontId="22" fillId="0" borderId="0" xfId="44" applyFont="1" applyBorder="1">
      <alignment vertical="center"/>
    </xf>
    <xf numFmtId="9" fontId="22" fillId="0" borderId="0" xfId="44" applyFont="1" applyBorder="1" applyAlignment="1">
      <alignment horizontal="left" vertical="center"/>
    </xf>
    <xf numFmtId="9" fontId="22" fillId="0" borderId="0" xfId="44" applyFont="1" applyFill="1" applyBorder="1" applyAlignment="1">
      <alignment vertical="center" textRotation="180" shrinkToFit="1"/>
    </xf>
    <xf numFmtId="0" fontId="22" fillId="0" borderId="21" xfId="0" applyFont="1" applyBorder="1" applyAlignment="1">
      <alignment vertical="center" shrinkToFit="1"/>
    </xf>
    <xf numFmtId="0" fontId="22" fillId="0" borderId="7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1" xfId="0" applyFont="1" applyBorder="1" applyAlignment="1">
      <alignment vertical="center" shrinkToFit="1"/>
    </xf>
    <xf numFmtId="0" fontId="22" fillId="0" borderId="72" xfId="0" applyFont="1" applyBorder="1" applyAlignment="1">
      <alignment horizontal="center" vertical="center" shrinkToFit="1"/>
    </xf>
    <xf numFmtId="9" fontId="22" fillId="0" borderId="21" xfId="44" applyFont="1" applyBorder="1" applyAlignment="1">
      <alignment vertical="center" shrinkToFit="1"/>
    </xf>
    <xf numFmtId="9" fontId="22" fillId="0" borderId="72" xfId="44" applyFont="1" applyBorder="1" applyAlignment="1">
      <alignment vertical="center" shrinkToFit="1"/>
    </xf>
    <xf numFmtId="0" fontId="22" fillId="0" borderId="29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81" xfId="0" applyFont="1" applyBorder="1" applyAlignment="1">
      <alignment vertical="center" shrinkToFit="1"/>
    </xf>
    <xf numFmtId="0" fontId="22" fillId="0" borderId="82" xfId="0" applyFont="1" applyBorder="1" applyAlignment="1">
      <alignment horizontal="left" vertical="center" shrinkToFit="1"/>
    </xf>
    <xf numFmtId="0" fontId="22" fillId="0" borderId="58" xfId="0" applyFont="1" applyBorder="1" applyAlignment="1">
      <alignment vertical="center" textRotation="180" shrinkToFit="1"/>
    </xf>
    <xf numFmtId="0" fontId="22" fillId="0" borderId="50" xfId="0" applyFont="1" applyBorder="1" applyAlignment="1">
      <alignment vertical="center" textRotation="180" shrinkToFit="1"/>
    </xf>
    <xf numFmtId="0" fontId="22" fillId="0" borderId="72" xfId="0" applyFont="1" applyBorder="1">
      <alignment vertical="center"/>
    </xf>
    <xf numFmtId="0" fontId="3" fillId="0" borderId="20" xfId="0" applyFont="1" applyBorder="1" applyAlignment="1">
      <alignment horizontal="left" vertical="center" shrinkToFit="1"/>
    </xf>
    <xf numFmtId="0" fontId="36" fillId="0" borderId="49" xfId="19" applyFont="1" applyBorder="1"/>
    <xf numFmtId="180" fontId="36" fillId="0" borderId="39" xfId="19" applyNumberFormat="1" applyFont="1" applyBorder="1"/>
    <xf numFmtId="0" fontId="36" fillId="0" borderId="48" xfId="19" applyFont="1" applyBorder="1"/>
    <xf numFmtId="179" fontId="36" fillId="0" borderId="48" xfId="19" applyNumberFormat="1" applyFont="1" applyBorder="1"/>
    <xf numFmtId="179" fontId="36" fillId="0" borderId="44" xfId="19" applyNumberFormat="1" applyFont="1" applyBorder="1"/>
    <xf numFmtId="179" fontId="36" fillId="0" borderId="66" xfId="19" applyNumberFormat="1" applyFont="1" applyBorder="1"/>
    <xf numFmtId="0" fontId="36" fillId="0" borderId="0" xfId="19" applyFont="1"/>
    <xf numFmtId="180" fontId="36" fillId="0" borderId="0" xfId="19" applyNumberFormat="1" applyFont="1"/>
    <xf numFmtId="179" fontId="36" fillId="0" borderId="0" xfId="19" applyNumberFormat="1" applyFont="1"/>
    <xf numFmtId="179" fontId="36" fillId="0" borderId="54" xfId="19" applyNumberFormat="1" applyFont="1" applyBorder="1"/>
    <xf numFmtId="179" fontId="36" fillId="0" borderId="83" xfId="19" applyNumberFormat="1" applyFont="1" applyBorder="1"/>
    <xf numFmtId="0" fontId="36" fillId="0" borderId="83" xfId="19" applyFont="1" applyBorder="1"/>
    <xf numFmtId="179" fontId="36" fillId="0" borderId="84" xfId="19" applyNumberFormat="1" applyFont="1" applyBorder="1"/>
    <xf numFmtId="0" fontId="36" fillId="0" borderId="55" xfId="19" applyFont="1" applyBorder="1"/>
    <xf numFmtId="180" fontId="36" fillId="0" borderId="37" xfId="19" applyNumberFormat="1" applyFont="1" applyBorder="1"/>
    <xf numFmtId="180" fontId="36" fillId="0" borderId="40" xfId="19" applyNumberFormat="1" applyFont="1" applyBorder="1"/>
    <xf numFmtId="0" fontId="22" fillId="0" borderId="20" xfId="0" applyFont="1" applyBorder="1" applyAlignment="1">
      <alignment horizontal="center" vertical="center" shrinkToFit="1"/>
    </xf>
    <xf numFmtId="0" fontId="40" fillId="0" borderId="21" xfId="0" applyFont="1" applyBorder="1" applyAlignment="1">
      <alignment vertical="center" shrinkToFit="1"/>
    </xf>
    <xf numFmtId="0" fontId="22" fillId="0" borderId="17" xfId="0" applyFont="1" applyBorder="1">
      <alignment vertical="center"/>
    </xf>
    <xf numFmtId="0" fontId="42" fillId="0" borderId="67" xfId="0" applyFont="1" applyBorder="1">
      <alignment vertical="center"/>
    </xf>
    <xf numFmtId="0" fontId="40" fillId="0" borderId="72" xfId="0" applyFont="1" applyBorder="1" applyAlignment="1">
      <alignment vertical="center" shrinkToFit="1"/>
    </xf>
    <xf numFmtId="0" fontId="41" fillId="0" borderId="21" xfId="0" applyFont="1" applyBorder="1" applyAlignment="1">
      <alignment vertical="center" shrinkToFit="1"/>
    </xf>
    <xf numFmtId="0" fontId="41" fillId="0" borderId="72" xfId="0" applyFont="1" applyBorder="1" applyAlignment="1">
      <alignment vertical="center" shrinkToFit="1"/>
    </xf>
    <xf numFmtId="0" fontId="22" fillId="0" borderId="72" xfId="0" applyFont="1" applyBorder="1" applyAlignment="1">
      <alignment horizontal="left" vertical="center" shrinkToFit="1"/>
    </xf>
    <xf numFmtId="0" fontId="21" fillId="0" borderId="55" xfId="0" applyFont="1" applyBorder="1">
      <alignment vertical="center"/>
    </xf>
    <xf numFmtId="0" fontId="22" fillId="0" borderId="17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 shrinkToFit="1"/>
    </xf>
    <xf numFmtId="0" fontId="40" fillId="0" borderId="71" xfId="0" applyFont="1" applyBorder="1" applyAlignment="1">
      <alignment horizontal="left" vertical="center" shrinkToFit="1"/>
    </xf>
    <xf numFmtId="0" fontId="43" fillId="30" borderId="0" xfId="0" applyFont="1" applyFill="1" applyAlignment="1">
      <alignment vertical="center" wrapText="1"/>
    </xf>
    <xf numFmtId="0" fontId="43" fillId="30" borderId="54" xfId="0" applyFont="1" applyFill="1" applyBorder="1" applyAlignment="1">
      <alignment vertical="center" wrapText="1"/>
    </xf>
    <xf numFmtId="0" fontId="43" fillId="30" borderId="55" xfId="0" applyFont="1" applyFill="1" applyBorder="1" applyAlignment="1">
      <alignment vertical="center" wrapText="1"/>
    </xf>
    <xf numFmtId="0" fontId="43" fillId="30" borderId="0" xfId="0" applyFont="1" applyFill="1" applyAlignment="1">
      <alignment horizontal="right" vertical="center" wrapText="1"/>
    </xf>
    <xf numFmtId="0" fontId="43" fillId="30" borderId="54" xfId="0" applyFont="1" applyFill="1" applyBorder="1" applyAlignment="1">
      <alignment horizontal="right" vertical="center" wrapText="1"/>
    </xf>
    <xf numFmtId="0" fontId="82" fillId="30" borderId="55" xfId="0" applyFont="1" applyFill="1" applyBorder="1" applyAlignment="1">
      <alignment horizontal="right" wrapText="1"/>
    </xf>
    <xf numFmtId="0" fontId="82" fillId="30" borderId="0" xfId="0" applyFont="1" applyFill="1" applyAlignment="1">
      <alignment horizontal="right" wrapText="1"/>
    </xf>
    <xf numFmtId="0" fontId="82" fillId="30" borderId="54" xfId="0" applyFont="1" applyFill="1" applyBorder="1" applyAlignment="1">
      <alignment horizontal="right" wrapText="1"/>
    </xf>
    <xf numFmtId="0" fontId="82" fillId="30" borderId="69" xfId="0" applyFont="1" applyFill="1" applyBorder="1" applyAlignment="1">
      <alignment horizontal="right" wrapText="1"/>
    </xf>
    <xf numFmtId="0" fontId="82" fillId="30" borderId="83" xfId="0" applyFont="1" applyFill="1" applyBorder="1" applyAlignment="1">
      <alignment horizontal="right" wrapText="1"/>
    </xf>
    <xf numFmtId="0" fontId="82" fillId="30" borderId="84" xfId="0" applyFont="1" applyFill="1" applyBorder="1" applyAlignment="1">
      <alignment horizontal="right" wrapText="1"/>
    </xf>
    <xf numFmtId="0" fontId="54" fillId="0" borderId="47" xfId="0" applyFont="1" applyBorder="1" applyAlignment="1">
      <alignment horizontal="center" vertical="center" shrinkToFit="1"/>
    </xf>
    <xf numFmtId="0" fontId="54" fillId="0" borderId="0" xfId="0" applyFont="1" applyAlignment="1">
      <alignment horizontal="center" vertical="center" shrinkToFit="1"/>
    </xf>
    <xf numFmtId="0" fontId="54" fillId="0" borderId="5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65" xfId="0" applyFont="1" applyBorder="1" applyAlignment="1">
      <alignment horizontal="center" vertical="center" shrinkToFit="1"/>
    </xf>
    <xf numFmtId="0" fontId="54" fillId="0" borderId="61" xfId="0" applyFont="1" applyBorder="1" applyAlignment="1">
      <alignment horizontal="center" vertical="center" shrinkToFit="1"/>
    </xf>
    <xf numFmtId="0" fontId="54" fillId="0" borderId="55" xfId="0" applyFont="1" applyBorder="1" applyAlignment="1">
      <alignment horizontal="center" vertical="center" shrinkToFit="1"/>
    </xf>
    <xf numFmtId="178" fontId="33" fillId="0" borderId="65" xfId="0" applyNumberFormat="1" applyFont="1" applyBorder="1" applyAlignment="1">
      <alignment horizontal="center" vertical="center" wrapText="1"/>
    </xf>
    <xf numFmtId="178" fontId="33" fillId="0" borderId="61" xfId="0" applyNumberFormat="1" applyFont="1" applyBorder="1" applyAlignment="1">
      <alignment horizontal="center" vertical="center" wrapText="1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5" xfId="0" applyNumberFormat="1" applyFont="1" applyBorder="1" applyAlignment="1">
      <alignment horizontal="center" vertical="center" wrapText="1"/>
    </xf>
    <xf numFmtId="178" fontId="33" fillId="30" borderId="86" xfId="0" applyNumberFormat="1" applyFont="1" applyFill="1" applyBorder="1" applyAlignment="1">
      <alignment horizontal="center" vertical="center" wrapText="1"/>
    </xf>
    <xf numFmtId="178" fontId="33" fillId="30" borderId="73" xfId="0" applyNumberFormat="1" applyFont="1" applyFill="1" applyBorder="1" applyAlignment="1">
      <alignment horizontal="center" vertical="center" wrapText="1"/>
    </xf>
    <xf numFmtId="178" fontId="33" fillId="30" borderId="85" xfId="0" applyNumberFormat="1" applyFont="1" applyFill="1" applyBorder="1" applyAlignment="1">
      <alignment horizontal="center" vertical="center" wrapText="1"/>
    </xf>
    <xf numFmtId="0" fontId="54" fillId="0" borderId="64" xfId="0" applyFont="1" applyBorder="1" applyAlignment="1">
      <alignment horizontal="center" vertical="center" shrinkToFit="1"/>
    </xf>
    <xf numFmtId="0" fontId="54" fillId="0" borderId="56" xfId="0" applyFont="1" applyBorder="1" applyAlignment="1">
      <alignment horizontal="center" vertical="center" shrinkToFit="1"/>
    </xf>
    <xf numFmtId="0" fontId="54" fillId="0" borderId="44" xfId="0" applyFont="1" applyBorder="1" applyAlignment="1">
      <alignment horizontal="center" vertical="center" shrinkToFit="1"/>
    </xf>
    <xf numFmtId="0" fontId="44" fillId="30" borderId="55" xfId="0" applyFont="1" applyFill="1" applyBorder="1" applyAlignment="1">
      <alignment horizontal="center" vertical="center" shrinkToFit="1"/>
    </xf>
    <xf numFmtId="0" fontId="44" fillId="30" borderId="0" xfId="0" applyFont="1" applyFill="1" applyAlignment="1">
      <alignment horizontal="center" vertical="center" shrinkToFit="1"/>
    </xf>
    <xf numFmtId="0" fontId="45" fillId="30" borderId="0" xfId="0" applyFont="1" applyFill="1" applyAlignment="1">
      <alignment horizontal="center" vertical="center" shrinkToFit="1"/>
    </xf>
    <xf numFmtId="0" fontId="45" fillId="30" borderId="54" xfId="0" applyFont="1" applyFill="1" applyBorder="1" applyAlignment="1">
      <alignment horizontal="center" vertical="center" shrinkToFit="1"/>
    </xf>
    <xf numFmtId="0" fontId="77" fillId="25" borderId="47" xfId="0" applyFont="1" applyFill="1" applyBorder="1" applyAlignment="1">
      <alignment horizontal="center" vertical="center" shrinkToFit="1"/>
    </xf>
    <xf numFmtId="0" fontId="77" fillId="25" borderId="0" xfId="0" applyFont="1" applyFill="1" applyAlignment="1">
      <alignment horizontal="center" vertical="center" shrinkToFit="1"/>
    </xf>
    <xf numFmtId="0" fontId="68" fillId="29" borderId="55" xfId="0" applyFont="1" applyFill="1" applyBorder="1" applyAlignment="1">
      <alignment horizontal="center" vertical="center"/>
    </xf>
    <xf numFmtId="0" fontId="68" fillId="29" borderId="0" xfId="0" applyFont="1" applyFill="1" applyAlignment="1">
      <alignment horizontal="center" vertical="center"/>
    </xf>
    <xf numFmtId="0" fontId="81" fillId="31" borderId="47" xfId="0" applyFont="1" applyFill="1" applyBorder="1" applyAlignment="1">
      <alignment horizontal="center" vertical="center" shrinkToFit="1"/>
    </xf>
    <xf numFmtId="0" fontId="81" fillId="31" borderId="0" xfId="0" applyFont="1" applyFill="1" applyAlignment="1">
      <alignment horizontal="center" vertical="center" shrinkToFit="1"/>
    </xf>
    <xf numFmtId="0" fontId="55" fillId="26" borderId="55" xfId="0" applyFont="1" applyFill="1" applyBorder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57" fillId="27" borderId="47" xfId="0" applyFont="1" applyFill="1" applyBorder="1" applyAlignment="1">
      <alignment horizontal="center" vertical="center" shrinkToFit="1"/>
    </xf>
    <xf numFmtId="0" fontId="57" fillId="27" borderId="0" xfId="0" applyFont="1" applyFill="1" applyAlignment="1">
      <alignment horizontal="center" vertical="center" shrinkToFit="1"/>
    </xf>
    <xf numFmtId="0" fontId="80" fillId="25" borderId="55" xfId="0" applyFont="1" applyFill="1" applyBorder="1" applyAlignment="1">
      <alignment horizontal="center" vertical="center" shrinkToFit="1"/>
    </xf>
    <xf numFmtId="0" fontId="80" fillId="25" borderId="0" xfId="0" applyFont="1" applyFill="1" applyAlignment="1">
      <alignment horizontal="center" vertical="center" shrinkToFit="1"/>
    </xf>
    <xf numFmtId="0" fontId="84" fillId="27" borderId="55" xfId="0" applyFont="1" applyFill="1" applyBorder="1" applyAlignment="1">
      <alignment horizontal="center" vertical="center" shrinkToFit="1"/>
    </xf>
    <xf numFmtId="0" fontId="84" fillId="27" borderId="0" xfId="0" applyFont="1" applyFill="1" applyAlignment="1">
      <alignment horizontal="center" vertical="center" shrinkToFit="1"/>
    </xf>
    <xf numFmtId="0" fontId="84" fillId="27" borderId="54" xfId="0" applyFont="1" applyFill="1" applyBorder="1" applyAlignment="1">
      <alignment horizontal="center" vertical="center" shrinkToFit="1"/>
    </xf>
    <xf numFmtId="0" fontId="54" fillId="0" borderId="54" xfId="0" applyFont="1" applyBorder="1" applyAlignment="1">
      <alignment horizontal="center" vertical="center" wrapText="1"/>
    </xf>
    <xf numFmtId="0" fontId="54" fillId="0" borderId="51" xfId="0" applyFont="1" applyBorder="1" applyAlignment="1">
      <alignment horizontal="center" vertical="center" shrinkToFit="1"/>
    </xf>
    <xf numFmtId="0" fontId="54" fillId="0" borderId="63" xfId="0" applyFont="1" applyBorder="1" applyAlignment="1">
      <alignment horizontal="center" vertical="center" shrinkToFit="1"/>
    </xf>
    <xf numFmtId="0" fontId="54" fillId="0" borderId="59" xfId="0" applyFont="1" applyBorder="1" applyAlignment="1">
      <alignment horizontal="center" vertical="center" shrinkToFit="1"/>
    </xf>
    <xf numFmtId="0" fontId="54" fillId="0" borderId="52" xfId="0" applyFont="1" applyBorder="1" applyAlignment="1">
      <alignment horizontal="center" vertical="center" shrinkToFit="1"/>
    </xf>
    <xf numFmtId="0" fontId="73" fillId="25" borderId="47" xfId="0" applyFont="1" applyFill="1" applyBorder="1" applyAlignment="1">
      <alignment horizontal="center" vertical="center" shrinkToFit="1"/>
    </xf>
    <xf numFmtId="0" fontId="73" fillId="25" borderId="0" xfId="0" applyFont="1" applyFill="1" applyAlignment="1">
      <alignment horizontal="center" vertical="center" shrinkToFit="1"/>
    </xf>
    <xf numFmtId="0" fontId="80" fillId="27" borderId="55" xfId="0" applyFont="1" applyFill="1" applyBorder="1" applyAlignment="1">
      <alignment horizontal="center" vertical="center" shrinkToFit="1"/>
    </xf>
    <xf numFmtId="0" fontId="80" fillId="27" borderId="0" xfId="0" applyFont="1" applyFill="1" applyAlignment="1">
      <alignment horizontal="center" vertical="center" shrinkToFit="1"/>
    </xf>
    <xf numFmtId="0" fontId="80" fillId="27" borderId="59" xfId="0" applyFont="1" applyFill="1" applyBorder="1" applyAlignment="1">
      <alignment horizontal="center" vertical="center" shrinkToFit="1"/>
    </xf>
    <xf numFmtId="0" fontId="72" fillId="25" borderId="55" xfId="0" applyFont="1" applyFill="1" applyBorder="1" applyAlignment="1">
      <alignment horizontal="center" vertical="center" shrinkToFit="1"/>
    </xf>
    <xf numFmtId="0" fontId="72" fillId="25" borderId="0" xfId="0" applyFont="1" applyFill="1" applyAlignment="1">
      <alignment horizontal="center" vertical="center" shrinkToFit="1"/>
    </xf>
    <xf numFmtId="0" fontId="72" fillId="25" borderId="59" xfId="0" applyFont="1" applyFill="1" applyBorder="1" applyAlignment="1">
      <alignment horizontal="center" vertical="center" shrinkToFit="1"/>
    </xf>
    <xf numFmtId="0" fontId="56" fillId="29" borderId="55" xfId="0" applyFont="1" applyFill="1" applyBorder="1" applyAlignment="1">
      <alignment horizontal="center" vertical="center" shrinkToFit="1"/>
    </xf>
    <xf numFmtId="0" fontId="56" fillId="29" borderId="0" xfId="0" applyFont="1" applyFill="1" applyAlignment="1">
      <alignment horizontal="center" vertical="center" shrinkToFit="1"/>
    </xf>
    <xf numFmtId="0" fontId="54" fillId="0" borderId="59" xfId="0" applyFont="1" applyBorder="1" applyAlignment="1">
      <alignment horizontal="center" vertical="center" wrapText="1"/>
    </xf>
    <xf numFmtId="0" fontId="58" fillId="25" borderId="47" xfId="0" applyFont="1" applyFill="1" applyBorder="1" applyAlignment="1">
      <alignment horizontal="center" vertical="center" shrinkToFit="1"/>
    </xf>
    <xf numFmtId="0" fontId="58" fillId="25" borderId="0" xfId="0" applyFont="1" applyFill="1" applyAlignment="1">
      <alignment horizontal="center" vertical="center" shrinkToFit="1"/>
    </xf>
    <xf numFmtId="0" fontId="58" fillId="25" borderId="59" xfId="0" applyFont="1" applyFill="1" applyBorder="1" applyAlignment="1">
      <alignment horizontal="center" vertical="center" shrinkToFit="1"/>
    </xf>
    <xf numFmtId="0" fontId="59" fillId="27" borderId="55" xfId="0" applyFont="1" applyFill="1" applyBorder="1" applyAlignment="1">
      <alignment horizontal="center" vertical="center" shrinkToFit="1"/>
    </xf>
    <xf numFmtId="0" fontId="59" fillId="27" borderId="0" xfId="0" applyFont="1" applyFill="1" applyAlignment="1">
      <alignment horizontal="center" vertical="center" shrinkToFit="1"/>
    </xf>
    <xf numFmtId="0" fontId="59" fillId="27" borderId="59" xfId="0" applyFont="1" applyFill="1" applyBorder="1" applyAlignment="1">
      <alignment horizontal="center" vertical="center" shrinkToFit="1"/>
    </xf>
    <xf numFmtId="0" fontId="60" fillId="26" borderId="55" xfId="0" applyFont="1" applyFill="1" applyBorder="1" applyAlignment="1">
      <alignment horizontal="center" vertical="center" shrinkToFit="1"/>
    </xf>
    <xf numFmtId="0" fontId="60" fillId="26" borderId="0" xfId="0" applyFont="1" applyFill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54" xfId="0" applyFont="1" applyBorder="1" applyAlignment="1">
      <alignment horizontal="center" vertical="center" shrinkToFit="1"/>
    </xf>
    <xf numFmtId="0" fontId="61" fillId="27" borderId="47" xfId="0" applyFont="1" applyFill="1" applyBorder="1" applyAlignment="1">
      <alignment horizontal="center" vertical="center" shrinkToFit="1"/>
    </xf>
    <xf numFmtId="0" fontId="61" fillId="27" borderId="0" xfId="0" applyFont="1" applyFill="1" applyAlignment="1">
      <alignment horizontal="center" vertical="center" shrinkToFit="1"/>
    </xf>
    <xf numFmtId="0" fontId="61" fillId="27" borderId="59" xfId="0" applyFont="1" applyFill="1" applyBorder="1" applyAlignment="1">
      <alignment horizontal="center" vertical="center" shrinkToFit="1"/>
    </xf>
    <xf numFmtId="0" fontId="62" fillId="26" borderId="55" xfId="0" applyFont="1" applyFill="1" applyBorder="1" applyAlignment="1">
      <alignment horizontal="center" vertical="center" shrinkToFit="1"/>
    </xf>
    <xf numFmtId="0" fontId="62" fillId="26" borderId="0" xfId="0" applyFont="1" applyFill="1" applyAlignment="1">
      <alignment horizontal="center" vertical="center" shrinkToFit="1"/>
    </xf>
    <xf numFmtId="0" fontId="62" fillId="26" borderId="59" xfId="0" applyFont="1" applyFill="1" applyBorder="1" applyAlignment="1">
      <alignment horizontal="center" vertical="center" shrinkToFit="1"/>
    </xf>
    <xf numFmtId="0" fontId="63" fillId="25" borderId="55" xfId="0" applyFont="1" applyFill="1" applyBorder="1" applyAlignment="1">
      <alignment horizontal="center" vertical="center" shrinkToFit="1"/>
    </xf>
    <xf numFmtId="0" fontId="63" fillId="25" borderId="0" xfId="0" applyFont="1" applyFill="1" applyAlignment="1">
      <alignment horizontal="center" vertical="center" shrinkToFit="1"/>
    </xf>
    <xf numFmtId="0" fontId="50" fillId="0" borderId="55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53" fillId="0" borderId="0" xfId="0" applyFont="1" applyAlignment="1">
      <alignment horizontal="center" vertical="center" shrinkToFit="1"/>
    </xf>
    <xf numFmtId="0" fontId="53" fillId="0" borderId="54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8" fillId="0" borderId="0" xfId="19" applyFont="1" applyAlignment="1">
      <alignment horizontal="left"/>
    </xf>
    <xf numFmtId="0" fontId="83" fillId="0" borderId="0" xfId="0" applyFont="1" applyAlignment="1">
      <alignment horizontal="center" vertical="center" shrinkToFit="1"/>
    </xf>
    <xf numFmtId="0" fontId="83" fillId="0" borderId="54" xfId="0" applyFont="1" applyBorder="1" applyAlignment="1">
      <alignment horizontal="center" vertical="center" shrinkToFit="1"/>
    </xf>
    <xf numFmtId="0" fontId="55" fillId="26" borderId="47" xfId="0" applyFont="1" applyFill="1" applyBorder="1" applyAlignment="1">
      <alignment horizontal="center" vertical="center"/>
    </xf>
    <xf numFmtId="0" fontId="55" fillId="26" borderId="0" xfId="0" applyFont="1" applyFill="1" applyAlignment="1">
      <alignment horizontal="center" vertical="center"/>
    </xf>
    <xf numFmtId="0" fontId="55" fillId="26" borderId="59" xfId="0" applyFont="1" applyFill="1" applyBorder="1" applyAlignment="1">
      <alignment horizontal="center" vertical="center"/>
    </xf>
    <xf numFmtId="0" fontId="56" fillId="29" borderId="55" xfId="0" applyFont="1" applyFill="1" applyBorder="1" applyAlignment="1">
      <alignment horizontal="center" vertical="center"/>
    </xf>
    <xf numFmtId="0" fontId="56" fillId="29" borderId="0" xfId="0" applyFont="1" applyFill="1" applyAlignment="1">
      <alignment horizontal="center" vertical="center"/>
    </xf>
    <xf numFmtId="0" fontId="56" fillId="29" borderId="59" xfId="0" applyFont="1" applyFill="1" applyBorder="1" applyAlignment="1">
      <alignment horizontal="center" vertical="center"/>
    </xf>
    <xf numFmtId="0" fontId="57" fillId="27" borderId="55" xfId="0" applyFont="1" applyFill="1" applyBorder="1" applyAlignment="1">
      <alignment horizontal="center" vertical="center"/>
    </xf>
    <xf numFmtId="0" fontId="57" fillId="27" borderId="0" xfId="0" applyFont="1" applyFill="1" applyAlignment="1">
      <alignment horizontal="center" vertical="center"/>
    </xf>
    <xf numFmtId="0" fontId="46" fillId="0" borderId="55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43" xfId="0" applyNumberFormat="1" applyFont="1" applyBorder="1" applyAlignment="1">
      <alignment horizontal="center" vertical="center" wrapText="1"/>
    </xf>
    <xf numFmtId="0" fontId="54" fillId="0" borderId="60" xfId="0" applyFont="1" applyBorder="1" applyAlignment="1">
      <alignment horizontal="center" vertical="center" shrinkToFit="1"/>
    </xf>
    <xf numFmtId="0" fontId="83" fillId="0" borderId="55" xfId="0" applyFont="1" applyBorder="1" applyAlignment="1">
      <alignment horizontal="center" vertical="center" shrinkToFit="1"/>
    </xf>
    <xf numFmtId="0" fontId="54" fillId="0" borderId="47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54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0" fontId="54" fillId="0" borderId="62" xfId="0" applyFont="1" applyBorder="1" applyAlignment="1">
      <alignment horizontal="center" vertical="center" shrinkToFit="1"/>
    </xf>
    <xf numFmtId="0" fontId="54" fillId="0" borderId="48" xfId="0" applyFont="1" applyBorder="1" applyAlignment="1">
      <alignment horizontal="center" vertical="center" shrinkToFit="1"/>
    </xf>
    <xf numFmtId="0" fontId="64" fillId="0" borderId="55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54" xfId="0" applyFont="1" applyBorder="1" applyAlignment="1">
      <alignment horizontal="center" vertical="center" shrinkToFit="1"/>
    </xf>
    <xf numFmtId="0" fontId="65" fillId="25" borderId="47" xfId="0" applyFont="1" applyFill="1" applyBorder="1" applyAlignment="1">
      <alignment horizontal="center" vertical="center"/>
    </xf>
    <xf numFmtId="0" fontId="65" fillId="25" borderId="0" xfId="0" applyFont="1" applyFill="1" applyAlignment="1">
      <alignment horizontal="center" vertical="center"/>
    </xf>
    <xf numFmtId="0" fontId="66" fillId="27" borderId="55" xfId="0" applyFont="1" applyFill="1" applyBorder="1" applyAlignment="1">
      <alignment horizontal="center" vertical="center"/>
    </xf>
    <xf numFmtId="0" fontId="66" fillId="27" borderId="0" xfId="0" applyFont="1" applyFill="1" applyAlignment="1">
      <alignment horizontal="center" vertical="center"/>
    </xf>
    <xf numFmtId="0" fontId="66" fillId="27" borderId="59" xfId="0" applyFont="1" applyFill="1" applyBorder="1" applyAlignment="1">
      <alignment horizontal="center" vertical="center"/>
    </xf>
    <xf numFmtId="0" fontId="55" fillId="25" borderId="55" xfId="0" applyFont="1" applyFill="1" applyBorder="1" applyAlignment="1">
      <alignment horizontal="center" vertical="center"/>
    </xf>
    <xf numFmtId="0" fontId="55" fillId="25" borderId="0" xfId="0" applyFont="1" applyFill="1" applyAlignment="1">
      <alignment horizontal="center" vertical="center"/>
    </xf>
    <xf numFmtId="0" fontId="67" fillId="27" borderId="55" xfId="0" applyFont="1" applyFill="1" applyBorder="1" applyAlignment="1">
      <alignment horizontal="center" vertical="center"/>
    </xf>
    <xf numFmtId="0" fontId="67" fillId="27" borderId="0" xfId="0" applyFont="1" applyFill="1" applyAlignment="1">
      <alignment horizontal="center" vertical="center"/>
    </xf>
    <xf numFmtId="0" fontId="78" fillId="29" borderId="55" xfId="0" applyFont="1" applyFill="1" applyBorder="1" applyAlignment="1">
      <alignment horizontal="center" vertical="center"/>
    </xf>
    <xf numFmtId="0" fontId="78" fillId="29" borderId="0" xfId="0" applyFont="1" applyFill="1" applyAlignment="1">
      <alignment horizontal="center" vertical="center"/>
    </xf>
    <xf numFmtId="0" fontId="78" fillId="29" borderId="54" xfId="0" applyFont="1" applyFill="1" applyBorder="1" applyAlignment="1">
      <alignment horizontal="center" vertical="center"/>
    </xf>
    <xf numFmtId="0" fontId="78" fillId="26" borderId="57" xfId="0" applyFont="1" applyFill="1" applyBorder="1" applyAlignment="1">
      <alignment horizontal="center" vertical="center" shrinkToFit="1"/>
    </xf>
    <xf numFmtId="0" fontId="78" fillId="26" borderId="58" xfId="0" applyFont="1" applyFill="1" applyBorder="1" applyAlignment="1">
      <alignment horizontal="center" vertical="center" shrinkToFit="1"/>
    </xf>
    <xf numFmtId="0" fontId="78" fillId="26" borderId="55" xfId="0" applyFont="1" applyFill="1" applyBorder="1" applyAlignment="1">
      <alignment horizontal="center" vertical="center" shrinkToFit="1"/>
    </xf>
    <xf numFmtId="0" fontId="56" fillId="29" borderId="59" xfId="0" applyFont="1" applyFill="1" applyBorder="1" applyAlignment="1">
      <alignment horizontal="center" vertical="center" shrinkToFit="1"/>
    </xf>
    <xf numFmtId="0" fontId="68" fillId="26" borderId="55" xfId="0" applyFont="1" applyFill="1" applyBorder="1" applyAlignment="1">
      <alignment horizontal="center" vertical="center" shrinkToFit="1"/>
    </xf>
    <xf numFmtId="0" fontId="68" fillId="26" borderId="0" xfId="0" applyFont="1" applyFill="1" applyAlignment="1">
      <alignment horizontal="center" vertical="center" shrinkToFit="1"/>
    </xf>
    <xf numFmtId="0" fontId="69" fillId="29" borderId="55" xfId="0" applyFont="1" applyFill="1" applyBorder="1" applyAlignment="1">
      <alignment horizontal="center" vertical="center"/>
    </xf>
    <xf numFmtId="0" fontId="69" fillId="29" borderId="0" xfId="0" applyFont="1" applyFill="1" applyAlignment="1">
      <alignment horizontal="center" vertical="center"/>
    </xf>
    <xf numFmtId="0" fontId="79" fillId="27" borderId="55" xfId="0" applyFont="1" applyFill="1" applyBorder="1" applyAlignment="1">
      <alignment horizontal="center" vertical="center" shrinkToFit="1"/>
    </xf>
    <xf numFmtId="0" fontId="79" fillId="27" borderId="0" xfId="0" applyFont="1" applyFill="1" applyAlignment="1">
      <alignment horizontal="center" vertical="center" shrinkToFit="1"/>
    </xf>
    <xf numFmtId="0" fontId="79" fillId="27" borderId="54" xfId="0" applyFont="1" applyFill="1" applyBorder="1" applyAlignment="1">
      <alignment horizontal="center" vertical="center" shrinkToFit="1"/>
    </xf>
    <xf numFmtId="0" fontId="56" fillId="29" borderId="57" xfId="0" applyFont="1" applyFill="1" applyBorder="1" applyAlignment="1">
      <alignment horizontal="center" vertical="center" shrinkToFit="1"/>
    </xf>
    <xf numFmtId="0" fontId="56" fillId="29" borderId="58" xfId="0" applyFont="1" applyFill="1" applyBorder="1" applyAlignment="1">
      <alignment horizontal="center" vertical="center" shrinkToFit="1"/>
    </xf>
    <xf numFmtId="0" fontId="63" fillId="25" borderId="59" xfId="0" applyFont="1" applyFill="1" applyBorder="1" applyAlignment="1">
      <alignment horizontal="center" vertical="center" shrinkToFit="1"/>
    </xf>
    <xf numFmtId="0" fontId="62" fillId="29" borderId="55" xfId="0" applyFont="1" applyFill="1" applyBorder="1" applyAlignment="1">
      <alignment horizontal="center" vertical="center" shrinkToFit="1"/>
    </xf>
    <xf numFmtId="0" fontId="62" fillId="29" borderId="0" xfId="0" applyFont="1" applyFill="1" applyAlignment="1">
      <alignment horizontal="center" vertical="center" shrinkToFit="1"/>
    </xf>
    <xf numFmtId="0" fontId="66" fillId="26" borderId="55" xfId="0" applyFont="1" applyFill="1" applyBorder="1" applyAlignment="1">
      <alignment horizontal="center" vertical="center" shrinkToFit="1"/>
    </xf>
    <xf numFmtId="0" fontId="66" fillId="26" borderId="0" xfId="0" applyFont="1" applyFill="1" applyAlignment="1">
      <alignment horizontal="center" vertical="center" shrinkToFit="1"/>
    </xf>
    <xf numFmtId="0" fontId="57" fillId="25" borderId="55" xfId="0" applyFont="1" applyFill="1" applyBorder="1" applyAlignment="1">
      <alignment horizontal="center" vertical="center" shrinkToFit="1"/>
    </xf>
    <xf numFmtId="0" fontId="57" fillId="25" borderId="0" xfId="0" applyFont="1" applyFill="1" applyAlignment="1">
      <alignment horizontal="center" vertical="center" shrinkToFit="1"/>
    </xf>
    <xf numFmtId="0" fontId="57" fillId="25" borderId="54" xfId="0" applyFont="1" applyFill="1" applyBorder="1" applyAlignment="1">
      <alignment horizontal="center" vertical="center" shrinkToFit="1"/>
    </xf>
    <xf numFmtId="0" fontId="54" fillId="0" borderId="57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shrinkToFit="1"/>
    </xf>
    <xf numFmtId="0" fontId="54" fillId="0" borderId="50" xfId="0" applyFont="1" applyBorder="1" applyAlignment="1">
      <alignment horizontal="center" vertical="center" shrinkToFit="1"/>
    </xf>
    <xf numFmtId="0" fontId="85" fillId="32" borderId="51" xfId="0" applyFont="1" applyFill="1" applyBorder="1" applyAlignment="1">
      <alignment horizontal="center" vertical="center" shrinkToFit="1"/>
    </xf>
    <xf numFmtId="0" fontId="85" fillId="32" borderId="61" xfId="0" applyFont="1" applyFill="1" applyBorder="1" applyAlignment="1">
      <alignment horizontal="center" vertical="center" shrinkToFit="1"/>
    </xf>
    <xf numFmtId="178" fontId="33" fillId="0" borderId="63" xfId="0" applyNumberFormat="1" applyFont="1" applyBorder="1" applyAlignment="1">
      <alignment horizontal="center" vertical="center" wrapText="1"/>
    </xf>
    <xf numFmtId="0" fontId="66" fillId="29" borderId="47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70" fillId="26" borderId="55" xfId="0" applyFont="1" applyFill="1" applyBorder="1" applyAlignment="1">
      <alignment horizontal="center" vertical="center"/>
    </xf>
    <xf numFmtId="0" fontId="70" fillId="26" borderId="0" xfId="0" applyFont="1" applyFill="1" applyAlignment="1">
      <alignment horizontal="center" vertical="center"/>
    </xf>
    <xf numFmtId="0" fontId="70" fillId="26" borderId="59" xfId="0" applyFont="1" applyFill="1" applyBorder="1" applyAlignment="1">
      <alignment horizontal="center" vertical="center"/>
    </xf>
    <xf numFmtId="0" fontId="67" fillId="27" borderId="59" xfId="0" applyFont="1" applyFill="1" applyBorder="1" applyAlignment="1">
      <alignment horizontal="center" vertical="center"/>
    </xf>
    <xf numFmtId="0" fontId="73" fillId="25" borderId="55" xfId="0" applyFont="1" applyFill="1" applyBorder="1" applyAlignment="1">
      <alignment horizontal="center" vertical="center"/>
    </xf>
    <xf numFmtId="0" fontId="73" fillId="25" borderId="0" xfId="0" applyFont="1" applyFill="1" applyAlignment="1">
      <alignment horizontal="center" vertical="center"/>
    </xf>
    <xf numFmtId="0" fontId="73" fillId="25" borderId="59" xfId="0" applyFont="1" applyFill="1" applyBorder="1" applyAlignment="1">
      <alignment horizontal="center" vertical="center"/>
    </xf>
    <xf numFmtId="0" fontId="72" fillId="26" borderId="55" xfId="0" applyFont="1" applyFill="1" applyBorder="1" applyAlignment="1">
      <alignment horizontal="center" vertical="center"/>
    </xf>
    <xf numFmtId="0" fontId="72" fillId="26" borderId="0" xfId="0" applyFont="1" applyFill="1" applyAlignment="1">
      <alignment horizontal="center" vertical="center"/>
    </xf>
    <xf numFmtId="0" fontId="72" fillId="26" borderId="54" xfId="0" applyFont="1" applyFill="1" applyBorder="1" applyAlignment="1">
      <alignment horizontal="center" vertical="center"/>
    </xf>
    <xf numFmtId="0" fontId="71" fillId="26" borderId="47" xfId="0" applyFont="1" applyFill="1" applyBorder="1" applyAlignment="1">
      <alignment horizontal="center" vertical="center" shrinkToFit="1"/>
    </xf>
    <xf numFmtId="0" fontId="71" fillId="26" borderId="0" xfId="0" applyFont="1" applyFill="1" applyAlignment="1">
      <alignment horizontal="center" vertical="center" shrinkToFit="1"/>
    </xf>
    <xf numFmtId="0" fontId="72" fillId="29" borderId="55" xfId="0" applyFont="1" applyFill="1" applyBorder="1" applyAlignment="1">
      <alignment horizontal="center" vertical="center" shrinkToFit="1"/>
    </xf>
    <xf numFmtId="0" fontId="72" fillId="29" borderId="0" xfId="0" applyFont="1" applyFill="1" applyAlignment="1">
      <alignment horizontal="center" vertical="center" shrinkToFit="1"/>
    </xf>
    <xf numFmtId="0" fontId="72" fillId="29" borderId="59" xfId="0" applyFont="1" applyFill="1" applyBorder="1" applyAlignment="1">
      <alignment horizontal="center" vertical="center" shrinkToFit="1"/>
    </xf>
    <xf numFmtId="0" fontId="73" fillId="25" borderId="55" xfId="0" applyFont="1" applyFill="1" applyBorder="1" applyAlignment="1">
      <alignment horizontal="center" vertical="center" shrinkToFit="1"/>
    </xf>
    <xf numFmtId="0" fontId="73" fillId="25" borderId="59" xfId="0" applyFont="1" applyFill="1" applyBorder="1" applyAlignment="1">
      <alignment horizontal="center" vertical="center" shrinkToFit="1"/>
    </xf>
    <xf numFmtId="0" fontId="72" fillId="26" borderId="55" xfId="0" applyFont="1" applyFill="1" applyBorder="1" applyAlignment="1">
      <alignment horizontal="center" vertical="center" shrinkToFit="1"/>
    </xf>
    <xf numFmtId="0" fontId="72" fillId="26" borderId="0" xfId="0" applyFont="1" applyFill="1" applyAlignment="1">
      <alignment horizontal="center" vertical="center" shrinkToFit="1"/>
    </xf>
    <xf numFmtId="0" fontId="72" fillId="26" borderId="59" xfId="0" applyFont="1" applyFill="1" applyBorder="1" applyAlignment="1">
      <alignment horizontal="center" vertical="center" shrinkToFit="1"/>
    </xf>
    <xf numFmtId="0" fontId="79" fillId="29" borderId="55" xfId="0" applyFont="1" applyFill="1" applyBorder="1" applyAlignment="1">
      <alignment horizontal="center" vertical="center"/>
    </xf>
    <xf numFmtId="0" fontId="79" fillId="29" borderId="0" xfId="0" applyFont="1" applyFill="1" applyAlignment="1">
      <alignment horizontal="center" vertical="center"/>
    </xf>
    <xf numFmtId="0" fontId="79" fillId="29" borderId="54" xfId="0" applyFont="1" applyFill="1" applyBorder="1" applyAlignment="1">
      <alignment horizontal="center" vertical="center"/>
    </xf>
    <xf numFmtId="0" fontId="63" fillId="28" borderId="55" xfId="0" applyFont="1" applyFill="1" applyBorder="1" applyAlignment="1">
      <alignment horizontal="center" vertical="center" shrinkToFit="1"/>
    </xf>
    <xf numFmtId="0" fontId="63" fillId="28" borderId="0" xfId="0" applyFont="1" applyFill="1" applyAlignment="1">
      <alignment horizontal="center" vertical="center" shrinkToFit="1"/>
    </xf>
    <xf numFmtId="0" fontId="63" fillId="28" borderId="59" xfId="0" applyFont="1" applyFill="1" applyBorder="1" applyAlignment="1">
      <alignment horizontal="center" vertical="center" shrinkToFit="1"/>
    </xf>
    <xf numFmtId="0" fontId="65" fillId="26" borderId="55" xfId="0" applyFont="1" applyFill="1" applyBorder="1" applyAlignment="1">
      <alignment horizontal="center" vertical="center" shrinkToFit="1"/>
    </xf>
    <xf numFmtId="0" fontId="65" fillId="26" borderId="0" xfId="0" applyFont="1" applyFill="1" applyAlignment="1">
      <alignment horizontal="center" vertical="center" shrinkToFit="1"/>
    </xf>
    <xf numFmtId="0" fontId="65" fillId="26" borderId="59" xfId="0" applyFont="1" applyFill="1" applyBorder="1" applyAlignment="1">
      <alignment horizontal="center" vertical="center" shrinkToFit="1"/>
    </xf>
    <xf numFmtId="0" fontId="74" fillId="29" borderId="55" xfId="0" applyFont="1" applyFill="1" applyBorder="1" applyAlignment="1">
      <alignment horizontal="center" vertical="center" shrinkToFit="1"/>
    </xf>
    <xf numFmtId="0" fontId="75" fillId="29" borderId="0" xfId="0" applyFont="1" applyFill="1" applyAlignment="1">
      <alignment horizontal="center" vertical="center" shrinkToFit="1"/>
    </xf>
    <xf numFmtId="0" fontId="75" fillId="29" borderId="59" xfId="0" applyFont="1" applyFill="1" applyBorder="1" applyAlignment="1">
      <alignment horizontal="center" vertical="center" shrinkToFit="1"/>
    </xf>
    <xf numFmtId="44" fontId="76" fillId="27" borderId="55" xfId="43" applyFont="1" applyFill="1" applyBorder="1" applyAlignment="1">
      <alignment horizontal="center" vertical="center" shrinkToFit="1"/>
    </xf>
    <xf numFmtId="44" fontId="76" fillId="27" borderId="0" xfId="43" applyFont="1" applyFill="1" applyBorder="1" applyAlignment="1">
      <alignment horizontal="center" vertical="center" shrinkToFit="1"/>
    </xf>
    <xf numFmtId="44" fontId="76" fillId="27" borderId="54" xfId="43" applyFont="1" applyFill="1" applyBorder="1" applyAlignment="1">
      <alignment horizontal="center" vertical="center" shrinkToFit="1"/>
    </xf>
    <xf numFmtId="0" fontId="86" fillId="32" borderId="55" xfId="0" applyFont="1" applyFill="1" applyBorder="1" applyAlignment="1">
      <alignment horizontal="center" vertical="center" shrinkToFit="1"/>
    </xf>
    <xf numFmtId="0" fontId="86" fillId="32" borderId="0" xfId="0" applyFont="1" applyFill="1" applyAlignment="1">
      <alignment horizontal="center" vertical="center" shrinkToFit="1"/>
    </xf>
    <xf numFmtId="0" fontId="86" fillId="32" borderId="59" xfId="0" applyFont="1" applyFill="1" applyBorder="1" applyAlignment="1">
      <alignment horizontal="center" vertical="center" shrinkToFit="1"/>
    </xf>
    <xf numFmtId="0" fontId="54" fillId="0" borderId="54" xfId="0" applyFont="1" applyBorder="1" applyAlignment="1">
      <alignment horizontal="center" vertical="center" shrinkToFit="1"/>
    </xf>
    <xf numFmtId="0" fontId="66" fillId="25" borderId="55" xfId="0" applyFont="1" applyFill="1" applyBorder="1" applyAlignment="1">
      <alignment horizontal="center" vertical="center" shrinkToFit="1"/>
    </xf>
    <xf numFmtId="0" fontId="66" fillId="25" borderId="0" xfId="0" applyFont="1" applyFill="1" applyAlignment="1">
      <alignment horizontal="center" vertical="center" shrinkToFit="1"/>
    </xf>
    <xf numFmtId="0" fontId="60" fillId="25" borderId="55" xfId="0" applyFont="1" applyFill="1" applyBorder="1" applyAlignment="1">
      <alignment horizontal="center" vertical="center"/>
    </xf>
    <xf numFmtId="0" fontId="60" fillId="25" borderId="0" xfId="0" applyFont="1" applyFill="1" applyAlignment="1">
      <alignment horizontal="center" vertical="center"/>
    </xf>
    <xf numFmtId="0" fontId="60" fillId="25" borderId="54" xfId="0" applyFont="1" applyFill="1" applyBorder="1" applyAlignment="1">
      <alignment horizontal="center" vertical="center"/>
    </xf>
    <xf numFmtId="0" fontId="61" fillId="29" borderId="55" xfId="0" applyFont="1" applyFill="1" applyBorder="1" applyAlignment="1">
      <alignment horizontal="center" vertical="center" shrinkToFit="1"/>
    </xf>
    <xf numFmtId="0" fontId="61" fillId="29" borderId="0" xfId="0" applyFont="1" applyFill="1" applyAlignment="1">
      <alignment horizontal="center" vertical="center" shrinkToFit="1"/>
    </xf>
    <xf numFmtId="0" fontId="61" fillId="29" borderId="54" xfId="0" applyFont="1" applyFill="1" applyBorder="1" applyAlignment="1">
      <alignment horizontal="center" vertical="center" shrinkToFit="1"/>
    </xf>
    <xf numFmtId="0" fontId="77" fillId="27" borderId="47" xfId="0" applyFont="1" applyFill="1" applyBorder="1" applyAlignment="1">
      <alignment horizontal="center" vertical="center" shrinkToFit="1"/>
    </xf>
    <xf numFmtId="0" fontId="77" fillId="27" borderId="0" xfId="0" applyFont="1" applyFill="1" applyAlignment="1">
      <alignment horizontal="center" vertical="center" shrinkToFit="1"/>
    </xf>
    <xf numFmtId="0" fontId="78" fillId="26" borderId="55" xfId="0" applyFont="1" applyFill="1" applyBorder="1" applyAlignment="1">
      <alignment horizontal="center" vertical="center"/>
    </xf>
    <xf numFmtId="0" fontId="78" fillId="26" borderId="0" xfId="0" applyFont="1" applyFill="1" applyAlignment="1">
      <alignment horizontal="center" vertical="center"/>
    </xf>
    <xf numFmtId="0" fontId="78" fillId="26" borderId="59" xfId="0" applyFont="1" applyFill="1" applyBorder="1" applyAlignment="1">
      <alignment horizontal="center" vertical="center"/>
    </xf>
    <xf numFmtId="0" fontId="55" fillId="29" borderId="55" xfId="0" applyFont="1" applyFill="1" applyBorder="1" applyAlignment="1">
      <alignment horizontal="center" vertical="center"/>
    </xf>
    <xf numFmtId="0" fontId="55" fillId="29" borderId="0" xfId="0" applyFont="1" applyFill="1" applyAlignment="1">
      <alignment horizontal="center" vertical="center"/>
    </xf>
    <xf numFmtId="0" fontId="55" fillId="29" borderId="59" xfId="0" applyFont="1" applyFill="1" applyBorder="1" applyAlignment="1">
      <alignment horizontal="center" vertical="center"/>
    </xf>
    <xf numFmtId="0" fontId="65" fillId="27" borderId="55" xfId="0" applyFont="1" applyFill="1" applyBorder="1" applyAlignment="1">
      <alignment horizontal="center" vertical="center" shrinkToFit="1"/>
    </xf>
    <xf numFmtId="0" fontId="65" fillId="27" borderId="0" xfId="0" applyFont="1" applyFill="1" applyAlignment="1">
      <alignment horizontal="center" vertical="center" shrinkToFit="1"/>
    </xf>
    <xf numFmtId="0" fontId="81" fillId="26" borderId="47" xfId="0" applyFont="1" applyFill="1" applyBorder="1" applyAlignment="1">
      <alignment horizontal="center" vertical="center" shrinkToFit="1"/>
    </xf>
    <xf numFmtId="0" fontId="81" fillId="26" borderId="0" xfId="0" applyFont="1" applyFill="1" applyAlignment="1">
      <alignment horizontal="center" vertical="center" shrinkToFit="1"/>
    </xf>
    <xf numFmtId="0" fontId="55" fillId="29" borderId="55" xfId="0" applyFont="1" applyFill="1" applyBorder="1" applyAlignment="1">
      <alignment horizontal="center" vertical="center" shrinkToFit="1"/>
    </xf>
    <xf numFmtId="0" fontId="55" fillId="29" borderId="0" xfId="0" applyFont="1" applyFill="1" applyAlignment="1">
      <alignment horizontal="center" vertical="center" shrinkToFit="1"/>
    </xf>
    <xf numFmtId="0" fontId="55" fillId="29" borderId="59" xfId="0" applyFont="1" applyFill="1" applyBorder="1" applyAlignment="1">
      <alignment horizontal="center" vertical="center" shrinkToFit="1"/>
    </xf>
    <xf numFmtId="0" fontId="79" fillId="27" borderId="55" xfId="0" applyFont="1" applyFill="1" applyBorder="1" applyAlignment="1">
      <alignment horizontal="center" vertical="center"/>
    </xf>
    <xf numFmtId="0" fontId="79" fillId="27" borderId="0" xfId="0" applyFont="1" applyFill="1" applyAlignment="1">
      <alignment horizontal="center" vertical="center"/>
    </xf>
    <xf numFmtId="0" fontId="79" fillId="27" borderId="59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1" fillId="0" borderId="80" xfId="0" applyFont="1" applyBorder="1" applyAlignment="1">
      <alignment horizontal="left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6" xfId="0" applyFont="1" applyBorder="1" applyAlignment="1">
      <alignment horizontal="right" vertical="top"/>
    </xf>
    <xf numFmtId="0" fontId="28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39" fillId="0" borderId="16" xfId="0" applyFont="1" applyBorder="1" applyAlignment="1">
      <alignment horizontal="center" vertical="center" textRotation="180" shrinkToFit="1"/>
    </xf>
    <xf numFmtId="0" fontId="40" fillId="0" borderId="30" xfId="0" applyFont="1" applyBorder="1" applyAlignment="1">
      <alignment horizontal="center" vertical="center" wrapText="1" shrinkToFit="1"/>
    </xf>
    <xf numFmtId="0" fontId="40" fillId="0" borderId="20" xfId="0" applyFont="1" applyBorder="1" applyAlignment="1">
      <alignment horizontal="center" vertical="center" wrapText="1" shrinkToFit="1"/>
    </xf>
    <xf numFmtId="0" fontId="40" fillId="0" borderId="25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right" vertical="top"/>
    </xf>
    <xf numFmtId="0" fontId="40" fillId="0" borderId="17" xfId="0" applyFont="1" applyBorder="1" applyAlignment="1">
      <alignment horizontal="center" vertical="center" shrinkToFit="1"/>
    </xf>
    <xf numFmtId="0" fontId="40" fillId="0" borderId="23" xfId="0" applyFont="1" applyBorder="1" applyAlignment="1">
      <alignment horizontal="center" vertical="center" shrinkToFi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" xfId="43" builtinId="4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FF3399"/>
      <color rgb="FF00CC00"/>
      <color rgb="FF66FF33"/>
      <color rgb="FFCC66FF"/>
      <color rgb="FF009999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microsoft.com/office/2007/relationships/hdphoto" Target="../media/hdphoto3.wdp"/><Relationship Id="rId3" Type="http://schemas.openxmlformats.org/officeDocument/2006/relationships/image" Target="../media/image3.png"/><Relationship Id="rId21" Type="http://schemas.openxmlformats.org/officeDocument/2006/relationships/image" Target="../media/image19.png"/><Relationship Id="rId7" Type="http://schemas.microsoft.com/office/2007/relationships/hdphoto" Target="../media/hdphoto1.wdp"/><Relationship Id="rId12" Type="http://schemas.openxmlformats.org/officeDocument/2006/relationships/image" Target="../media/image11.png"/><Relationship Id="rId17" Type="http://schemas.microsoft.com/office/2007/relationships/hdphoto" Target="../media/hdphoto2.wdp"/><Relationship Id="rId25" Type="http://schemas.openxmlformats.org/officeDocument/2006/relationships/image" Target="../media/image23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8.png"/><Relationship Id="rId29" Type="http://schemas.openxmlformats.org/officeDocument/2006/relationships/image" Target="../media/image2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22.png"/><Relationship Id="rId5" Type="http://schemas.openxmlformats.org/officeDocument/2006/relationships/image" Target="../media/image5.jpg"/><Relationship Id="rId15" Type="http://schemas.openxmlformats.org/officeDocument/2006/relationships/image" Target="../media/image14.png"/><Relationship Id="rId23" Type="http://schemas.openxmlformats.org/officeDocument/2006/relationships/image" Target="../media/image21.png"/><Relationship Id="rId28" Type="http://schemas.openxmlformats.org/officeDocument/2006/relationships/image" Target="../media/image25.png"/><Relationship Id="rId10" Type="http://schemas.openxmlformats.org/officeDocument/2006/relationships/image" Target="../media/image9.jpg"/><Relationship Id="rId19" Type="http://schemas.openxmlformats.org/officeDocument/2006/relationships/image" Target="../media/image17.png"/><Relationship Id="rId4" Type="http://schemas.openxmlformats.org/officeDocument/2006/relationships/image" Target="../media/image4.JPG"/><Relationship Id="rId9" Type="http://schemas.openxmlformats.org/officeDocument/2006/relationships/image" Target="../media/image8.png"/><Relationship Id="rId14" Type="http://schemas.openxmlformats.org/officeDocument/2006/relationships/image" Target="../media/image13.gif"/><Relationship Id="rId22" Type="http://schemas.openxmlformats.org/officeDocument/2006/relationships/image" Target="../media/image20.png"/><Relationship Id="rId27" Type="http://schemas.openxmlformats.org/officeDocument/2006/relationships/image" Target="../media/image24.png"/><Relationship Id="rId30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385665</xdr:colOff>
      <xdr:row>5</xdr:row>
      <xdr:rowOff>97971</xdr:rowOff>
    </xdr:from>
    <xdr:to>
      <xdr:col>20</xdr:col>
      <xdr:colOff>631371</xdr:colOff>
      <xdr:row>11</xdr:row>
      <xdr:rowOff>108855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904"/>
        <a:stretch/>
      </xdr:blipFill>
      <xdr:spPr>
        <a:xfrm>
          <a:off x="12240208" y="1153885"/>
          <a:ext cx="2433734" cy="1534884"/>
        </a:xfrm>
        <a:prstGeom prst="rect">
          <a:avLst/>
        </a:prstGeom>
      </xdr:spPr>
    </xdr:pic>
    <xdr:clientData/>
  </xdr:twoCellAnchor>
  <xdr:twoCellAnchor>
    <xdr:from>
      <xdr:col>17</xdr:col>
      <xdr:colOff>571501</xdr:colOff>
      <xdr:row>1</xdr:row>
      <xdr:rowOff>87086</xdr:rowOff>
    </xdr:from>
    <xdr:to>
      <xdr:col>20</xdr:col>
      <xdr:colOff>383178</xdr:colOff>
      <xdr:row>2</xdr:row>
      <xdr:rowOff>167913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26044" y="293915"/>
          <a:ext cx="1999705" cy="28765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402772</xdr:colOff>
      <xdr:row>0</xdr:row>
      <xdr:rowOff>141514</xdr:rowOff>
    </xdr:from>
    <xdr:to>
      <xdr:col>10</xdr:col>
      <xdr:colOff>186420</xdr:colOff>
      <xdr:row>2</xdr:row>
      <xdr:rowOff>163286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93229" y="141514"/>
          <a:ext cx="1242334" cy="43542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>
    <xdr:from>
      <xdr:col>1</xdr:col>
      <xdr:colOff>337458</xdr:colOff>
      <xdr:row>0</xdr:row>
      <xdr:rowOff>1</xdr:rowOff>
    </xdr:from>
    <xdr:to>
      <xdr:col>3</xdr:col>
      <xdr:colOff>620485</xdr:colOff>
      <xdr:row>2</xdr:row>
      <xdr:rowOff>152400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5" y="1"/>
          <a:ext cx="1741713" cy="544285"/>
        </a:xfrm>
        <a:prstGeom prst="rect">
          <a:avLst/>
        </a:prstGeom>
      </xdr:spPr>
    </xdr:pic>
    <xdr:clientData/>
  </xdr:twoCellAnchor>
  <xdr:twoCellAnchor editAs="oneCell">
    <xdr:from>
      <xdr:col>13</xdr:col>
      <xdr:colOff>206826</xdr:colOff>
      <xdr:row>4</xdr:row>
      <xdr:rowOff>189364</xdr:rowOff>
    </xdr:from>
    <xdr:to>
      <xdr:col>16</xdr:col>
      <xdr:colOff>620484</xdr:colOff>
      <xdr:row>12</xdr:row>
      <xdr:rowOff>14013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7" y="973135"/>
          <a:ext cx="2601687" cy="1784078"/>
        </a:xfrm>
        <a:prstGeom prst="rect">
          <a:avLst/>
        </a:prstGeom>
      </xdr:spPr>
    </xdr:pic>
    <xdr:clientData/>
  </xdr:twoCellAnchor>
  <xdr:twoCellAnchor editAs="oneCell">
    <xdr:from>
      <xdr:col>12</xdr:col>
      <xdr:colOff>331237</xdr:colOff>
      <xdr:row>0</xdr:row>
      <xdr:rowOff>3</xdr:rowOff>
    </xdr:from>
    <xdr:to>
      <xdr:col>16</xdr:col>
      <xdr:colOff>622043</xdr:colOff>
      <xdr:row>2</xdr:row>
      <xdr:rowOff>110415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8" b="17284"/>
        <a:stretch/>
      </xdr:blipFill>
      <xdr:spPr>
        <a:xfrm>
          <a:off x="8539066" y="3"/>
          <a:ext cx="3208177" cy="502298"/>
        </a:xfrm>
        <a:prstGeom prst="rect">
          <a:avLst/>
        </a:prstGeom>
      </xdr:spPr>
    </xdr:pic>
    <xdr:clientData/>
  </xdr:twoCellAnchor>
  <xdr:twoCellAnchor editAs="oneCell">
    <xdr:from>
      <xdr:col>10</xdr:col>
      <xdr:colOff>348343</xdr:colOff>
      <xdr:row>44</xdr:row>
      <xdr:rowOff>130629</xdr:rowOff>
    </xdr:from>
    <xdr:to>
      <xdr:col>11</xdr:col>
      <xdr:colOff>413656</xdr:colOff>
      <xdr:row>47</xdr:row>
      <xdr:rowOff>97971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7097486" y="10635343"/>
          <a:ext cx="794656" cy="674914"/>
        </a:xfrm>
        <a:prstGeom prst="rect">
          <a:avLst/>
        </a:prstGeom>
      </xdr:spPr>
    </xdr:pic>
    <xdr:clientData/>
  </xdr:twoCellAnchor>
  <xdr:twoCellAnchor>
    <xdr:from>
      <xdr:col>9</xdr:col>
      <xdr:colOff>304797</xdr:colOff>
      <xdr:row>38</xdr:row>
      <xdr:rowOff>32653</xdr:rowOff>
    </xdr:from>
    <xdr:to>
      <xdr:col>15</xdr:col>
      <xdr:colOff>337457</xdr:colOff>
      <xdr:row>45</xdr:row>
      <xdr:rowOff>32656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8507" b="84375" l="98" r="100000">
                      <a14:foregroundMark x1="85059" y1="57639" x2="85059" y2="57639"/>
                      <a14:foregroundMark x1="80469" y1="51910" x2="80469" y2="51910"/>
                      <a14:foregroundMark x1="94531" y1="48264" x2="94531" y2="48264"/>
                      <a14:foregroundMark x1="96094" y1="46181" x2="96094" y2="46181"/>
                      <a14:foregroundMark x1="86914" y1="42361" x2="86914" y2="42361"/>
                      <a14:foregroundMark x1="85059" y1="48264" x2="85059" y2="48264"/>
                      <a14:foregroundMark x1="5566" y1="48958" x2="5566" y2="48958"/>
                      <a14:foregroundMark x1="34863" y1="41667" x2="34863" y2="41667"/>
                      <a14:foregroundMark x1="1367" y1="65451" x2="1367" y2="65451"/>
                      <a14:backgroundMark x1="15918" y1="42361" x2="15918" y2="42361"/>
                      <a14:backgroundMark x1="4883" y1="81076" x2="4883" y2="81076"/>
                      <a14:backgroundMark x1="25684" y1="62153" x2="25684" y2="62153"/>
                      <a14:backgroundMark x1="12988" y1="79861" x2="12988" y2="79861"/>
                      <a14:backgroundMark x1="20605" y1="44097" x2="20605" y2="44097"/>
                      <a14:backgroundMark x1="57324" y1="81944" x2="57324" y2="81944"/>
                      <a14:backgroundMark x1="41602" y1="33333" x2="41602" y2="33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014" r="1088" b="14435"/>
        <a:stretch/>
      </xdr:blipFill>
      <xdr:spPr>
        <a:xfrm>
          <a:off x="6324597" y="9078682"/>
          <a:ext cx="4408717" cy="1730831"/>
        </a:xfrm>
        <a:prstGeom prst="rect">
          <a:avLst/>
        </a:prstGeom>
      </xdr:spPr>
    </xdr:pic>
    <xdr:clientData/>
  </xdr:twoCellAnchor>
  <xdr:twoCellAnchor editAs="oneCell">
    <xdr:from>
      <xdr:col>15</xdr:col>
      <xdr:colOff>87087</xdr:colOff>
      <xdr:row>41</xdr:row>
      <xdr:rowOff>195942</xdr:rowOff>
    </xdr:from>
    <xdr:to>
      <xdr:col>20</xdr:col>
      <xdr:colOff>685802</xdr:colOff>
      <xdr:row>45</xdr:row>
      <xdr:rowOff>191951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FC24220-BBEF-4D4F-BB39-61E09FBEA6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0482944" y="9884228"/>
          <a:ext cx="4245429" cy="1084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228600</xdr:colOff>
      <xdr:row>39</xdr:row>
      <xdr:rowOff>76200</xdr:rowOff>
    </xdr:from>
    <xdr:to>
      <xdr:col>16</xdr:col>
      <xdr:colOff>533400</xdr:colOff>
      <xdr:row>43</xdr:row>
      <xdr:rowOff>16905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8D57E08-10E5-4684-B763-66844D705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4457" y="9285514"/>
          <a:ext cx="1034143" cy="963962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5</xdr:row>
      <xdr:rowOff>119743</xdr:rowOff>
    </xdr:from>
    <xdr:to>
      <xdr:col>5</xdr:col>
      <xdr:colOff>362340</xdr:colOff>
      <xdr:row>8</xdr:row>
      <xdr:rowOff>214603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C09BC8F8-33EC-484C-BD17-20DA7CE3A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858" y="1175657"/>
          <a:ext cx="688911" cy="911289"/>
        </a:xfrm>
        <a:prstGeom prst="rect">
          <a:avLst/>
        </a:prstGeom>
      </xdr:spPr>
    </xdr:pic>
    <xdr:clientData/>
  </xdr:twoCellAnchor>
  <xdr:twoCellAnchor editAs="oneCell">
    <xdr:from>
      <xdr:col>8</xdr:col>
      <xdr:colOff>478972</xdr:colOff>
      <xdr:row>5</xdr:row>
      <xdr:rowOff>152400</xdr:rowOff>
    </xdr:from>
    <xdr:to>
      <xdr:col>9</xdr:col>
      <xdr:colOff>510463</xdr:colOff>
      <xdr:row>8</xdr:row>
      <xdr:rowOff>213823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3EEC75A0-466D-49EA-83EA-BE122D8CF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29" y="1208314"/>
          <a:ext cx="760834" cy="877852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15</xdr:row>
      <xdr:rowOff>195942</xdr:rowOff>
    </xdr:from>
    <xdr:to>
      <xdr:col>5</xdr:col>
      <xdr:colOff>158424</xdr:colOff>
      <xdr:row>19</xdr:row>
      <xdr:rowOff>26399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3733C896-5DDD-45BA-91D5-276FB81E3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543" y="3679371"/>
          <a:ext cx="931310" cy="919028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272144</xdr:colOff>
      <xdr:row>12</xdr:row>
      <xdr:rowOff>21772</xdr:rowOff>
    </xdr:from>
    <xdr:to>
      <xdr:col>9</xdr:col>
      <xdr:colOff>599379</xdr:colOff>
      <xdr:row>15</xdr:row>
      <xdr:rowOff>264293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57553160-695C-443B-83DE-DF01005C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1" y="2764972"/>
          <a:ext cx="1056578" cy="982750"/>
        </a:xfrm>
        <a:prstGeom prst="rect">
          <a:avLst/>
        </a:prstGeom>
      </xdr:spPr>
    </xdr:pic>
    <xdr:clientData/>
  </xdr:twoCellAnchor>
  <xdr:twoCellAnchor editAs="oneCell">
    <xdr:from>
      <xdr:col>12</xdr:col>
      <xdr:colOff>283029</xdr:colOff>
      <xdr:row>11</xdr:row>
      <xdr:rowOff>130629</xdr:rowOff>
    </xdr:from>
    <xdr:to>
      <xdr:col>14</xdr:col>
      <xdr:colOff>195944</xdr:colOff>
      <xdr:row>16</xdr:row>
      <xdr:rowOff>107497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5516FCA9-8342-4D5F-93D1-A54037171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58" y="2710543"/>
          <a:ext cx="1371600" cy="1152525"/>
        </a:xfrm>
        <a:prstGeom prst="rect">
          <a:avLst/>
        </a:prstGeom>
      </xdr:spPr>
    </xdr:pic>
    <xdr:clientData/>
  </xdr:twoCellAnchor>
  <xdr:twoCellAnchor editAs="oneCell">
    <xdr:from>
      <xdr:col>12</xdr:col>
      <xdr:colOff>620486</xdr:colOff>
      <xdr:row>16</xdr:row>
      <xdr:rowOff>10886</xdr:rowOff>
    </xdr:from>
    <xdr:to>
      <xdr:col>13</xdr:col>
      <xdr:colOff>653944</xdr:colOff>
      <xdr:row>19</xdr:row>
      <xdr:rowOff>2811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BF9E50D-D21B-47A3-BB04-7ADF50007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8315" y="3766457"/>
          <a:ext cx="762800" cy="808354"/>
        </a:xfrm>
        <a:prstGeom prst="rect">
          <a:avLst/>
        </a:prstGeom>
      </xdr:spPr>
    </xdr:pic>
    <xdr:clientData/>
  </xdr:twoCellAnchor>
  <xdr:twoCellAnchor editAs="oneCell">
    <xdr:from>
      <xdr:col>16</xdr:col>
      <xdr:colOff>185058</xdr:colOff>
      <xdr:row>15</xdr:row>
      <xdr:rowOff>250371</xdr:rowOff>
    </xdr:from>
    <xdr:to>
      <xdr:col>17</xdr:col>
      <xdr:colOff>441235</xdr:colOff>
      <xdr:row>18</xdr:row>
      <xdr:rowOff>79629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15ABB6D4-FF2A-449B-98A1-B4F03612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9717" b="98381" l="0" r="98939">
                      <a14:backgroundMark x1="3714" y1="18623" x2="8488" y2="15789"/>
                      <a14:backgroundMark x1="4509" y1="50607" x2="4509" y2="50607"/>
                      <a14:backgroundMark x1="8223" y1="62348" x2="8223" y2="62348"/>
                      <a14:backgroundMark x1="19363" y1="70040" x2="19363" y2="70040"/>
                      <a14:backgroundMark x1="24668" y1="73279" x2="25464" y2="74089"/>
                      <a14:backgroundMark x1="38727" y1="81377" x2="38727" y2="8137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258" y="3733800"/>
          <a:ext cx="985520" cy="645686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23</xdr:row>
      <xdr:rowOff>130629</xdr:rowOff>
    </xdr:from>
    <xdr:to>
      <xdr:col>5</xdr:col>
      <xdr:colOff>337457</xdr:colOff>
      <xdr:row>26</xdr:row>
      <xdr:rowOff>226842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E02F1FD1-DE58-42FF-9D14-272361AC9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086" y="5497286"/>
          <a:ext cx="685800" cy="912642"/>
        </a:xfrm>
        <a:prstGeom prst="rect">
          <a:avLst/>
        </a:prstGeom>
      </xdr:spPr>
    </xdr:pic>
    <xdr:clientData/>
  </xdr:twoCellAnchor>
  <xdr:twoCellAnchor editAs="oneCell">
    <xdr:from>
      <xdr:col>8</xdr:col>
      <xdr:colOff>185057</xdr:colOff>
      <xdr:row>22</xdr:row>
      <xdr:rowOff>239485</xdr:rowOff>
    </xdr:from>
    <xdr:to>
      <xdr:col>10</xdr:col>
      <xdr:colOff>25947</xdr:colOff>
      <xdr:row>28</xdr:row>
      <xdr:rowOff>81528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65EDFA4-A63C-41AF-868E-DC2564D5A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489602">
          <a:off x="5475514" y="5333999"/>
          <a:ext cx="1299576" cy="147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163285</xdr:colOff>
      <xdr:row>24</xdr:row>
      <xdr:rowOff>76200</xdr:rowOff>
    </xdr:from>
    <xdr:to>
      <xdr:col>13</xdr:col>
      <xdr:colOff>673165</xdr:colOff>
      <xdr:row>28</xdr:row>
      <xdr:rowOff>161669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D131F89F-9DCF-4E3F-B843-2BFECCA20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114" y="5715000"/>
          <a:ext cx="1239222" cy="1174040"/>
        </a:xfrm>
        <a:prstGeom prst="rect">
          <a:avLst/>
        </a:prstGeom>
      </xdr:spPr>
    </xdr:pic>
    <xdr:clientData/>
  </xdr:twoCellAnchor>
  <xdr:twoCellAnchor editAs="oneCell">
    <xdr:from>
      <xdr:col>16</xdr:col>
      <xdr:colOff>402772</xdr:colOff>
      <xdr:row>24</xdr:row>
      <xdr:rowOff>163286</xdr:rowOff>
    </xdr:from>
    <xdr:to>
      <xdr:col>17</xdr:col>
      <xdr:colOff>582909</xdr:colOff>
      <xdr:row>27</xdr:row>
      <xdr:rowOff>182102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B5078139-D835-4D09-B8CF-44001256A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7972" y="5802086"/>
          <a:ext cx="909480" cy="835245"/>
        </a:xfrm>
        <a:prstGeom prst="rect">
          <a:avLst/>
        </a:prstGeom>
      </xdr:spPr>
    </xdr:pic>
    <xdr:clientData/>
  </xdr:twoCellAnchor>
  <xdr:twoCellAnchor editAs="oneCell">
    <xdr:from>
      <xdr:col>4</xdr:col>
      <xdr:colOff>359228</xdr:colOff>
      <xdr:row>32</xdr:row>
      <xdr:rowOff>206828</xdr:rowOff>
    </xdr:from>
    <xdr:to>
      <xdr:col>5</xdr:col>
      <xdr:colOff>410935</xdr:colOff>
      <xdr:row>36</xdr:row>
      <xdr:rowOff>253415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CB9E2390-E18E-4505-8D4F-6D7F47E01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2314" y="7728857"/>
          <a:ext cx="781050" cy="1135158"/>
        </a:xfrm>
        <a:prstGeom prst="rect">
          <a:avLst/>
        </a:prstGeom>
      </xdr:spPr>
    </xdr:pic>
    <xdr:clientData/>
  </xdr:twoCellAnchor>
  <xdr:twoCellAnchor editAs="oneCell">
    <xdr:from>
      <xdr:col>8</xdr:col>
      <xdr:colOff>293914</xdr:colOff>
      <xdr:row>33</xdr:row>
      <xdr:rowOff>21772</xdr:rowOff>
    </xdr:from>
    <xdr:to>
      <xdr:col>9</xdr:col>
      <xdr:colOff>457199</xdr:colOff>
      <xdr:row>36</xdr:row>
      <xdr:rowOff>197834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F2818EBE-2DB7-4EDB-B475-C922C228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371" y="7815943"/>
          <a:ext cx="892628" cy="992491"/>
        </a:xfrm>
        <a:prstGeom prst="rect">
          <a:avLst/>
        </a:prstGeom>
      </xdr:spPr>
    </xdr:pic>
    <xdr:clientData/>
  </xdr:twoCellAnchor>
  <xdr:twoCellAnchor editAs="oneCell">
    <xdr:from>
      <xdr:col>12</xdr:col>
      <xdr:colOff>217713</xdr:colOff>
      <xdr:row>33</xdr:row>
      <xdr:rowOff>43543</xdr:rowOff>
    </xdr:from>
    <xdr:to>
      <xdr:col>13</xdr:col>
      <xdr:colOff>468086</xdr:colOff>
      <xdr:row>36</xdr:row>
      <xdr:rowOff>141514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5474CB3A-BA6A-48DB-BD03-86208D6FF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542" y="7837714"/>
          <a:ext cx="979715" cy="914400"/>
        </a:xfrm>
        <a:prstGeom prst="rect">
          <a:avLst/>
        </a:prstGeom>
      </xdr:spPr>
    </xdr:pic>
    <xdr:clientData/>
  </xdr:twoCellAnchor>
  <xdr:twoCellAnchor editAs="oneCell">
    <xdr:from>
      <xdr:col>12</xdr:col>
      <xdr:colOff>391885</xdr:colOff>
      <xdr:row>28</xdr:row>
      <xdr:rowOff>108857</xdr:rowOff>
    </xdr:from>
    <xdr:to>
      <xdr:col>14</xdr:col>
      <xdr:colOff>130628</xdr:colOff>
      <xdr:row>32</xdr:row>
      <xdr:rowOff>45816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B5C65561-9724-406A-A57D-64300E7D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0000" b="90000" l="3214" r="90000">
                      <a14:foregroundMark x1="10714" y1="53889" x2="18214" y2="71667"/>
                      <a14:foregroundMark x1="14286" y1="76667" x2="15000" y2="87778"/>
                      <a14:foregroundMark x1="13929" y1="75000" x2="16786" y2="86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19355">
          <a:off x="8599714" y="6836228"/>
          <a:ext cx="1197428" cy="73161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33</xdr:row>
      <xdr:rowOff>119743</xdr:rowOff>
    </xdr:from>
    <xdr:to>
      <xdr:col>17</xdr:col>
      <xdr:colOff>212660</xdr:colOff>
      <xdr:row>36</xdr:row>
      <xdr:rowOff>264943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4B2C683E-0E6A-418D-A4B0-CCA91F10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7913914"/>
          <a:ext cx="942003" cy="961629"/>
        </a:xfrm>
        <a:prstGeom prst="rect">
          <a:avLst/>
        </a:prstGeom>
      </xdr:spPr>
    </xdr:pic>
    <xdr:clientData/>
  </xdr:twoCellAnchor>
  <xdr:twoCellAnchor editAs="oneCell">
    <xdr:from>
      <xdr:col>4</xdr:col>
      <xdr:colOff>97972</xdr:colOff>
      <xdr:row>42</xdr:row>
      <xdr:rowOff>43542</xdr:rowOff>
    </xdr:from>
    <xdr:to>
      <xdr:col>5</xdr:col>
      <xdr:colOff>372280</xdr:colOff>
      <xdr:row>45</xdr:row>
      <xdr:rowOff>261509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5281BE48-FFD2-40CE-9F89-8973FD72F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058" y="10003971"/>
          <a:ext cx="1003651" cy="1034395"/>
        </a:xfrm>
        <a:prstGeom prst="rect">
          <a:avLst/>
        </a:prstGeom>
      </xdr:spPr>
    </xdr:pic>
    <xdr:clientData/>
  </xdr:twoCellAnchor>
  <xdr:twoCellAnchor editAs="oneCell">
    <xdr:from>
      <xdr:col>8</xdr:col>
      <xdr:colOff>87086</xdr:colOff>
      <xdr:row>42</xdr:row>
      <xdr:rowOff>141514</xdr:rowOff>
    </xdr:from>
    <xdr:to>
      <xdr:col>9</xdr:col>
      <xdr:colOff>272143</xdr:colOff>
      <xdr:row>45</xdr:row>
      <xdr:rowOff>223371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D130C0A5-B04C-47CC-B4F3-997F020C5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2655" b="96018" l="1500" r="98500">
                      <a14:foregroundMark x1="51000" y1="60177" x2="49500" y2="76549"/>
                      <a14:foregroundMark x1="45000" y1="81858" x2="52000" y2="82301"/>
                      <a14:foregroundMark x1="36500" y1="87168" x2="37000" y2="8893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2516"/>
        <a:stretch/>
      </xdr:blipFill>
      <xdr:spPr>
        <a:xfrm>
          <a:off x="5377543" y="10101943"/>
          <a:ext cx="914400" cy="89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8"/>
  <sheetViews>
    <sheetView topLeftCell="A23" zoomScale="70" zoomScaleNormal="70" workbookViewId="0">
      <selection activeCell="N26" sqref="N26:Q26"/>
    </sheetView>
  </sheetViews>
  <sheetFormatPr defaultColWidth="9" defaultRowHeight="16.2" x14ac:dyDescent="0.3"/>
  <cols>
    <col min="1" max="1" width="2.6640625" style="82" customWidth="1"/>
    <col min="2" max="21" width="10.6640625" style="84" customWidth="1"/>
    <col min="22" max="16384" width="9" style="82"/>
  </cols>
  <sheetData>
    <row r="1" spans="2:21" ht="15" customHeight="1" x14ac:dyDescent="0.3"/>
    <row r="2" spans="2:21" ht="15" customHeight="1" x14ac:dyDescent="0.3"/>
    <row r="3" spans="2:21" ht="15" customHeight="1" thickBot="1" x14ac:dyDescent="0.45">
      <c r="B3" s="297"/>
      <c r="C3" s="297"/>
      <c r="D3" s="297"/>
      <c r="E3" s="297"/>
      <c r="F3" s="297"/>
      <c r="J3" s="298"/>
      <c r="K3" s="298"/>
      <c r="L3" s="298"/>
      <c r="M3" s="298"/>
      <c r="N3" s="298"/>
      <c r="O3" s="298"/>
      <c r="P3" s="298"/>
      <c r="Q3" s="124"/>
      <c r="R3" s="124"/>
      <c r="S3" s="124"/>
      <c r="T3" s="124"/>
    </row>
    <row r="4" spans="2:21" s="86" customFormat="1" ht="15" customHeight="1" x14ac:dyDescent="0.3">
      <c r="B4" s="313" t="s">
        <v>183</v>
      </c>
      <c r="C4" s="229"/>
      <c r="D4" s="229"/>
      <c r="E4" s="230"/>
      <c r="F4" s="229" t="s">
        <v>184</v>
      </c>
      <c r="G4" s="229"/>
      <c r="H4" s="229"/>
      <c r="I4" s="230"/>
      <c r="J4" s="229" t="s">
        <v>185</v>
      </c>
      <c r="K4" s="229"/>
      <c r="L4" s="229"/>
      <c r="M4" s="230"/>
      <c r="N4" s="229" t="s">
        <v>206</v>
      </c>
      <c r="O4" s="229"/>
      <c r="P4" s="229"/>
      <c r="Q4" s="229"/>
      <c r="R4" s="229" t="s">
        <v>186</v>
      </c>
      <c r="S4" s="229"/>
      <c r="T4" s="229"/>
      <c r="U4" s="314"/>
    </row>
    <row r="5" spans="2:21" ht="21" customHeight="1" x14ac:dyDescent="0.3">
      <c r="B5" s="234" t="s">
        <v>61</v>
      </c>
      <c r="C5" s="235"/>
      <c r="D5" s="235"/>
      <c r="E5" s="315"/>
      <c r="F5" s="226" t="s">
        <v>204</v>
      </c>
      <c r="G5" s="221"/>
      <c r="H5" s="221"/>
      <c r="I5" s="259"/>
      <c r="J5" s="226" t="s">
        <v>205</v>
      </c>
      <c r="K5" s="221"/>
      <c r="L5" s="221"/>
      <c r="M5" s="221"/>
      <c r="N5" s="316" t="s">
        <v>207</v>
      </c>
      <c r="O5" s="299"/>
      <c r="P5" s="299"/>
      <c r="Q5" s="299"/>
      <c r="R5" s="299" t="s">
        <v>208</v>
      </c>
      <c r="S5" s="299"/>
      <c r="T5" s="299"/>
      <c r="U5" s="300"/>
    </row>
    <row r="6" spans="2:21" s="108" customFormat="1" ht="21" customHeight="1" x14ac:dyDescent="0.55000000000000004">
      <c r="B6" s="301" t="s">
        <v>216</v>
      </c>
      <c r="C6" s="302"/>
      <c r="D6" s="302"/>
      <c r="E6" s="303"/>
      <c r="F6" s="304" t="s">
        <v>210</v>
      </c>
      <c r="G6" s="305"/>
      <c r="H6" s="305"/>
      <c r="I6" s="306"/>
      <c r="J6" s="307" t="s">
        <v>215</v>
      </c>
      <c r="K6" s="308"/>
      <c r="L6" s="308"/>
      <c r="M6" s="308"/>
      <c r="N6" s="309"/>
      <c r="O6" s="310"/>
      <c r="P6" s="310"/>
      <c r="Q6" s="310"/>
      <c r="R6" s="311"/>
      <c r="S6" s="311"/>
      <c r="T6" s="311"/>
      <c r="U6" s="312"/>
    </row>
    <row r="7" spans="2:21" s="108" customFormat="1" ht="21" customHeight="1" x14ac:dyDescent="0.55000000000000004">
      <c r="B7" s="272" t="s">
        <v>279</v>
      </c>
      <c r="C7" s="273"/>
      <c r="D7" s="273"/>
      <c r="E7" s="274"/>
      <c r="F7" s="275" t="s">
        <v>315</v>
      </c>
      <c r="G7" s="276"/>
      <c r="H7" s="276"/>
      <c r="I7" s="277"/>
      <c r="J7" s="278" t="s">
        <v>211</v>
      </c>
      <c r="K7" s="279"/>
      <c r="L7" s="279"/>
      <c r="M7" s="279"/>
      <c r="N7" s="280"/>
      <c r="O7" s="281"/>
      <c r="P7" s="281"/>
      <c r="Q7" s="281"/>
      <c r="R7" s="282"/>
      <c r="S7" s="282"/>
      <c r="T7" s="282"/>
      <c r="U7" s="283"/>
    </row>
    <row r="8" spans="2:21" s="108" customFormat="1" ht="21" customHeight="1" x14ac:dyDescent="0.55000000000000004">
      <c r="B8" s="284" t="s">
        <v>224</v>
      </c>
      <c r="C8" s="285"/>
      <c r="D8" s="285"/>
      <c r="E8" s="286"/>
      <c r="F8" s="287" t="s">
        <v>281</v>
      </c>
      <c r="G8" s="288"/>
      <c r="H8" s="288"/>
      <c r="I8" s="289"/>
      <c r="J8" s="290" t="s">
        <v>314</v>
      </c>
      <c r="K8" s="291"/>
      <c r="L8" s="291"/>
      <c r="M8" s="291"/>
      <c r="N8" s="292"/>
      <c r="O8" s="293"/>
      <c r="P8" s="293"/>
      <c r="Q8" s="293"/>
      <c r="R8" s="294"/>
      <c r="S8" s="295"/>
      <c r="T8" s="295"/>
      <c r="U8" s="296"/>
    </row>
    <row r="9" spans="2:21" s="93" customFormat="1" ht="21" customHeight="1" x14ac:dyDescent="0.25">
      <c r="B9" s="317" t="s">
        <v>212</v>
      </c>
      <c r="C9" s="223"/>
      <c r="D9" s="223"/>
      <c r="E9" s="271"/>
      <c r="F9" s="222" t="s">
        <v>309</v>
      </c>
      <c r="G9" s="223"/>
      <c r="H9" s="223"/>
      <c r="I9" s="271"/>
      <c r="J9" s="222" t="s">
        <v>158</v>
      </c>
      <c r="K9" s="223"/>
      <c r="L9" s="223"/>
      <c r="M9" s="223"/>
      <c r="N9" s="318"/>
      <c r="O9" s="319"/>
      <c r="P9" s="319"/>
      <c r="Q9" s="319"/>
      <c r="R9" s="319"/>
      <c r="S9" s="319"/>
      <c r="T9" s="319"/>
      <c r="U9" s="320"/>
    </row>
    <row r="10" spans="2:21" s="125" customFormat="1" ht="21" customHeight="1" x14ac:dyDescent="0.45">
      <c r="B10" s="224" t="s">
        <v>280</v>
      </c>
      <c r="C10" s="225"/>
      <c r="D10" s="225"/>
      <c r="E10" s="260"/>
      <c r="F10" s="257" t="s">
        <v>433</v>
      </c>
      <c r="G10" s="225"/>
      <c r="H10" s="225"/>
      <c r="I10" s="260"/>
      <c r="J10" s="257" t="s">
        <v>209</v>
      </c>
      <c r="K10" s="225"/>
      <c r="L10" s="225"/>
      <c r="M10" s="225"/>
      <c r="N10" s="321"/>
      <c r="O10" s="322"/>
      <c r="P10" s="322"/>
      <c r="Q10" s="322"/>
      <c r="R10" s="322"/>
      <c r="S10" s="322"/>
      <c r="T10" s="322"/>
      <c r="U10" s="323"/>
    </row>
    <row r="11" spans="2:21" s="93" customFormat="1" ht="12.9" customHeight="1" x14ac:dyDescent="0.25">
      <c r="B11" s="180" t="s">
        <v>43</v>
      </c>
      <c r="C11" s="105">
        <f>第ㄧ週明細!W12</f>
        <v>719.2</v>
      </c>
      <c r="D11" s="106" t="s">
        <v>9</v>
      </c>
      <c r="E11" s="107">
        <f>第ㄧ週明細!W8</f>
        <v>24</v>
      </c>
      <c r="F11" s="106" t="s">
        <v>43</v>
      </c>
      <c r="G11" s="105">
        <f>第ㄧ週明細!W20</f>
        <v>713.5</v>
      </c>
      <c r="H11" s="106" t="s">
        <v>9</v>
      </c>
      <c r="I11" s="107">
        <f>第ㄧ週明細!W16</f>
        <v>23.5</v>
      </c>
      <c r="J11" s="106" t="s">
        <v>43</v>
      </c>
      <c r="K11" s="105">
        <f>第ㄧ週明細!W28</f>
        <v>744.6</v>
      </c>
      <c r="L11" s="106" t="s">
        <v>9</v>
      </c>
      <c r="M11" s="127">
        <f>第ㄧ週明細!W24</f>
        <v>23</v>
      </c>
      <c r="N11" s="193"/>
      <c r="O11" s="187"/>
      <c r="P11" s="186"/>
      <c r="Q11" s="188"/>
      <c r="R11" s="186"/>
      <c r="S11" s="187"/>
      <c r="T11" s="186"/>
      <c r="U11" s="189"/>
    </row>
    <row r="12" spans="2:21" s="93" customFormat="1" ht="12.9" customHeight="1" thickBot="1" x14ac:dyDescent="0.3">
      <c r="B12" s="99" t="s">
        <v>7</v>
      </c>
      <c r="C12" s="100">
        <f>第ㄧ週明細!W6</f>
        <v>99</v>
      </c>
      <c r="D12" s="101" t="s">
        <v>11</v>
      </c>
      <c r="E12" s="100">
        <f>第ㄧ週明細!W10</f>
        <v>26.799999999999997</v>
      </c>
      <c r="F12" s="101" t="s">
        <v>7</v>
      </c>
      <c r="G12" s="100">
        <f>第ㄧ週明細!W14</f>
        <v>99</v>
      </c>
      <c r="H12" s="101" t="s">
        <v>11</v>
      </c>
      <c r="I12" s="100">
        <f>第ㄧ週明細!W18</f>
        <v>26.500000000000004</v>
      </c>
      <c r="J12" s="101" t="s">
        <v>7</v>
      </c>
      <c r="K12" s="100">
        <f>第ㄧ週明細!W22</f>
        <v>107.5</v>
      </c>
      <c r="L12" s="101" t="s">
        <v>11</v>
      </c>
      <c r="M12" s="104">
        <f>第ㄧ週明細!W26</f>
        <v>26.9</v>
      </c>
      <c r="N12" s="128"/>
      <c r="O12" s="190"/>
      <c r="P12" s="191"/>
      <c r="Q12" s="190"/>
      <c r="R12" s="191"/>
      <c r="S12" s="190"/>
      <c r="T12" s="191"/>
      <c r="U12" s="192"/>
    </row>
    <row r="13" spans="2:21" s="86" customFormat="1" ht="15" customHeight="1" x14ac:dyDescent="0.3">
      <c r="B13" s="324" t="s">
        <v>189</v>
      </c>
      <c r="C13" s="325"/>
      <c r="D13" s="325"/>
      <c r="E13" s="326"/>
      <c r="F13" s="325" t="s">
        <v>190</v>
      </c>
      <c r="G13" s="325"/>
      <c r="H13" s="325"/>
      <c r="I13" s="325"/>
      <c r="J13" s="327" t="s">
        <v>191</v>
      </c>
      <c r="K13" s="325"/>
      <c r="L13" s="325"/>
      <c r="M13" s="326"/>
      <c r="N13" s="325" t="s">
        <v>192</v>
      </c>
      <c r="O13" s="325"/>
      <c r="P13" s="325"/>
      <c r="Q13" s="326"/>
      <c r="R13" s="325" t="s">
        <v>193</v>
      </c>
      <c r="S13" s="325"/>
      <c r="T13" s="325"/>
      <c r="U13" s="328"/>
    </row>
    <row r="14" spans="2:21" ht="21" customHeight="1" x14ac:dyDescent="0.3">
      <c r="B14" s="329" t="s">
        <v>138</v>
      </c>
      <c r="C14" s="330"/>
      <c r="D14" s="330"/>
      <c r="E14" s="236"/>
      <c r="F14" s="236" t="s">
        <v>141</v>
      </c>
      <c r="G14" s="235"/>
      <c r="H14" s="235"/>
      <c r="I14" s="315"/>
      <c r="J14" s="236" t="s">
        <v>67</v>
      </c>
      <c r="K14" s="235"/>
      <c r="L14" s="235"/>
      <c r="M14" s="235"/>
      <c r="N14" s="226" t="s">
        <v>66</v>
      </c>
      <c r="O14" s="221"/>
      <c r="P14" s="221"/>
      <c r="Q14" s="221"/>
      <c r="R14" s="331" t="s">
        <v>157</v>
      </c>
      <c r="S14" s="332"/>
      <c r="T14" s="332"/>
      <c r="U14" s="333"/>
    </row>
    <row r="15" spans="2:21" s="108" customFormat="1" ht="21" customHeight="1" x14ac:dyDescent="0.55000000000000004">
      <c r="B15" s="334" t="s">
        <v>282</v>
      </c>
      <c r="C15" s="335"/>
      <c r="D15" s="335"/>
      <c r="E15" s="335"/>
      <c r="F15" s="336" t="s">
        <v>449</v>
      </c>
      <c r="G15" s="337"/>
      <c r="H15" s="337"/>
      <c r="I15" s="338"/>
      <c r="J15" s="339" t="s">
        <v>217</v>
      </c>
      <c r="K15" s="340"/>
      <c r="L15" s="340"/>
      <c r="M15" s="340"/>
      <c r="N15" s="341" t="s">
        <v>220</v>
      </c>
      <c r="O15" s="342"/>
      <c r="P15" s="342"/>
      <c r="Q15" s="342"/>
      <c r="R15" s="343" t="s">
        <v>222</v>
      </c>
      <c r="S15" s="344"/>
      <c r="T15" s="344"/>
      <c r="U15" s="345"/>
    </row>
    <row r="16" spans="2:21" s="108" customFormat="1" ht="21" customHeight="1" x14ac:dyDescent="0.55000000000000004">
      <c r="B16" s="346" t="s">
        <v>283</v>
      </c>
      <c r="C16" s="347"/>
      <c r="D16" s="347"/>
      <c r="E16" s="348"/>
      <c r="F16" s="269" t="s">
        <v>213</v>
      </c>
      <c r="G16" s="270"/>
      <c r="H16" s="270"/>
      <c r="I16" s="349"/>
      <c r="J16" s="350" t="s">
        <v>284</v>
      </c>
      <c r="K16" s="351"/>
      <c r="L16" s="351"/>
      <c r="M16" s="351"/>
      <c r="N16" s="352" t="s">
        <v>285</v>
      </c>
      <c r="O16" s="353"/>
      <c r="P16" s="353"/>
      <c r="Q16" s="353"/>
      <c r="R16" s="354" t="s">
        <v>436</v>
      </c>
      <c r="S16" s="355"/>
      <c r="T16" s="355"/>
      <c r="U16" s="356"/>
    </row>
    <row r="17" spans="2:23" s="108" customFormat="1" ht="21" customHeight="1" x14ac:dyDescent="0.55000000000000004">
      <c r="B17" s="357" t="s">
        <v>163</v>
      </c>
      <c r="C17" s="358"/>
      <c r="D17" s="358"/>
      <c r="E17" s="269"/>
      <c r="F17" s="290" t="s">
        <v>324</v>
      </c>
      <c r="G17" s="291"/>
      <c r="H17" s="291"/>
      <c r="I17" s="359"/>
      <c r="J17" s="360" t="s">
        <v>218</v>
      </c>
      <c r="K17" s="361"/>
      <c r="L17" s="361"/>
      <c r="M17" s="361"/>
      <c r="N17" s="362" t="s">
        <v>221</v>
      </c>
      <c r="O17" s="363"/>
      <c r="P17" s="363"/>
      <c r="Q17" s="363"/>
      <c r="R17" s="364" t="s">
        <v>219</v>
      </c>
      <c r="S17" s="365"/>
      <c r="T17" s="365"/>
      <c r="U17" s="366"/>
    </row>
    <row r="18" spans="2:23" s="93" customFormat="1" ht="21" customHeight="1" x14ac:dyDescent="0.25">
      <c r="B18" s="367" t="s">
        <v>62</v>
      </c>
      <c r="C18" s="368"/>
      <c r="D18" s="368"/>
      <c r="E18" s="222"/>
      <c r="F18" s="368" t="s">
        <v>109</v>
      </c>
      <c r="G18" s="368"/>
      <c r="H18" s="368"/>
      <c r="I18" s="368"/>
      <c r="J18" s="368" t="s">
        <v>62</v>
      </c>
      <c r="K18" s="368"/>
      <c r="L18" s="368"/>
      <c r="M18" s="222"/>
      <c r="N18" s="222" t="s">
        <v>159</v>
      </c>
      <c r="O18" s="223"/>
      <c r="P18" s="223"/>
      <c r="Q18" s="223"/>
      <c r="R18" s="222" t="s">
        <v>106</v>
      </c>
      <c r="S18" s="223"/>
      <c r="T18" s="223"/>
      <c r="U18" s="256"/>
    </row>
    <row r="19" spans="2:23" s="125" customFormat="1" ht="21" customHeight="1" x14ac:dyDescent="0.45">
      <c r="B19" s="369" t="s">
        <v>162</v>
      </c>
      <c r="C19" s="370"/>
      <c r="D19" s="370"/>
      <c r="E19" s="257"/>
      <c r="F19" s="370" t="s">
        <v>306</v>
      </c>
      <c r="G19" s="370"/>
      <c r="H19" s="370"/>
      <c r="I19" s="370"/>
      <c r="J19" s="370" t="s">
        <v>156</v>
      </c>
      <c r="K19" s="370"/>
      <c r="L19" s="370"/>
      <c r="M19" s="257"/>
      <c r="N19" s="371" t="s">
        <v>435</v>
      </c>
      <c r="O19" s="372"/>
      <c r="P19" s="372"/>
      <c r="Q19" s="372"/>
      <c r="R19" s="257" t="s">
        <v>434</v>
      </c>
      <c r="S19" s="225"/>
      <c r="T19" s="225"/>
      <c r="U19" s="258"/>
    </row>
    <row r="20" spans="2:23" s="93" customFormat="1" ht="12.9" customHeight="1" x14ac:dyDescent="0.25">
      <c r="B20" s="94" t="s">
        <v>43</v>
      </c>
      <c r="C20" s="95">
        <f>第二週明細!W12</f>
        <v>741.8</v>
      </c>
      <c r="D20" s="96" t="s">
        <v>9</v>
      </c>
      <c r="E20" s="97">
        <f>第二週明細!W8</f>
        <v>23</v>
      </c>
      <c r="F20" s="96" t="s">
        <v>43</v>
      </c>
      <c r="G20" s="95">
        <f>第二週明細!W20</f>
        <v>717.6</v>
      </c>
      <c r="H20" s="96" t="s">
        <v>9</v>
      </c>
      <c r="I20" s="97">
        <f>第二週明細!W16</f>
        <v>24</v>
      </c>
      <c r="J20" s="96" t="s">
        <v>43</v>
      </c>
      <c r="K20" s="95">
        <f>第二週明細!W28</f>
        <v>742.2</v>
      </c>
      <c r="L20" s="96" t="s">
        <v>9</v>
      </c>
      <c r="M20" s="103">
        <f>第二週明細!W24</f>
        <v>23</v>
      </c>
      <c r="N20" s="106" t="s">
        <v>43</v>
      </c>
      <c r="O20" s="105">
        <f>第二週明細!W36</f>
        <v>705.5</v>
      </c>
      <c r="P20" s="106" t="s">
        <v>9</v>
      </c>
      <c r="Q20" s="127">
        <f>第二週明細!W32</f>
        <v>23.5</v>
      </c>
      <c r="R20" s="106" t="s">
        <v>43</v>
      </c>
      <c r="S20" s="105">
        <f>第二週明細!W44</f>
        <v>735.4</v>
      </c>
      <c r="T20" s="106" t="s">
        <v>9</v>
      </c>
      <c r="U20" s="143">
        <f>第二週明細!W40</f>
        <v>23</v>
      </c>
    </row>
    <row r="21" spans="2:23" s="93" customFormat="1" ht="12.9" customHeight="1" thickBot="1" x14ac:dyDescent="0.3">
      <c r="B21" s="99" t="s">
        <v>7</v>
      </c>
      <c r="C21" s="100">
        <f>第二週明細!W6</f>
        <v>107</v>
      </c>
      <c r="D21" s="101" t="s">
        <v>11</v>
      </c>
      <c r="E21" s="100">
        <f>第二週明細!W10</f>
        <v>26.700000000000003</v>
      </c>
      <c r="F21" s="101" t="s">
        <v>7</v>
      </c>
      <c r="G21" s="100">
        <f>第二週明細!W14</f>
        <v>98.5</v>
      </c>
      <c r="H21" s="101" t="s">
        <v>45</v>
      </c>
      <c r="I21" s="100">
        <f>第二週明細!W18</f>
        <v>26.9</v>
      </c>
      <c r="J21" s="101" t="s">
        <v>7</v>
      </c>
      <c r="K21" s="100">
        <f>第二週明細!W22</f>
        <v>107</v>
      </c>
      <c r="L21" s="101" t="s">
        <v>11</v>
      </c>
      <c r="M21" s="104">
        <f>第二週明細!W26</f>
        <v>26.8</v>
      </c>
      <c r="N21" s="101" t="s">
        <v>7</v>
      </c>
      <c r="O21" s="100">
        <f>第二週明細!W30</f>
        <v>97.5</v>
      </c>
      <c r="P21" s="101" t="s">
        <v>11</v>
      </c>
      <c r="Q21" s="104">
        <f>第二週明細!W34</f>
        <v>26.000000000000004</v>
      </c>
      <c r="R21" s="101" t="s">
        <v>7</v>
      </c>
      <c r="S21" s="100">
        <f>第二週明細!W38</f>
        <v>105.5</v>
      </c>
      <c r="T21" s="101" t="s">
        <v>11</v>
      </c>
      <c r="U21" s="102">
        <f>第二週明細!W42</f>
        <v>26.600000000000005</v>
      </c>
    </row>
    <row r="22" spans="2:23" s="86" customFormat="1" ht="15" customHeight="1" x14ac:dyDescent="0.3">
      <c r="B22" s="313" t="s">
        <v>194</v>
      </c>
      <c r="C22" s="229"/>
      <c r="D22" s="229"/>
      <c r="E22" s="230"/>
      <c r="F22" s="229" t="s">
        <v>195</v>
      </c>
      <c r="G22" s="229"/>
      <c r="H22" s="229"/>
      <c r="I22" s="229"/>
      <c r="J22" s="229" t="s">
        <v>196</v>
      </c>
      <c r="K22" s="229"/>
      <c r="L22" s="229"/>
      <c r="M22" s="229"/>
      <c r="N22" s="326" t="s">
        <v>197</v>
      </c>
      <c r="O22" s="228"/>
      <c r="P22" s="228"/>
      <c r="Q22" s="228"/>
      <c r="R22" s="326" t="s">
        <v>198</v>
      </c>
      <c r="S22" s="228"/>
      <c r="T22" s="228"/>
      <c r="U22" s="373"/>
    </row>
    <row r="23" spans="2:23" ht="21" customHeight="1" x14ac:dyDescent="0.3">
      <c r="B23" s="220" t="s">
        <v>67</v>
      </c>
      <c r="C23" s="221"/>
      <c r="D23" s="221"/>
      <c r="E23" s="221"/>
      <c r="F23" s="226" t="s">
        <v>160</v>
      </c>
      <c r="G23" s="221"/>
      <c r="H23" s="221"/>
      <c r="I23" s="259"/>
      <c r="J23" s="236" t="s">
        <v>139</v>
      </c>
      <c r="K23" s="235"/>
      <c r="L23" s="235"/>
      <c r="M23" s="315"/>
      <c r="N23" s="226" t="s">
        <v>65</v>
      </c>
      <c r="O23" s="221"/>
      <c r="P23" s="221"/>
      <c r="Q23" s="221"/>
      <c r="R23" s="331" t="s">
        <v>223</v>
      </c>
      <c r="S23" s="332"/>
      <c r="T23" s="332"/>
      <c r="U23" s="333"/>
    </row>
    <row r="24" spans="2:23" s="145" customFormat="1" ht="21" customHeight="1" x14ac:dyDescent="0.3">
      <c r="B24" s="374" t="s">
        <v>286</v>
      </c>
      <c r="C24" s="375"/>
      <c r="D24" s="375"/>
      <c r="E24" s="375"/>
      <c r="F24" s="376" t="s">
        <v>287</v>
      </c>
      <c r="G24" s="377"/>
      <c r="H24" s="377"/>
      <c r="I24" s="378"/>
      <c r="J24" s="341" t="s">
        <v>288</v>
      </c>
      <c r="K24" s="342"/>
      <c r="L24" s="342"/>
      <c r="M24" s="379"/>
      <c r="N24" s="380" t="s">
        <v>229</v>
      </c>
      <c r="O24" s="381"/>
      <c r="P24" s="381"/>
      <c r="Q24" s="382"/>
      <c r="R24" s="383" t="s">
        <v>289</v>
      </c>
      <c r="S24" s="384"/>
      <c r="T24" s="384"/>
      <c r="U24" s="385"/>
      <c r="W24" s="145" t="s">
        <v>451</v>
      </c>
    </row>
    <row r="25" spans="2:23" s="108" customFormat="1" ht="21" customHeight="1" x14ac:dyDescent="0.55000000000000004">
      <c r="B25" s="386" t="s">
        <v>432</v>
      </c>
      <c r="C25" s="387"/>
      <c r="D25" s="387"/>
      <c r="E25" s="387"/>
      <c r="F25" s="388" t="s">
        <v>453</v>
      </c>
      <c r="G25" s="389"/>
      <c r="H25" s="389"/>
      <c r="I25" s="390"/>
      <c r="J25" s="391" t="s">
        <v>437</v>
      </c>
      <c r="K25" s="262"/>
      <c r="L25" s="262"/>
      <c r="M25" s="392"/>
      <c r="N25" s="393" t="s">
        <v>143</v>
      </c>
      <c r="O25" s="394"/>
      <c r="P25" s="394"/>
      <c r="Q25" s="395"/>
      <c r="R25" s="396" t="s">
        <v>230</v>
      </c>
      <c r="S25" s="397"/>
      <c r="T25" s="397"/>
      <c r="U25" s="398"/>
    </row>
    <row r="26" spans="2:23" s="108" customFormat="1" ht="21" customHeight="1" x14ac:dyDescent="0.55000000000000004">
      <c r="B26" s="249" t="s">
        <v>297</v>
      </c>
      <c r="C26" s="250"/>
      <c r="D26" s="250"/>
      <c r="E26" s="250"/>
      <c r="F26" s="399" t="s">
        <v>454</v>
      </c>
      <c r="G26" s="400"/>
      <c r="H26" s="400"/>
      <c r="I26" s="401"/>
      <c r="J26" s="402" t="s">
        <v>225</v>
      </c>
      <c r="K26" s="403"/>
      <c r="L26" s="403"/>
      <c r="M26" s="404"/>
      <c r="N26" s="405" t="s">
        <v>291</v>
      </c>
      <c r="O26" s="406"/>
      <c r="P26" s="406"/>
      <c r="Q26" s="407"/>
      <c r="R26" s="408" t="s">
        <v>290</v>
      </c>
      <c r="S26" s="409"/>
      <c r="T26" s="409"/>
      <c r="U26" s="410"/>
    </row>
    <row r="27" spans="2:23" s="93" customFormat="1" ht="21" customHeight="1" x14ac:dyDescent="0.25">
      <c r="B27" s="317" t="s">
        <v>300</v>
      </c>
      <c r="C27" s="223"/>
      <c r="D27" s="223"/>
      <c r="E27" s="223"/>
      <c r="F27" s="222" t="s">
        <v>299</v>
      </c>
      <c r="G27" s="223"/>
      <c r="H27" s="223"/>
      <c r="I27" s="271"/>
      <c r="J27" s="368" t="s">
        <v>62</v>
      </c>
      <c r="K27" s="368"/>
      <c r="L27" s="368"/>
      <c r="M27" s="368"/>
      <c r="N27" s="222" t="s">
        <v>158</v>
      </c>
      <c r="O27" s="223"/>
      <c r="P27" s="223"/>
      <c r="Q27" s="271"/>
      <c r="R27" s="222" t="s">
        <v>62</v>
      </c>
      <c r="S27" s="223"/>
      <c r="T27" s="223"/>
      <c r="U27" s="256"/>
    </row>
    <row r="28" spans="2:23" s="125" customFormat="1" ht="21" customHeight="1" x14ac:dyDescent="0.45">
      <c r="B28" s="220" t="s">
        <v>298</v>
      </c>
      <c r="C28" s="221"/>
      <c r="D28" s="221"/>
      <c r="E28" s="221"/>
      <c r="F28" s="411" t="s">
        <v>448</v>
      </c>
      <c r="G28" s="412"/>
      <c r="H28" s="412"/>
      <c r="I28" s="413"/>
      <c r="J28" s="370" t="s">
        <v>353</v>
      </c>
      <c r="K28" s="370"/>
      <c r="L28" s="370"/>
      <c r="M28" s="370"/>
      <c r="N28" s="226" t="s">
        <v>381</v>
      </c>
      <c r="O28" s="221"/>
      <c r="P28" s="221"/>
      <c r="Q28" s="259"/>
      <c r="R28" s="226" t="s">
        <v>352</v>
      </c>
      <c r="S28" s="221"/>
      <c r="T28" s="221"/>
      <c r="U28" s="414"/>
    </row>
    <row r="29" spans="2:23" s="93" customFormat="1" ht="12.9" customHeight="1" x14ac:dyDescent="0.25">
      <c r="B29" s="94" t="s">
        <v>43</v>
      </c>
      <c r="C29" s="95">
        <f>第三週明細!W12</f>
        <v>737.8</v>
      </c>
      <c r="D29" s="96" t="s">
        <v>9</v>
      </c>
      <c r="E29" s="103">
        <f>第三週明細!W8</f>
        <v>23</v>
      </c>
      <c r="F29" s="96" t="s">
        <v>43</v>
      </c>
      <c r="G29" s="95">
        <f>第三週明細!W20</f>
        <v>730.1</v>
      </c>
      <c r="H29" s="96" t="s">
        <v>9</v>
      </c>
      <c r="I29" s="97">
        <f>第三週明細!W16</f>
        <v>24.5</v>
      </c>
      <c r="J29" s="96" t="s">
        <v>43</v>
      </c>
      <c r="K29" s="95">
        <f>第三週明細!W28</f>
        <v>715.9</v>
      </c>
      <c r="L29" s="96" t="s">
        <v>9</v>
      </c>
      <c r="M29" s="97">
        <f>第三週明細!W24</f>
        <v>23.5</v>
      </c>
      <c r="N29" s="96" t="s">
        <v>43</v>
      </c>
      <c r="O29" s="95">
        <f>第三週明細!W36</f>
        <v>721.59999999999991</v>
      </c>
      <c r="P29" s="96" t="s">
        <v>9</v>
      </c>
      <c r="Q29" s="103">
        <f>第三週明細!W32</f>
        <v>24</v>
      </c>
      <c r="R29" s="96" t="s">
        <v>43</v>
      </c>
      <c r="S29" s="95">
        <f>第三週明細!W44</f>
        <v>718.4</v>
      </c>
      <c r="T29" s="96" t="s">
        <v>9</v>
      </c>
      <c r="U29" s="98">
        <f>第三週明細!W40</f>
        <v>24</v>
      </c>
    </row>
    <row r="30" spans="2:23" s="93" customFormat="1" ht="12.9" customHeight="1" thickBot="1" x14ac:dyDescent="0.3">
      <c r="B30" s="99" t="s">
        <v>7</v>
      </c>
      <c r="C30" s="100">
        <f>第三週明細!W6</f>
        <v>106</v>
      </c>
      <c r="D30" s="101" t="s">
        <v>11</v>
      </c>
      <c r="E30" s="104">
        <f>第三週明細!W10</f>
        <v>26.700000000000003</v>
      </c>
      <c r="F30" s="101" t="s">
        <v>7</v>
      </c>
      <c r="G30" s="100">
        <f>第三週明細!W14</f>
        <v>100</v>
      </c>
      <c r="H30" s="101" t="s">
        <v>45</v>
      </c>
      <c r="I30" s="100">
        <f>第三週明細!W18</f>
        <v>27.4</v>
      </c>
      <c r="J30" s="101" t="s">
        <v>7</v>
      </c>
      <c r="K30" s="100">
        <f>第三週明細!W22</f>
        <v>99.5</v>
      </c>
      <c r="L30" s="101" t="s">
        <v>11</v>
      </c>
      <c r="M30" s="100">
        <f>第三週明細!W26</f>
        <v>26.6</v>
      </c>
      <c r="N30" s="101" t="s">
        <v>7</v>
      </c>
      <c r="O30" s="100">
        <f>第三週明細!W30</f>
        <v>99.5</v>
      </c>
      <c r="P30" s="101" t="s">
        <v>11</v>
      </c>
      <c r="Q30" s="104">
        <f>第三週明細!W34</f>
        <v>26.899999999999995</v>
      </c>
      <c r="R30" s="101" t="s">
        <v>7</v>
      </c>
      <c r="S30" s="100">
        <f>第三週明細!W38</f>
        <v>98.5</v>
      </c>
      <c r="T30" s="101" t="s">
        <v>11</v>
      </c>
      <c r="U30" s="102">
        <f>第三週明細!W42</f>
        <v>27.099999999999998</v>
      </c>
    </row>
    <row r="31" spans="2:23" s="86" customFormat="1" ht="15" customHeight="1" x14ac:dyDescent="0.3">
      <c r="B31" s="227" t="s">
        <v>199</v>
      </c>
      <c r="C31" s="228"/>
      <c r="D31" s="228"/>
      <c r="E31" s="228"/>
      <c r="F31" s="229" t="s">
        <v>200</v>
      </c>
      <c r="G31" s="229"/>
      <c r="H31" s="229"/>
      <c r="I31" s="229"/>
      <c r="J31" s="229" t="s">
        <v>201</v>
      </c>
      <c r="K31" s="229"/>
      <c r="L31" s="229"/>
      <c r="M31" s="229"/>
      <c r="N31" s="326" t="s">
        <v>202</v>
      </c>
      <c r="O31" s="228"/>
      <c r="P31" s="228"/>
      <c r="Q31" s="228"/>
      <c r="R31" s="326" t="s">
        <v>203</v>
      </c>
      <c r="S31" s="228"/>
      <c r="T31" s="228"/>
      <c r="U31" s="373"/>
    </row>
    <row r="32" spans="2:23" ht="21" customHeight="1" x14ac:dyDescent="0.3">
      <c r="B32" s="234" t="s">
        <v>61</v>
      </c>
      <c r="C32" s="235"/>
      <c r="D32" s="235"/>
      <c r="E32" s="235"/>
      <c r="F32" s="236" t="s">
        <v>144</v>
      </c>
      <c r="G32" s="235"/>
      <c r="H32" s="235"/>
      <c r="I32" s="315"/>
      <c r="J32" s="236" t="s">
        <v>140</v>
      </c>
      <c r="K32" s="235"/>
      <c r="L32" s="235"/>
      <c r="M32" s="315"/>
      <c r="N32" s="226" t="s">
        <v>87</v>
      </c>
      <c r="O32" s="221"/>
      <c r="P32" s="221"/>
      <c r="Q32" s="221"/>
      <c r="R32" s="331" t="s">
        <v>231</v>
      </c>
      <c r="S32" s="332"/>
      <c r="T32" s="332"/>
      <c r="U32" s="333"/>
    </row>
    <row r="33" spans="2:23" s="108" customFormat="1" ht="21" customHeight="1" x14ac:dyDescent="0.55000000000000004">
      <c r="B33" s="423" t="s">
        <v>292</v>
      </c>
      <c r="C33" s="424"/>
      <c r="D33" s="424"/>
      <c r="E33" s="424"/>
      <c r="F33" s="425" t="s">
        <v>228</v>
      </c>
      <c r="G33" s="426"/>
      <c r="H33" s="426"/>
      <c r="I33" s="427"/>
      <c r="J33" s="428" t="s">
        <v>295</v>
      </c>
      <c r="K33" s="429"/>
      <c r="L33" s="429"/>
      <c r="M33" s="430"/>
      <c r="N33" s="431" t="s">
        <v>161</v>
      </c>
      <c r="O33" s="432"/>
      <c r="P33" s="432"/>
      <c r="Q33" s="432"/>
      <c r="R33" s="417" t="s">
        <v>303</v>
      </c>
      <c r="S33" s="418"/>
      <c r="T33" s="418"/>
      <c r="U33" s="419"/>
    </row>
    <row r="34" spans="2:23" s="108" customFormat="1" ht="21" customHeight="1" x14ac:dyDescent="0.55000000000000004">
      <c r="B34" s="433" t="s">
        <v>293</v>
      </c>
      <c r="C34" s="434"/>
      <c r="D34" s="434"/>
      <c r="E34" s="434"/>
      <c r="F34" s="435" t="s">
        <v>227</v>
      </c>
      <c r="G34" s="436"/>
      <c r="H34" s="436"/>
      <c r="I34" s="437"/>
      <c r="J34" s="438" t="s">
        <v>296</v>
      </c>
      <c r="K34" s="439"/>
      <c r="L34" s="439"/>
      <c r="M34" s="440"/>
      <c r="N34" s="415" t="s">
        <v>302</v>
      </c>
      <c r="O34" s="416"/>
      <c r="P34" s="416"/>
      <c r="Q34" s="416"/>
      <c r="R34" s="420" t="s">
        <v>457</v>
      </c>
      <c r="S34" s="421"/>
      <c r="T34" s="421"/>
      <c r="U34" s="422"/>
      <c r="W34" s="108" t="s">
        <v>452</v>
      </c>
    </row>
    <row r="35" spans="2:23" s="108" customFormat="1" ht="21" customHeight="1" x14ac:dyDescent="0.55000000000000004">
      <c r="B35" s="261" t="s">
        <v>226</v>
      </c>
      <c r="C35" s="262"/>
      <c r="D35" s="262"/>
      <c r="E35" s="262"/>
      <c r="F35" s="263" t="s">
        <v>294</v>
      </c>
      <c r="G35" s="264"/>
      <c r="H35" s="264"/>
      <c r="I35" s="265"/>
      <c r="J35" s="266" t="s">
        <v>301</v>
      </c>
      <c r="K35" s="267"/>
      <c r="L35" s="267"/>
      <c r="M35" s="268"/>
      <c r="N35" s="269" t="s">
        <v>310</v>
      </c>
      <c r="O35" s="270"/>
      <c r="P35" s="270"/>
      <c r="Q35" s="270"/>
      <c r="R35" s="253" t="s">
        <v>399</v>
      </c>
      <c r="S35" s="254"/>
      <c r="T35" s="254"/>
      <c r="U35" s="255"/>
    </row>
    <row r="36" spans="2:23" s="93" customFormat="1" ht="21" customHeight="1" x14ac:dyDescent="0.25">
      <c r="B36" s="220" t="s">
        <v>89</v>
      </c>
      <c r="C36" s="221"/>
      <c r="D36" s="221"/>
      <c r="E36" s="221"/>
      <c r="F36" s="222" t="s">
        <v>307</v>
      </c>
      <c r="G36" s="223"/>
      <c r="H36" s="223"/>
      <c r="I36" s="271"/>
      <c r="J36" s="222" t="s">
        <v>78</v>
      </c>
      <c r="K36" s="223"/>
      <c r="L36" s="223"/>
      <c r="M36" s="271"/>
      <c r="N36" s="226" t="s">
        <v>158</v>
      </c>
      <c r="O36" s="221"/>
      <c r="P36" s="221"/>
      <c r="Q36" s="221"/>
      <c r="R36" s="222" t="s">
        <v>308</v>
      </c>
      <c r="S36" s="223"/>
      <c r="T36" s="223"/>
      <c r="U36" s="256"/>
    </row>
    <row r="37" spans="2:23" s="108" customFormat="1" ht="21" customHeight="1" x14ac:dyDescent="0.55000000000000004">
      <c r="B37" s="224" t="s">
        <v>384</v>
      </c>
      <c r="C37" s="225"/>
      <c r="D37" s="225"/>
      <c r="E37" s="225"/>
      <c r="F37" s="226" t="s">
        <v>379</v>
      </c>
      <c r="G37" s="221"/>
      <c r="H37" s="221"/>
      <c r="I37" s="259"/>
      <c r="J37" s="257" t="s">
        <v>407</v>
      </c>
      <c r="K37" s="225"/>
      <c r="L37" s="225"/>
      <c r="M37" s="260"/>
      <c r="N37" s="257" t="s">
        <v>450</v>
      </c>
      <c r="O37" s="225"/>
      <c r="P37" s="225"/>
      <c r="Q37" s="225"/>
      <c r="R37" s="257" t="s">
        <v>438</v>
      </c>
      <c r="S37" s="225"/>
      <c r="T37" s="225"/>
      <c r="U37" s="258"/>
    </row>
    <row r="38" spans="2:23" s="93" customFormat="1" ht="12.9" customHeight="1" x14ac:dyDescent="0.25">
      <c r="B38" s="131" t="s">
        <v>43</v>
      </c>
      <c r="C38" s="95">
        <f>'第四週明細 '!W12</f>
        <v>716</v>
      </c>
      <c r="D38" s="132" t="s">
        <v>44</v>
      </c>
      <c r="E38" s="103">
        <f>'第四週明細 '!W8</f>
        <v>24</v>
      </c>
      <c r="F38" s="96" t="s">
        <v>43</v>
      </c>
      <c r="G38" s="95">
        <f>'第四週明細 '!W20</f>
        <v>740.2</v>
      </c>
      <c r="H38" s="96" t="s">
        <v>9</v>
      </c>
      <c r="I38" s="97">
        <f>'第四週明細 '!W16</f>
        <v>23</v>
      </c>
      <c r="J38" s="106" t="s">
        <v>43</v>
      </c>
      <c r="K38" s="105">
        <f>'第四週明細 '!W28</f>
        <v>752.6</v>
      </c>
      <c r="L38" s="106" t="s">
        <v>9</v>
      </c>
      <c r="M38" s="107">
        <f>'第四週明細 '!W24</f>
        <v>23</v>
      </c>
      <c r="N38" s="96" t="s">
        <v>43</v>
      </c>
      <c r="O38" s="95">
        <f>'第四週明細 '!W36</f>
        <v>733.4</v>
      </c>
      <c r="P38" s="96" t="s">
        <v>9</v>
      </c>
      <c r="Q38" s="103">
        <f>'第四週明細 '!W32</f>
        <v>23</v>
      </c>
      <c r="R38" s="106" t="s">
        <v>43</v>
      </c>
      <c r="S38" s="105">
        <f>'第四週明細 '!W44</f>
        <v>753.6</v>
      </c>
      <c r="T38" s="106" t="s">
        <v>9</v>
      </c>
      <c r="U38" s="143">
        <f>'第四週明細 '!W40</f>
        <v>24</v>
      </c>
    </row>
    <row r="39" spans="2:23" s="93" customFormat="1" ht="12.9" customHeight="1" thickBot="1" x14ac:dyDescent="0.3">
      <c r="B39" s="126" t="s">
        <v>42</v>
      </c>
      <c r="C39" s="129">
        <f>'第四週明細 '!W6</f>
        <v>98.5</v>
      </c>
      <c r="D39" s="128" t="s">
        <v>45</v>
      </c>
      <c r="E39" s="130">
        <f>'第四週明細 '!W10</f>
        <v>26.499999999999996</v>
      </c>
      <c r="F39" s="101" t="s">
        <v>7</v>
      </c>
      <c r="G39" s="100">
        <f>'第四週明細 '!W14</f>
        <v>106.5</v>
      </c>
      <c r="H39" s="101" t="s">
        <v>45</v>
      </c>
      <c r="I39" s="100">
        <f>'第四週明細 '!W18</f>
        <v>26.800000000000004</v>
      </c>
      <c r="J39" s="182" t="s">
        <v>7</v>
      </c>
      <c r="K39" s="183">
        <f>'第四週明細 '!W22</f>
        <v>109.5</v>
      </c>
      <c r="L39" s="182" t="s">
        <v>11</v>
      </c>
      <c r="M39" s="183">
        <f>'第四週明細 '!W26</f>
        <v>26.900000000000002</v>
      </c>
      <c r="N39" s="182" t="s">
        <v>7</v>
      </c>
      <c r="O39" s="183">
        <f>'第四週明細 '!W30</f>
        <v>105</v>
      </c>
      <c r="P39" s="182" t="s">
        <v>11</v>
      </c>
      <c r="Q39" s="184">
        <f>'第四週明細 '!W34</f>
        <v>26.6</v>
      </c>
      <c r="R39" s="182" t="s">
        <v>7</v>
      </c>
      <c r="S39" s="183">
        <f>'第四週明細 '!W38</f>
        <v>106.5</v>
      </c>
      <c r="T39" s="182" t="s">
        <v>11</v>
      </c>
      <c r="U39" s="185">
        <f>'第四週明細 '!W42</f>
        <v>27.9</v>
      </c>
    </row>
    <row r="40" spans="2:23" ht="16.2" customHeight="1" x14ac:dyDescent="0.3">
      <c r="B40" s="227" t="s">
        <v>187</v>
      </c>
      <c r="C40" s="228"/>
      <c r="D40" s="228"/>
      <c r="E40" s="228"/>
      <c r="F40" s="229" t="s">
        <v>188</v>
      </c>
      <c r="G40" s="229"/>
      <c r="H40" s="229"/>
      <c r="I40" s="230"/>
      <c r="J40" s="231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3"/>
    </row>
    <row r="41" spans="2:23" ht="21" customHeight="1" x14ac:dyDescent="0.3">
      <c r="B41" s="234" t="s">
        <v>61</v>
      </c>
      <c r="C41" s="235"/>
      <c r="D41" s="235"/>
      <c r="E41" s="235"/>
      <c r="F41" s="236" t="s">
        <v>418</v>
      </c>
      <c r="G41" s="235"/>
      <c r="H41" s="235"/>
      <c r="I41" s="235"/>
      <c r="J41" s="237"/>
      <c r="K41" s="238"/>
      <c r="L41" s="238"/>
      <c r="M41" s="238"/>
      <c r="N41" s="238"/>
      <c r="O41" s="238"/>
      <c r="P41" s="238"/>
      <c r="Q41" s="238"/>
      <c r="R41" s="239"/>
      <c r="S41" s="239"/>
      <c r="T41" s="239"/>
      <c r="U41" s="240"/>
    </row>
    <row r="42" spans="2:23" ht="21" customHeight="1" x14ac:dyDescent="0.3">
      <c r="B42" s="241" t="s">
        <v>413</v>
      </c>
      <c r="C42" s="242"/>
      <c r="D42" s="242"/>
      <c r="E42" s="242"/>
      <c r="F42" s="243" t="s">
        <v>423</v>
      </c>
      <c r="G42" s="244"/>
      <c r="H42" s="244"/>
      <c r="I42" s="244"/>
      <c r="J42" s="211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10"/>
    </row>
    <row r="43" spans="2:23" ht="21" customHeight="1" x14ac:dyDescent="0.3">
      <c r="B43" s="245" t="s">
        <v>305</v>
      </c>
      <c r="C43" s="246"/>
      <c r="D43" s="246"/>
      <c r="E43" s="246"/>
      <c r="F43" s="247" t="s">
        <v>420</v>
      </c>
      <c r="G43" s="248"/>
      <c r="H43" s="248"/>
      <c r="I43" s="248"/>
      <c r="J43" s="211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10"/>
    </row>
    <row r="44" spans="2:23" ht="21" customHeight="1" x14ac:dyDescent="0.3">
      <c r="B44" s="249" t="s">
        <v>232</v>
      </c>
      <c r="C44" s="250"/>
      <c r="D44" s="250"/>
      <c r="E44" s="250"/>
      <c r="F44" s="251" t="s">
        <v>304</v>
      </c>
      <c r="G44" s="252"/>
      <c r="H44" s="252"/>
      <c r="I44" s="252"/>
      <c r="J44" s="211"/>
      <c r="K44" s="209"/>
      <c r="L44" s="212"/>
      <c r="M44" s="212"/>
      <c r="N44" s="212"/>
      <c r="O44" s="212"/>
      <c r="P44" s="212"/>
      <c r="Q44" s="212"/>
      <c r="R44" s="212"/>
      <c r="S44" s="212"/>
      <c r="T44" s="212"/>
      <c r="U44" s="213"/>
    </row>
    <row r="45" spans="2:23" ht="21" customHeight="1" x14ac:dyDescent="0.3">
      <c r="B45" s="220" t="s">
        <v>62</v>
      </c>
      <c r="C45" s="221"/>
      <c r="D45" s="221"/>
      <c r="E45" s="221"/>
      <c r="F45" s="222" t="s">
        <v>79</v>
      </c>
      <c r="G45" s="223"/>
      <c r="H45" s="223"/>
      <c r="I45" s="223"/>
      <c r="J45" s="211"/>
      <c r="K45" s="209"/>
      <c r="L45" s="212"/>
      <c r="M45" s="212"/>
      <c r="N45" s="212"/>
      <c r="O45" s="212"/>
      <c r="P45" s="212"/>
      <c r="Q45" s="212"/>
      <c r="R45" s="212"/>
      <c r="S45" s="212"/>
      <c r="T45" s="212"/>
      <c r="U45" s="213"/>
    </row>
    <row r="46" spans="2:23" ht="21" customHeight="1" x14ac:dyDescent="0.3">
      <c r="B46" s="224" t="s">
        <v>385</v>
      </c>
      <c r="C46" s="225"/>
      <c r="D46" s="225"/>
      <c r="E46" s="225"/>
      <c r="F46" s="226" t="s">
        <v>156</v>
      </c>
      <c r="G46" s="221"/>
      <c r="H46" s="221"/>
      <c r="I46" s="221"/>
      <c r="J46" s="211"/>
      <c r="K46" s="209"/>
      <c r="L46" s="212"/>
      <c r="M46" s="212"/>
      <c r="N46" s="212"/>
      <c r="O46" s="212"/>
      <c r="P46" s="212"/>
      <c r="Q46" s="212"/>
      <c r="R46" s="212"/>
      <c r="S46" s="212"/>
      <c r="T46" s="212"/>
      <c r="U46" s="213"/>
    </row>
    <row r="47" spans="2:23" ht="12.9" customHeight="1" x14ac:dyDescent="0.3">
      <c r="B47" s="131" t="s">
        <v>43</v>
      </c>
      <c r="C47" s="95">
        <f>第五週明細!W12</f>
        <v>722.7</v>
      </c>
      <c r="D47" s="132" t="s">
        <v>44</v>
      </c>
      <c r="E47" s="95">
        <f>第五週明細!W8</f>
        <v>23.5</v>
      </c>
      <c r="F47" s="96" t="s">
        <v>43</v>
      </c>
      <c r="G47" s="95">
        <f>第五週明細!W20</f>
        <v>711.1</v>
      </c>
      <c r="H47" s="96" t="s">
        <v>9</v>
      </c>
      <c r="I47" s="181">
        <f>第五週明細!W16</f>
        <v>23.5</v>
      </c>
      <c r="J47" s="214" t="s">
        <v>431</v>
      </c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6"/>
    </row>
    <row r="48" spans="2:23" ht="12.9" customHeight="1" thickBot="1" x14ac:dyDescent="0.35">
      <c r="B48" s="126" t="s">
        <v>42</v>
      </c>
      <c r="C48" s="194">
        <f>第五週明細!W6</f>
        <v>101.5</v>
      </c>
      <c r="D48" s="128" t="s">
        <v>45</v>
      </c>
      <c r="E48" s="194">
        <f>第五週明細!W10</f>
        <v>26.3</v>
      </c>
      <c r="F48" s="101" t="s">
        <v>7</v>
      </c>
      <c r="G48" s="194">
        <f>第五週明細!W14</f>
        <v>98.5</v>
      </c>
      <c r="H48" s="101" t="s">
        <v>45</v>
      </c>
      <c r="I48" s="195">
        <f>第五週明細!W18</f>
        <v>26.400000000000002</v>
      </c>
      <c r="J48" s="217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9"/>
    </row>
  </sheetData>
  <mergeCells count="167">
    <mergeCell ref="N34:Q34"/>
    <mergeCell ref="B31:E31"/>
    <mergeCell ref="F31:I31"/>
    <mergeCell ref="J31:M31"/>
    <mergeCell ref="B32:E32"/>
    <mergeCell ref="F32:I32"/>
    <mergeCell ref="J32:M32"/>
    <mergeCell ref="N32:Q32"/>
    <mergeCell ref="R32:U32"/>
    <mergeCell ref="R33:U33"/>
    <mergeCell ref="R34:U34"/>
    <mergeCell ref="B33:E33"/>
    <mergeCell ref="F33:I33"/>
    <mergeCell ref="J33:M33"/>
    <mergeCell ref="N33:Q33"/>
    <mergeCell ref="B34:E34"/>
    <mergeCell ref="F34:I34"/>
    <mergeCell ref="J34:M34"/>
    <mergeCell ref="B25:E25"/>
    <mergeCell ref="F25:I25"/>
    <mergeCell ref="J25:M25"/>
    <mergeCell ref="N25:Q25"/>
    <mergeCell ref="R25:U25"/>
    <mergeCell ref="N31:Q31"/>
    <mergeCell ref="B26:E26"/>
    <mergeCell ref="F26:I26"/>
    <mergeCell ref="J26:M26"/>
    <mergeCell ref="N26:Q26"/>
    <mergeCell ref="R26:U26"/>
    <mergeCell ref="R31:U31"/>
    <mergeCell ref="B27:E27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19:E19"/>
    <mergeCell ref="F19:I19"/>
    <mergeCell ref="J19:M19"/>
    <mergeCell ref="N19:Q19"/>
    <mergeCell ref="R19:U19"/>
    <mergeCell ref="B22:E22"/>
    <mergeCell ref="F22:I22"/>
    <mergeCell ref="J22:M22"/>
    <mergeCell ref="N22:Q22"/>
    <mergeCell ref="R22:U22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9:E9"/>
    <mergeCell ref="F9:I9"/>
    <mergeCell ref="J9:M9"/>
    <mergeCell ref="N9:Q9"/>
    <mergeCell ref="R9:U9"/>
    <mergeCell ref="B10:E10"/>
    <mergeCell ref="F10:I10"/>
    <mergeCell ref="J10:M10"/>
    <mergeCell ref="N10:Q10"/>
    <mergeCell ref="R10:U10"/>
    <mergeCell ref="B3:F3"/>
    <mergeCell ref="J3:M3"/>
    <mergeCell ref="N3:P3"/>
    <mergeCell ref="R5:U5"/>
    <mergeCell ref="B6:E6"/>
    <mergeCell ref="F6:I6"/>
    <mergeCell ref="J6:M6"/>
    <mergeCell ref="N6:Q6"/>
    <mergeCell ref="R6:U6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B7:E7"/>
    <mergeCell ref="F7:I7"/>
    <mergeCell ref="J7:M7"/>
    <mergeCell ref="N7:Q7"/>
    <mergeCell ref="R7:U7"/>
    <mergeCell ref="B8:E8"/>
    <mergeCell ref="F8:I8"/>
    <mergeCell ref="J8:M8"/>
    <mergeCell ref="N8:Q8"/>
    <mergeCell ref="R8:U8"/>
    <mergeCell ref="R35:U35"/>
    <mergeCell ref="R36:U36"/>
    <mergeCell ref="R37:U37"/>
    <mergeCell ref="B37:E37"/>
    <mergeCell ref="F37:I37"/>
    <mergeCell ref="J37:M37"/>
    <mergeCell ref="N37:Q37"/>
    <mergeCell ref="B35:E35"/>
    <mergeCell ref="F35:I35"/>
    <mergeCell ref="J35:M35"/>
    <mergeCell ref="N35:Q35"/>
    <mergeCell ref="B36:E36"/>
    <mergeCell ref="F36:I36"/>
    <mergeCell ref="J36:M36"/>
    <mergeCell ref="N36:Q36"/>
    <mergeCell ref="L44:U44"/>
    <mergeCell ref="L45:U45"/>
    <mergeCell ref="L46:U46"/>
    <mergeCell ref="J47:U48"/>
    <mergeCell ref="B45:E45"/>
    <mergeCell ref="F45:I45"/>
    <mergeCell ref="B46:E46"/>
    <mergeCell ref="F46:I46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42:E42"/>
    <mergeCell ref="F42:I42"/>
    <mergeCell ref="B43:E43"/>
    <mergeCell ref="F43:I43"/>
    <mergeCell ref="B44:E44"/>
    <mergeCell ref="F44:I44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2" zoomScale="60" workbookViewId="0">
      <selection activeCell="V21" sqref="V21:V28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442" t="s">
        <v>442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"/>
      <c r="AB1" s="6"/>
    </row>
    <row r="2" spans="2:34" s="5" customFormat="1" ht="9.75" customHeight="1" x14ac:dyDescent="0.6">
      <c r="B2" s="443"/>
      <c r="C2" s="444"/>
      <c r="D2" s="444"/>
      <c r="E2" s="444"/>
      <c r="F2" s="444"/>
      <c r="G2" s="44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5">
      <c r="B3" s="81" t="s">
        <v>41</v>
      </c>
      <c r="C3" s="10"/>
      <c r="D3" s="11"/>
      <c r="E3" s="11"/>
      <c r="F3" s="449" t="s">
        <v>105</v>
      </c>
      <c r="G3" s="449"/>
      <c r="H3" s="449"/>
      <c r="I3" s="449"/>
      <c r="J3" s="449"/>
      <c r="K3" s="449"/>
      <c r="L3" s="44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>
        <v>4</v>
      </c>
      <c r="C5" s="445"/>
      <c r="D5" s="32" t="str">
        <f>'113.4月菜單'!B5</f>
        <v>香Q米飯</v>
      </c>
      <c r="E5" s="32" t="s">
        <v>15</v>
      </c>
      <c r="F5" s="1" t="s">
        <v>16</v>
      </c>
      <c r="G5" s="32" t="str">
        <f>'113.4月菜單'!B6</f>
        <v>紅燒滷肉</v>
      </c>
      <c r="H5" s="32" t="s">
        <v>17</v>
      </c>
      <c r="I5" s="1" t="s">
        <v>16</v>
      </c>
      <c r="J5" s="32" t="str">
        <f>'113.4月菜單'!B7</f>
        <v>麥克雞塊X2(加)</v>
      </c>
      <c r="K5" s="32" t="s">
        <v>86</v>
      </c>
      <c r="L5" s="1" t="s">
        <v>16</v>
      </c>
      <c r="M5" s="32" t="str">
        <f>'113.4月菜單'!B8</f>
        <v>高麗菜拌肉燥</v>
      </c>
      <c r="N5" s="32" t="s">
        <v>235</v>
      </c>
      <c r="O5" s="1" t="s">
        <v>16</v>
      </c>
      <c r="P5" s="32" t="str">
        <f>'113.4月菜單'!B9</f>
        <v>深色蔬菜</v>
      </c>
      <c r="Q5" s="32" t="s">
        <v>18</v>
      </c>
      <c r="R5" s="1" t="s">
        <v>16</v>
      </c>
      <c r="S5" s="32" t="str">
        <f>'113.4月菜單'!B10</f>
        <v>味噌豆腐湯(豆)</v>
      </c>
      <c r="T5" s="32" t="s">
        <v>17</v>
      </c>
      <c r="U5" s="1" t="s">
        <v>16</v>
      </c>
      <c r="V5" s="446"/>
      <c r="W5" s="33" t="s">
        <v>42</v>
      </c>
      <c r="X5" s="34" t="s">
        <v>19</v>
      </c>
      <c r="Y5" s="35">
        <v>5</v>
      </c>
      <c r="Z5" s="16"/>
      <c r="AA5" s="16"/>
      <c r="AB5" s="17"/>
      <c r="AC5" s="16"/>
      <c r="AD5" s="16"/>
      <c r="AE5" s="16"/>
      <c r="AF5" s="16"/>
      <c r="AG5" s="78"/>
    </row>
    <row r="6" spans="2:34" ht="27.9" customHeight="1" x14ac:dyDescent="0.4">
      <c r="B6" s="37" t="s">
        <v>8</v>
      </c>
      <c r="C6" s="445"/>
      <c r="D6" s="2" t="s">
        <v>56</v>
      </c>
      <c r="E6" s="2"/>
      <c r="F6" s="2">
        <v>100</v>
      </c>
      <c r="G6" s="450" t="s">
        <v>129</v>
      </c>
      <c r="H6" s="451"/>
      <c r="I6" s="2">
        <v>40</v>
      </c>
      <c r="J6" s="2" t="s">
        <v>312</v>
      </c>
      <c r="K6" s="2" t="s">
        <v>311</v>
      </c>
      <c r="L6" s="2">
        <v>30</v>
      </c>
      <c r="M6" s="2" t="s">
        <v>124</v>
      </c>
      <c r="N6" s="2"/>
      <c r="O6" s="2">
        <v>1</v>
      </c>
      <c r="P6" s="2" t="s">
        <v>59</v>
      </c>
      <c r="Q6" s="2"/>
      <c r="R6" s="2">
        <v>80</v>
      </c>
      <c r="S6" s="2" t="s">
        <v>130</v>
      </c>
      <c r="T6" s="2"/>
      <c r="U6" s="2">
        <v>1</v>
      </c>
      <c r="V6" s="447"/>
      <c r="W6" s="90">
        <f>Y5*15+Y6*0+Y7*5+Y8*0+Y9*15+Y10*12+15</f>
        <v>99</v>
      </c>
      <c r="X6" s="38" t="s">
        <v>214</v>
      </c>
      <c r="Y6" s="39">
        <v>2.2999999999999998</v>
      </c>
      <c r="Z6" s="15"/>
      <c r="AA6" s="17"/>
      <c r="AC6" s="17"/>
      <c r="AD6" s="17"/>
      <c r="AE6" s="17"/>
      <c r="AF6" s="17"/>
      <c r="AG6" s="78"/>
    </row>
    <row r="7" spans="2:34" ht="27.9" customHeight="1" x14ac:dyDescent="0.4">
      <c r="B7" s="37">
        <v>1</v>
      </c>
      <c r="C7" s="445"/>
      <c r="D7" s="2"/>
      <c r="E7" s="2"/>
      <c r="F7" s="2"/>
      <c r="G7" s="2" t="s">
        <v>233</v>
      </c>
      <c r="H7" s="2"/>
      <c r="I7" s="2">
        <v>30</v>
      </c>
      <c r="J7" s="2"/>
      <c r="K7" s="2"/>
      <c r="L7" s="2"/>
      <c r="M7" s="2" t="s">
        <v>236</v>
      </c>
      <c r="N7" s="85"/>
      <c r="O7" s="2">
        <v>0.05</v>
      </c>
      <c r="P7" s="2"/>
      <c r="Q7" s="2"/>
      <c r="R7" s="2"/>
      <c r="S7" s="2" t="s">
        <v>114</v>
      </c>
      <c r="T7" s="2" t="s">
        <v>313</v>
      </c>
      <c r="U7" s="2">
        <v>30</v>
      </c>
      <c r="V7" s="447"/>
      <c r="W7" s="40" t="s">
        <v>44</v>
      </c>
      <c r="X7" s="41" t="s">
        <v>25</v>
      </c>
      <c r="Y7" s="39">
        <v>1.8</v>
      </c>
      <c r="AA7" s="42"/>
      <c r="AC7" s="43"/>
      <c r="AD7" s="17"/>
      <c r="AE7" s="17"/>
      <c r="AF7" s="44"/>
      <c r="AG7" s="78"/>
    </row>
    <row r="8" spans="2:34" ht="27.9" customHeight="1" x14ac:dyDescent="0.4">
      <c r="B8" s="37" t="s">
        <v>10</v>
      </c>
      <c r="C8" s="445"/>
      <c r="D8" s="45"/>
      <c r="E8" s="45"/>
      <c r="F8" s="2"/>
      <c r="G8" s="58" t="s">
        <v>234</v>
      </c>
      <c r="H8" s="134"/>
      <c r="I8" s="118">
        <v>1</v>
      </c>
      <c r="J8" s="148"/>
      <c r="K8" s="134"/>
      <c r="L8" s="118"/>
      <c r="M8" s="2" t="s">
        <v>237</v>
      </c>
      <c r="N8" s="2"/>
      <c r="O8" s="2">
        <v>70</v>
      </c>
      <c r="P8" s="2"/>
      <c r="Q8" s="85"/>
      <c r="R8" s="2"/>
      <c r="S8" s="2" t="s">
        <v>239</v>
      </c>
      <c r="T8" s="85"/>
      <c r="U8" s="2">
        <v>1</v>
      </c>
      <c r="V8" s="447"/>
      <c r="W8" s="88">
        <f>Y5*0+Y6*5+Y7*0+Y8*5+Y9*0+Y10*4</f>
        <v>24</v>
      </c>
      <c r="X8" s="41" t="s">
        <v>28</v>
      </c>
      <c r="Y8" s="39">
        <v>2.5</v>
      </c>
      <c r="Z8" s="15"/>
      <c r="AC8" s="17"/>
      <c r="AD8" s="17"/>
      <c r="AE8" s="17"/>
      <c r="AF8" s="17"/>
      <c r="AG8" s="78"/>
      <c r="AH8"/>
    </row>
    <row r="9" spans="2:34" ht="27.9" customHeight="1" x14ac:dyDescent="0.3">
      <c r="B9" s="441" t="s">
        <v>35</v>
      </c>
      <c r="C9" s="445"/>
      <c r="D9" s="45"/>
      <c r="E9" s="45"/>
      <c r="F9" s="2"/>
      <c r="H9" s="134"/>
      <c r="J9" s="2"/>
      <c r="K9" s="45"/>
      <c r="L9" s="2"/>
      <c r="M9" s="2" t="s">
        <v>238</v>
      </c>
      <c r="N9" s="2"/>
      <c r="O9" s="2">
        <v>3</v>
      </c>
      <c r="P9" s="2"/>
      <c r="Q9" s="45"/>
      <c r="R9" s="2"/>
      <c r="S9" s="2"/>
      <c r="T9" s="2"/>
      <c r="U9" s="2"/>
      <c r="V9" s="447"/>
      <c r="W9" s="40" t="s">
        <v>45</v>
      </c>
      <c r="X9" s="41" t="s">
        <v>31</v>
      </c>
      <c r="Y9" s="39">
        <v>0</v>
      </c>
      <c r="AC9" s="17"/>
      <c r="AD9" s="17"/>
      <c r="AE9" s="17"/>
      <c r="AF9" s="17"/>
      <c r="AG9" s="76"/>
      <c r="AH9"/>
    </row>
    <row r="10" spans="2:34" ht="27.9" customHeight="1" x14ac:dyDescent="0.4">
      <c r="B10" s="441"/>
      <c r="C10" s="445"/>
      <c r="D10" s="45"/>
      <c r="E10" s="45"/>
      <c r="F10" s="2"/>
      <c r="G10" s="2"/>
      <c r="H10" s="45"/>
      <c r="I10" s="2"/>
      <c r="J10" s="2"/>
      <c r="K10" s="45"/>
      <c r="L10" s="2"/>
      <c r="M10" s="2"/>
      <c r="N10" s="85"/>
      <c r="O10" s="2"/>
      <c r="P10" s="2"/>
      <c r="Q10" s="45"/>
      <c r="R10" s="2"/>
      <c r="S10" s="2"/>
      <c r="T10" s="45"/>
      <c r="U10" s="2"/>
      <c r="V10" s="447"/>
      <c r="W10" s="88">
        <f>Y5*2+Y6*7+Y7*1+Y8*0+Y9*0+Y10*8-1.1</f>
        <v>26.799999999999997</v>
      </c>
      <c r="X10" s="80" t="s">
        <v>40</v>
      </c>
      <c r="Y10" s="46">
        <v>0</v>
      </c>
      <c r="Z10" s="15"/>
      <c r="AG10" s="90"/>
    </row>
    <row r="11" spans="2:34" ht="27.9" customHeight="1" x14ac:dyDescent="0.3">
      <c r="B11" s="47" t="s">
        <v>34</v>
      </c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2"/>
      <c r="U11" s="2"/>
      <c r="V11" s="447"/>
      <c r="W11" s="40" t="s">
        <v>12</v>
      </c>
      <c r="X11" s="49"/>
      <c r="Y11" s="39"/>
      <c r="AG11" s="76"/>
    </row>
    <row r="12" spans="2:34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48"/>
      <c r="W12" s="89">
        <f>W6*4+W10*4+W8*9</f>
        <v>719.2</v>
      </c>
      <c r="X12" s="54"/>
      <c r="Y12" s="55"/>
      <c r="Z12" s="15"/>
      <c r="AC12" s="52"/>
      <c r="AD12" s="52"/>
      <c r="AE12" s="52"/>
      <c r="AG12" s="91"/>
    </row>
    <row r="13" spans="2:34" s="36" customFormat="1" ht="27.9" customHeight="1" x14ac:dyDescent="0.4">
      <c r="B13" s="31">
        <v>4</v>
      </c>
      <c r="C13" s="445"/>
      <c r="D13" s="32" t="str">
        <f>'113.4月菜單'!F5</f>
        <v>麥片飯</v>
      </c>
      <c r="E13" s="32" t="s">
        <v>15</v>
      </c>
      <c r="F13" s="32"/>
      <c r="G13" s="32" t="str">
        <f>'113.4月菜單'!F6</f>
        <v>卡啦翅小腿(炸)</v>
      </c>
      <c r="H13" s="32" t="s">
        <v>111</v>
      </c>
      <c r="I13" s="32"/>
      <c r="J13" s="32" t="str">
        <f>'113.4月菜單'!F7</f>
        <v>絞肉豆腐丁(豆)</v>
      </c>
      <c r="K13" s="32" t="s">
        <v>17</v>
      </c>
      <c r="L13" s="32"/>
      <c r="M13" s="32" t="str">
        <f>'113.4月菜單'!F8</f>
        <v>酸菜白肉鍋(醃)</v>
      </c>
      <c r="N13" s="32" t="s">
        <v>17</v>
      </c>
      <c r="O13" s="32"/>
      <c r="P13" s="32" t="str">
        <f>'113.4月菜單'!F9</f>
        <v>深色蔬菜</v>
      </c>
      <c r="Q13" s="32" t="s">
        <v>18</v>
      </c>
      <c r="R13" s="32"/>
      <c r="S13" s="32" t="str">
        <f>'113.4月菜單'!F10</f>
        <v>菜頭湯/獎勵金豆奶</v>
      </c>
      <c r="T13" s="32" t="s">
        <v>17</v>
      </c>
      <c r="U13" s="32"/>
      <c r="V13" s="446" t="s">
        <v>444</v>
      </c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 x14ac:dyDescent="0.4">
      <c r="B14" s="37" t="s">
        <v>8</v>
      </c>
      <c r="C14" s="445"/>
      <c r="D14" s="2" t="s">
        <v>56</v>
      </c>
      <c r="E14" s="2"/>
      <c r="F14" s="2">
        <v>60</v>
      </c>
      <c r="G14" s="2" t="s">
        <v>113</v>
      </c>
      <c r="H14" s="2"/>
      <c r="I14" s="2">
        <v>30</v>
      </c>
      <c r="J14" s="2" t="s">
        <v>103</v>
      </c>
      <c r="K14" s="2"/>
      <c r="L14" s="2">
        <v>15</v>
      </c>
      <c r="M14" s="2" t="s">
        <v>242</v>
      </c>
      <c r="N14" s="2" t="s">
        <v>241</v>
      </c>
      <c r="O14" s="2">
        <v>10</v>
      </c>
      <c r="P14" s="2" t="s">
        <v>59</v>
      </c>
      <c r="Q14" s="2"/>
      <c r="R14" s="2">
        <v>80</v>
      </c>
      <c r="S14" s="2" t="s">
        <v>233</v>
      </c>
      <c r="T14" s="2"/>
      <c r="U14" s="2">
        <v>30</v>
      </c>
      <c r="V14" s="447"/>
      <c r="W14" s="90">
        <f>Y13*15+Y14*0+Y15*5+Y16*0+Y17*15+Y18*12+15</f>
        <v>99</v>
      </c>
      <c r="X14" s="38" t="s">
        <v>214</v>
      </c>
      <c r="Y14" s="39">
        <v>2.2000000000000002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 x14ac:dyDescent="0.4">
      <c r="B15" s="37">
        <v>2</v>
      </c>
      <c r="C15" s="445"/>
      <c r="D15" s="2" t="s">
        <v>240</v>
      </c>
      <c r="E15" s="2"/>
      <c r="F15" s="2">
        <v>40</v>
      </c>
      <c r="G15" s="2"/>
      <c r="H15" s="2"/>
      <c r="I15" s="2"/>
      <c r="J15" s="2" t="s">
        <v>316</v>
      </c>
      <c r="K15" s="2" t="s">
        <v>317</v>
      </c>
      <c r="L15" s="2">
        <v>30</v>
      </c>
      <c r="M15" s="452" t="s">
        <v>243</v>
      </c>
      <c r="N15" s="453"/>
      <c r="O15" s="2">
        <v>10</v>
      </c>
      <c r="P15" s="2"/>
      <c r="Q15" s="2"/>
      <c r="R15" s="2"/>
      <c r="S15" s="2"/>
      <c r="T15" s="2"/>
      <c r="U15" s="2"/>
      <c r="V15" s="447"/>
      <c r="W15" s="40" t="s">
        <v>44</v>
      </c>
      <c r="X15" s="41" t="s">
        <v>25</v>
      </c>
      <c r="Y15" s="39">
        <v>1.8</v>
      </c>
      <c r="AA15" s="42" t="s">
        <v>26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27</v>
      </c>
      <c r="AF15" s="44">
        <f>AC15*4+AD15*9</f>
        <v>153.30000000000001</v>
      </c>
      <c r="AG15" s="76"/>
    </row>
    <row r="16" spans="2:34" ht="27.9" customHeight="1" x14ac:dyDescent="0.4">
      <c r="B16" s="37" t="s">
        <v>10</v>
      </c>
      <c r="C16" s="445"/>
      <c r="D16" s="45"/>
      <c r="E16" s="45"/>
      <c r="F16" s="2"/>
      <c r="G16" s="58"/>
      <c r="H16" s="134"/>
      <c r="I16" s="118"/>
      <c r="J16" s="148"/>
      <c r="K16" s="134"/>
      <c r="L16" s="118"/>
      <c r="M16" s="2" t="s">
        <v>244</v>
      </c>
      <c r="N16" s="2"/>
      <c r="O16" s="2">
        <v>60</v>
      </c>
      <c r="P16" s="2"/>
      <c r="Q16" s="85"/>
      <c r="R16" s="2"/>
      <c r="S16" s="2"/>
      <c r="T16" s="85"/>
      <c r="U16" s="2"/>
      <c r="V16" s="447"/>
      <c r="W16" s="88">
        <f>Y13*0+Y14*5+Y15*0+Y16*5+Y17*0+Y18*4</f>
        <v>23.5</v>
      </c>
      <c r="X16" s="41" t="s">
        <v>28</v>
      </c>
      <c r="Y16" s="39">
        <v>2.5</v>
      </c>
      <c r="Z16" s="15"/>
      <c r="AA16" s="16" t="s">
        <v>29</v>
      </c>
      <c r="AB16" s="17">
        <v>1.8</v>
      </c>
      <c r="AC16" s="17">
        <f>AB16*1</f>
        <v>1.8</v>
      </c>
      <c r="AD16" s="17" t="s">
        <v>27</v>
      </c>
      <c r="AE16" s="17">
        <f>AB16*5</f>
        <v>9</v>
      </c>
      <c r="AF16" s="17">
        <f>AC16*4+AE16*4</f>
        <v>43.2</v>
      </c>
      <c r="AG16" s="90"/>
    </row>
    <row r="17" spans="2:33" ht="27.9" customHeight="1" x14ac:dyDescent="0.3">
      <c r="B17" s="441" t="s">
        <v>36</v>
      </c>
      <c r="C17" s="445"/>
      <c r="D17" s="45"/>
      <c r="E17" s="45"/>
      <c r="F17" s="2"/>
      <c r="H17" s="134"/>
      <c r="J17" s="2"/>
      <c r="K17" s="45"/>
      <c r="L17" s="2"/>
      <c r="M17" s="2" t="s">
        <v>245</v>
      </c>
      <c r="N17" s="2"/>
      <c r="O17" s="2">
        <v>1</v>
      </c>
      <c r="P17" s="2"/>
      <c r="Q17" s="45"/>
      <c r="R17" s="2"/>
      <c r="S17" s="2"/>
      <c r="T17" s="2"/>
      <c r="U17" s="2"/>
      <c r="V17" s="447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41"/>
      <c r="C18" s="445"/>
      <c r="D18" s="45"/>
      <c r="E18" s="45"/>
      <c r="F18" s="2"/>
      <c r="G18" s="2"/>
      <c r="H18" s="45"/>
      <c r="I18" s="2"/>
      <c r="J18" s="2"/>
      <c r="K18" s="45"/>
      <c r="L18" s="2"/>
      <c r="M18" s="2"/>
      <c r="N18" s="85"/>
      <c r="O18" s="2"/>
      <c r="P18" s="2"/>
      <c r="Q18" s="45"/>
      <c r="R18" s="2"/>
      <c r="S18" s="2"/>
      <c r="T18" s="45"/>
      <c r="U18" s="2"/>
      <c r="V18" s="447"/>
      <c r="W18" s="88">
        <f>Y13*2+Y14*7+Y15*1+Y16*0+Y17*0+Y18*8-0.7</f>
        <v>26.500000000000004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47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8"/>
      <c r="W20" s="89">
        <f>W14*4+W18*4+W16*9</f>
        <v>713.5</v>
      </c>
      <c r="X20" s="54"/>
      <c r="Y20" s="55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1"/>
    </row>
    <row r="21" spans="2:33" s="36" customFormat="1" ht="27.9" customHeight="1" x14ac:dyDescent="0.4">
      <c r="B21" s="31">
        <v>4</v>
      </c>
      <c r="C21" s="445"/>
      <c r="D21" s="32" t="str">
        <f>'113.4月菜單'!J5</f>
        <v>香Q米飯</v>
      </c>
      <c r="E21" s="32" t="s">
        <v>15</v>
      </c>
      <c r="F21" s="32"/>
      <c r="G21" s="32" t="str">
        <f>'113.4月菜單'!J6</f>
        <v>塔香中卷(海)</v>
      </c>
      <c r="H21" s="32" t="s">
        <v>246</v>
      </c>
      <c r="I21" s="32"/>
      <c r="J21" s="32" t="str">
        <f>'113.4月菜單'!J7</f>
        <v>香烤雞翅</v>
      </c>
      <c r="K21" s="32" t="s">
        <v>86</v>
      </c>
      <c r="L21" s="32"/>
      <c r="M21" s="32" t="str">
        <f>'113.4月菜單'!J8</f>
        <v>雙色馬鈴薯</v>
      </c>
      <c r="N21" s="32" t="s">
        <v>246</v>
      </c>
      <c r="O21" s="32"/>
      <c r="P21" s="32" t="str">
        <f>'113.4月菜單'!J9</f>
        <v>有機蔬菜</v>
      </c>
      <c r="Q21" s="32" t="s">
        <v>18</v>
      </c>
      <c r="R21" s="32"/>
      <c r="S21" s="32" t="str">
        <f>'113.4月菜單'!J10</f>
        <v>玉米濃湯(芡)</v>
      </c>
      <c r="T21" s="32" t="s">
        <v>251</v>
      </c>
      <c r="U21" s="32"/>
      <c r="V21" s="446"/>
      <c r="W21" s="33" t="s">
        <v>42</v>
      </c>
      <c r="X21" s="34" t="s">
        <v>19</v>
      </c>
      <c r="Y21" s="35">
        <v>5.6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 t="s">
        <v>8</v>
      </c>
      <c r="C22" s="445"/>
      <c r="D22" s="2" t="s">
        <v>56</v>
      </c>
      <c r="E22" s="2"/>
      <c r="F22" s="2">
        <v>100</v>
      </c>
      <c r="G22" s="2" t="s">
        <v>164</v>
      </c>
      <c r="H22" s="2" t="s">
        <v>90</v>
      </c>
      <c r="I22" s="2">
        <v>60</v>
      </c>
      <c r="J22" s="2" t="s">
        <v>249</v>
      </c>
      <c r="K22" s="2"/>
      <c r="L22" s="2">
        <v>60</v>
      </c>
      <c r="M22" s="2" t="s">
        <v>128</v>
      </c>
      <c r="N22" s="2"/>
      <c r="O22" s="2">
        <v>40</v>
      </c>
      <c r="P22" s="2" t="s">
        <v>59</v>
      </c>
      <c r="Q22" s="2"/>
      <c r="R22" s="2">
        <v>80</v>
      </c>
      <c r="S22" s="2" t="s">
        <v>173</v>
      </c>
      <c r="T22" s="2"/>
      <c r="U22" s="2">
        <v>20</v>
      </c>
      <c r="V22" s="447"/>
      <c r="W22" s="90">
        <f>Y21*15+Y22*0+Y23*5+Y24*0+Y25*15+Y26*12+15</f>
        <v>107.5</v>
      </c>
      <c r="X22" s="38" t="s">
        <v>214</v>
      </c>
      <c r="Y22" s="39">
        <v>2.1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>
        <v>3</v>
      </c>
      <c r="C23" s="445"/>
      <c r="D23" s="2"/>
      <c r="E23" s="2"/>
      <c r="F23" s="2"/>
      <c r="G23" s="2" t="s">
        <v>112</v>
      </c>
      <c r="H23" s="2"/>
      <c r="I23" s="2">
        <v>30</v>
      </c>
      <c r="J23" s="2"/>
      <c r="K23" s="2"/>
      <c r="L23" s="2"/>
      <c r="M23" s="2" t="s">
        <v>180</v>
      </c>
      <c r="N23" s="2"/>
      <c r="O23" s="2">
        <v>60</v>
      </c>
      <c r="P23" s="2"/>
      <c r="Q23" s="2"/>
      <c r="R23" s="2"/>
      <c r="S23" s="2" t="s">
        <v>252</v>
      </c>
      <c r="T23" s="2"/>
      <c r="U23" s="2">
        <v>1</v>
      </c>
      <c r="V23" s="447"/>
      <c r="W23" s="40" t="s">
        <v>44</v>
      </c>
      <c r="X23" s="41" t="s">
        <v>25</v>
      </c>
      <c r="Y23" s="39">
        <v>1.7</v>
      </c>
      <c r="AA23" s="59" t="s">
        <v>26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27</v>
      </c>
      <c r="AF23" s="61">
        <f>AC23*4+AD23*9</f>
        <v>160.60000000000002</v>
      </c>
      <c r="AG23" s="76"/>
    </row>
    <row r="24" spans="2:33" s="58" customFormat="1" ht="27.9" customHeight="1" x14ac:dyDescent="0.55000000000000004">
      <c r="B24" s="37" t="s">
        <v>10</v>
      </c>
      <c r="C24" s="445"/>
      <c r="D24" s="45"/>
      <c r="E24" s="45"/>
      <c r="F24" s="2"/>
      <c r="G24" s="58" t="s">
        <v>247</v>
      </c>
      <c r="H24" s="134"/>
      <c r="I24" s="118">
        <v>1</v>
      </c>
      <c r="J24" s="148"/>
      <c r="K24" s="134"/>
      <c r="L24" s="118"/>
      <c r="M24" s="148" t="s">
        <v>84</v>
      </c>
      <c r="N24" s="134"/>
      <c r="O24" s="118">
        <v>1</v>
      </c>
      <c r="P24" s="2"/>
      <c r="Q24" s="85"/>
      <c r="R24" s="2"/>
      <c r="S24" s="2"/>
      <c r="T24" s="85"/>
      <c r="U24" s="2"/>
      <c r="V24" s="447"/>
      <c r="W24" s="88">
        <f>Y21*0+Y22*5+Y23*0+Y24*5+Y25*0+Y26*4</f>
        <v>23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441" t="s">
        <v>37</v>
      </c>
      <c r="C25" s="445"/>
      <c r="D25" s="45"/>
      <c r="E25" s="45"/>
      <c r="F25" s="2"/>
      <c r="G25" s="120" t="s">
        <v>248</v>
      </c>
      <c r="H25" s="134"/>
      <c r="I25" s="138">
        <v>1</v>
      </c>
      <c r="J25" s="2"/>
      <c r="K25" s="45"/>
      <c r="L25" s="2"/>
      <c r="M25" s="2"/>
      <c r="N25" s="2"/>
      <c r="O25" s="2"/>
      <c r="P25" s="2"/>
      <c r="Q25" s="45"/>
      <c r="R25" s="2"/>
      <c r="S25" s="2"/>
      <c r="T25" s="2"/>
      <c r="U25" s="2"/>
      <c r="V25" s="447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441"/>
      <c r="C26" s="445"/>
      <c r="D26" s="45"/>
      <c r="E26" s="45"/>
      <c r="F26" s="2"/>
      <c r="G26" s="2"/>
      <c r="H26" s="45"/>
      <c r="I26" s="2"/>
      <c r="J26" s="2"/>
      <c r="K26" s="45"/>
      <c r="L26" s="2"/>
      <c r="M26" s="2"/>
      <c r="N26" s="85"/>
      <c r="O26" s="2"/>
      <c r="P26" s="2"/>
      <c r="Q26" s="45"/>
      <c r="R26" s="2"/>
      <c r="S26" s="2"/>
      <c r="T26" s="45"/>
      <c r="U26" s="2"/>
      <c r="V26" s="447"/>
      <c r="W26" s="88">
        <f>Y21*2+Y22*7+Y23*1+Y24*0+Y25*0+Y26*8-0.7</f>
        <v>26.9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 t="s">
        <v>34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2"/>
      <c r="U27" s="2"/>
      <c r="V27" s="447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6"/>
    </row>
    <row r="28" spans="2:33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8"/>
      <c r="W28" s="89">
        <f>W22*4+W26*4+W24*9</f>
        <v>744.6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1"/>
    </row>
    <row r="29" spans="2:33" s="36" customFormat="1" ht="27.9" customHeight="1" x14ac:dyDescent="0.4">
      <c r="B29" s="31">
        <v>4</v>
      </c>
      <c r="C29" s="445"/>
      <c r="D29" s="32" t="str">
        <f>'113.4月菜單'!N5</f>
        <v>清明節/兒童節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446"/>
      <c r="W29" s="33" t="s">
        <v>42</v>
      </c>
      <c r="X29" s="34" t="s">
        <v>19</v>
      </c>
      <c r="Y29" s="35">
        <v>0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44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47"/>
      <c r="W30" s="90">
        <v>0</v>
      </c>
      <c r="X30" s="38" t="s">
        <v>214</v>
      </c>
      <c r="Y30" s="39">
        <v>0</v>
      </c>
      <c r="Z30" s="15"/>
      <c r="AA30" s="17" t="s">
        <v>24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 x14ac:dyDescent="0.4">
      <c r="B31" s="37">
        <v>4</v>
      </c>
      <c r="C31" s="445"/>
      <c r="D31" s="2"/>
      <c r="E31" s="2"/>
      <c r="F31" s="2"/>
      <c r="G31" s="2"/>
      <c r="H31" s="2"/>
      <c r="I31" s="2"/>
      <c r="J31" s="2"/>
      <c r="K31" s="2"/>
      <c r="L31" s="2"/>
      <c r="M31" s="2"/>
      <c r="N31" s="85"/>
      <c r="O31" s="2"/>
      <c r="P31" s="2"/>
      <c r="Q31" s="2"/>
      <c r="R31" s="2"/>
      <c r="S31" s="2"/>
      <c r="T31" s="2"/>
      <c r="U31" s="2"/>
      <c r="V31" s="447"/>
      <c r="W31" s="40" t="s">
        <v>44</v>
      </c>
      <c r="X31" s="41" t="s">
        <v>25</v>
      </c>
      <c r="Y31" s="39">
        <v>0</v>
      </c>
      <c r="AA31" s="42" t="s">
        <v>26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27</v>
      </c>
      <c r="AF31" s="44">
        <f>AC31*4+AD31*9</f>
        <v>153.30000000000001</v>
      </c>
      <c r="AG31" s="76"/>
    </row>
    <row r="32" spans="2:33" ht="27.9" customHeight="1" x14ac:dyDescent="0.4">
      <c r="B32" s="37" t="s">
        <v>10</v>
      </c>
      <c r="C32" s="445"/>
      <c r="D32" s="45"/>
      <c r="E32" s="45"/>
      <c r="F32" s="2"/>
      <c r="G32" s="58"/>
      <c r="H32" s="134"/>
      <c r="I32" s="118"/>
      <c r="J32" s="148"/>
      <c r="K32" s="134"/>
      <c r="L32" s="118"/>
      <c r="M32" s="2"/>
      <c r="N32" s="2"/>
      <c r="O32" s="2"/>
      <c r="P32" s="2"/>
      <c r="Q32" s="85"/>
      <c r="R32" s="2"/>
      <c r="S32" s="2"/>
      <c r="T32" s="85"/>
      <c r="U32" s="2"/>
      <c r="V32" s="447"/>
      <c r="W32" s="88">
        <f>Y29*0+Y30*5+Y31*0+Y32*5+Y33*0+Y34*4</f>
        <v>0</v>
      </c>
      <c r="X32" s="41" t="s">
        <v>28</v>
      </c>
      <c r="Y32" s="39">
        <v>0</v>
      </c>
      <c r="Z32" s="15"/>
      <c r="AA32" s="16" t="s">
        <v>29</v>
      </c>
      <c r="AB32" s="17">
        <v>1.5</v>
      </c>
      <c r="AC32" s="17">
        <f>AB32*1</f>
        <v>1.5</v>
      </c>
      <c r="AD32" s="17" t="s">
        <v>27</v>
      </c>
      <c r="AE32" s="17">
        <f>AB32*5</f>
        <v>7.5</v>
      </c>
      <c r="AF32" s="17">
        <f>AC32*4+AE32*4</f>
        <v>36</v>
      </c>
      <c r="AG32" s="90"/>
    </row>
    <row r="33" spans="2:33" ht="27.9" customHeight="1" x14ac:dyDescent="0.3">
      <c r="B33" s="441" t="s">
        <v>38</v>
      </c>
      <c r="C33" s="445"/>
      <c r="D33" s="45"/>
      <c r="E33" s="45"/>
      <c r="F33" s="2"/>
      <c r="H33" s="134"/>
      <c r="J33" s="2"/>
      <c r="K33" s="45"/>
      <c r="L33" s="2"/>
      <c r="M33" s="2"/>
      <c r="N33" s="2"/>
      <c r="O33" s="2"/>
      <c r="P33" s="2"/>
      <c r="Q33" s="45"/>
      <c r="R33" s="2"/>
      <c r="S33" s="2"/>
      <c r="T33" s="2"/>
      <c r="U33" s="2"/>
      <c r="V33" s="447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441"/>
      <c r="C34" s="445"/>
      <c r="D34" s="196"/>
      <c r="E34" s="45"/>
      <c r="F34" s="2"/>
      <c r="G34" s="2"/>
      <c r="H34" s="45"/>
      <c r="I34" s="2"/>
      <c r="J34" s="2"/>
      <c r="K34" s="45"/>
      <c r="L34" s="2"/>
      <c r="M34" s="2"/>
      <c r="N34" s="85"/>
      <c r="O34" s="2"/>
      <c r="P34" s="2"/>
      <c r="Q34" s="45"/>
      <c r="R34" s="2"/>
      <c r="S34" s="2"/>
      <c r="T34" s="45"/>
      <c r="U34" s="2"/>
      <c r="V34" s="447"/>
      <c r="W34" s="88">
        <f>Y29*2+Y30*7+Y31*1+Y32*0+Y33*0+Y34*8</f>
        <v>0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47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48"/>
      <c r="W36" s="89">
        <f>W30*4+W34*4+W32*9</f>
        <v>0</v>
      </c>
      <c r="X36" s="54"/>
      <c r="Y36" s="55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1"/>
    </row>
    <row r="37" spans="2:33" s="36" customFormat="1" ht="27.9" customHeight="1" x14ac:dyDescent="0.4">
      <c r="B37" s="31">
        <v>4</v>
      </c>
      <c r="C37" s="445"/>
      <c r="D37" s="32" t="str">
        <f>'113.4月菜單'!R5</f>
        <v>清明節/兒童節假期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446"/>
      <c r="W37" s="33" t="s">
        <v>42</v>
      </c>
      <c r="X37" s="34" t="s">
        <v>19</v>
      </c>
      <c r="Y37" s="35">
        <v>0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445"/>
      <c r="D38" s="2"/>
      <c r="E38" s="2"/>
      <c r="F38" s="2"/>
      <c r="G38" s="167"/>
      <c r="H38" s="16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47"/>
      <c r="W38" s="90">
        <v>0</v>
      </c>
      <c r="X38" s="38" t="s">
        <v>214</v>
      </c>
      <c r="Y38" s="39">
        <v>0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5</v>
      </c>
      <c r="C39" s="44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47"/>
      <c r="W39" s="40" t="s">
        <v>44</v>
      </c>
      <c r="X39" s="41" t="s">
        <v>25</v>
      </c>
      <c r="Y39" s="39">
        <v>0</v>
      </c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445"/>
      <c r="D40" s="2"/>
      <c r="E40" s="2"/>
      <c r="F40" s="2"/>
      <c r="G40" s="2"/>
      <c r="H40" s="45"/>
      <c r="I40" s="2"/>
      <c r="J40" s="2"/>
      <c r="K40" s="45"/>
      <c r="L40" s="2"/>
      <c r="M40" s="2"/>
      <c r="N40" s="2"/>
      <c r="O40" s="2"/>
      <c r="P40" s="2"/>
      <c r="Q40" s="2"/>
      <c r="R40" s="2"/>
      <c r="S40" s="2"/>
      <c r="T40" s="85"/>
      <c r="U40" s="2"/>
      <c r="V40" s="447"/>
      <c r="W40" s="88">
        <f>Y37*0+Y38*5+Y39*0+Y40*5+Y41*0+Y42*4</f>
        <v>0</v>
      </c>
      <c r="X40" s="41" t="s">
        <v>28</v>
      </c>
      <c r="Y40" s="39">
        <v>0</v>
      </c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441" t="s">
        <v>30</v>
      </c>
      <c r="C41" s="445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85"/>
      <c r="U41" s="2"/>
      <c r="V41" s="447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41"/>
      <c r="C42" s="445"/>
      <c r="D42" s="45"/>
      <c r="E42" s="45"/>
      <c r="F42" s="2"/>
      <c r="G42" s="2"/>
      <c r="H42" s="45"/>
      <c r="I42" s="2"/>
      <c r="J42" s="2"/>
      <c r="K42" s="2"/>
      <c r="L42" s="2"/>
      <c r="M42" s="2"/>
      <c r="N42" s="85"/>
      <c r="O42" s="2"/>
      <c r="P42" s="2"/>
      <c r="Q42" s="45"/>
      <c r="R42" s="2"/>
      <c r="S42" s="2"/>
      <c r="T42" s="45"/>
      <c r="U42" s="2"/>
      <c r="V42" s="447"/>
      <c r="W42" s="88">
        <f>Y37*2+Y38*7+Y39*1+Y40*0+Y41*0+Y42*8</f>
        <v>0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47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 x14ac:dyDescent="0.45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48"/>
      <c r="W44" s="89">
        <f>W38*4+W42*4+W40*9</f>
        <v>0</v>
      </c>
      <c r="X44" s="54"/>
      <c r="Y44" s="55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74"/>
      <c r="AB45" s="57"/>
    </row>
    <row r="46" spans="2:33" x14ac:dyDescent="0.3">
      <c r="B46" s="57"/>
      <c r="C46" s="62"/>
      <c r="D46" s="454"/>
      <c r="E46" s="454"/>
      <c r="F46" s="454"/>
      <c r="G46" s="454"/>
      <c r="H46" s="75"/>
      <c r="K46" s="75"/>
      <c r="N46" s="75"/>
      <c r="Q46" s="75"/>
      <c r="T46" s="75"/>
    </row>
  </sheetData>
  <mergeCells count="22">
    <mergeCell ref="D46:G46"/>
    <mergeCell ref="J45:Y45"/>
    <mergeCell ref="C29:C34"/>
    <mergeCell ref="V29:V36"/>
    <mergeCell ref="B33:B34"/>
    <mergeCell ref="C37:C42"/>
    <mergeCell ref="V37:V44"/>
    <mergeCell ref="B41:B4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G6:H6"/>
    <mergeCell ref="M15:N15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N51"/>
  <sheetViews>
    <sheetView zoomScale="60" workbookViewId="0">
      <selection activeCell="M5" sqref="M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442" t="s">
        <v>443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"/>
      <c r="AB1" s="6"/>
    </row>
    <row r="2" spans="2:33" s="5" customFormat="1" ht="13.5" customHeight="1" x14ac:dyDescent="0.6">
      <c r="B2" s="443"/>
      <c r="C2" s="444"/>
      <c r="D2" s="444"/>
      <c r="E2" s="444"/>
      <c r="F2" s="444"/>
      <c r="G2" s="44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449" t="s">
        <v>105</v>
      </c>
      <c r="G3" s="449"/>
      <c r="H3" s="449"/>
      <c r="I3" s="449"/>
      <c r="J3" s="449"/>
      <c r="K3" s="449"/>
      <c r="L3" s="44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445"/>
      <c r="D5" s="32" t="str">
        <f>'113.4月菜單'!B14</f>
        <v>香Q米飯</v>
      </c>
      <c r="E5" s="32" t="s">
        <v>15</v>
      </c>
      <c r="F5" s="1" t="s">
        <v>16</v>
      </c>
      <c r="G5" s="32" t="str">
        <f>'113.4月菜單'!B15</f>
        <v>炭烤雞腿</v>
      </c>
      <c r="H5" s="32" t="s">
        <v>318</v>
      </c>
      <c r="I5" s="1" t="s">
        <v>16</v>
      </c>
      <c r="J5" s="32" t="str">
        <f>'113.4月菜單'!B16</f>
        <v>洋蔥吻魚蛋(海)</v>
      </c>
      <c r="K5" s="32" t="s">
        <v>17</v>
      </c>
      <c r="L5" s="1" t="s">
        <v>16</v>
      </c>
      <c r="M5" s="32" t="str">
        <f>'113.4月菜單'!B17</f>
        <v>炒板條</v>
      </c>
      <c r="N5" s="32" t="s">
        <v>17</v>
      </c>
      <c r="O5" s="1" t="s">
        <v>16</v>
      </c>
      <c r="P5" s="32" t="str">
        <f>'113.4月菜單'!B18</f>
        <v>深色蔬菜</v>
      </c>
      <c r="Q5" s="32" t="s">
        <v>18</v>
      </c>
      <c r="R5" s="1" t="s">
        <v>16</v>
      </c>
      <c r="S5" s="32" t="str">
        <f>'113.4月菜單'!B19</f>
        <v>冬瓜湯</v>
      </c>
      <c r="T5" s="32" t="s">
        <v>17</v>
      </c>
      <c r="U5" s="1" t="s">
        <v>16</v>
      </c>
      <c r="V5" s="446"/>
      <c r="W5" s="33" t="s">
        <v>93</v>
      </c>
      <c r="X5" s="34" t="s">
        <v>94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445"/>
      <c r="D6" s="2" t="s">
        <v>57</v>
      </c>
      <c r="E6" s="2"/>
      <c r="F6" s="2">
        <v>100</v>
      </c>
      <c r="G6" s="198" t="s">
        <v>319</v>
      </c>
      <c r="H6" s="199"/>
      <c r="I6" s="118">
        <v>60</v>
      </c>
      <c r="J6" s="167" t="s">
        <v>253</v>
      </c>
      <c r="K6" s="168"/>
      <c r="L6" s="2">
        <v>40</v>
      </c>
      <c r="M6" s="2" t="s">
        <v>254</v>
      </c>
      <c r="N6" s="2"/>
      <c r="O6" s="2">
        <v>35</v>
      </c>
      <c r="P6" s="2" t="s">
        <v>59</v>
      </c>
      <c r="Q6" s="2"/>
      <c r="R6" s="2">
        <v>80</v>
      </c>
      <c r="S6" s="2" t="s">
        <v>154</v>
      </c>
      <c r="T6" s="2"/>
      <c r="U6" s="2">
        <v>35</v>
      </c>
      <c r="V6" s="447"/>
      <c r="W6" s="90">
        <f>Y5*15+Y6*0+Y7*5+Y8*0+Y9*15+Y10*12+15</f>
        <v>107</v>
      </c>
      <c r="X6" s="38" t="s">
        <v>214</v>
      </c>
      <c r="Y6" s="39">
        <v>2.1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8</v>
      </c>
      <c r="C7" s="445"/>
      <c r="D7" s="2"/>
      <c r="E7" s="2"/>
      <c r="F7" s="2"/>
      <c r="G7" s="197"/>
      <c r="H7" s="200"/>
      <c r="I7" s="110"/>
      <c r="J7" s="110" t="s">
        <v>81</v>
      </c>
      <c r="K7" s="110"/>
      <c r="L7" s="110">
        <v>30</v>
      </c>
      <c r="M7" s="110" t="s">
        <v>255</v>
      </c>
      <c r="N7" s="110"/>
      <c r="O7" s="110">
        <v>30</v>
      </c>
      <c r="P7" s="2"/>
      <c r="Q7" s="2"/>
      <c r="R7" s="2"/>
      <c r="S7" s="2" t="s">
        <v>108</v>
      </c>
      <c r="T7" s="2"/>
      <c r="U7" s="2">
        <v>1</v>
      </c>
      <c r="V7" s="447"/>
      <c r="W7" s="40" t="s">
        <v>44</v>
      </c>
      <c r="X7" s="41" t="s">
        <v>25</v>
      </c>
      <c r="Y7" s="39">
        <v>1.9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51</v>
      </c>
      <c r="C8" s="445"/>
      <c r="D8" s="2"/>
      <c r="E8" s="2"/>
      <c r="F8" s="2"/>
      <c r="G8" s="2"/>
      <c r="H8" s="45"/>
      <c r="I8" s="2"/>
      <c r="J8" s="2" t="s">
        <v>320</v>
      </c>
      <c r="K8" s="87" t="s">
        <v>165</v>
      </c>
      <c r="L8" s="2">
        <v>3</v>
      </c>
      <c r="M8" s="2" t="s">
        <v>103</v>
      </c>
      <c r="N8" s="45"/>
      <c r="O8" s="2">
        <v>5</v>
      </c>
      <c r="P8" s="2"/>
      <c r="Q8" s="45"/>
      <c r="R8" s="2"/>
      <c r="S8" s="2"/>
      <c r="T8" s="2"/>
      <c r="U8" s="2"/>
      <c r="V8" s="447"/>
      <c r="W8" s="88">
        <f>Y5*0+Y6*5+Y7*0+Y8*5+Y9*0+Y10*4</f>
        <v>23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441" t="s">
        <v>35</v>
      </c>
      <c r="C9" s="445"/>
      <c r="D9" s="2"/>
      <c r="E9" s="2"/>
      <c r="F9" s="2"/>
      <c r="G9" s="2"/>
      <c r="H9" s="45"/>
      <c r="I9" s="2"/>
      <c r="J9" s="2"/>
      <c r="K9" s="45"/>
      <c r="L9" s="2"/>
      <c r="M9" s="2" t="s">
        <v>107</v>
      </c>
      <c r="N9" s="45"/>
      <c r="O9" s="2">
        <v>3</v>
      </c>
      <c r="P9" s="2"/>
      <c r="Q9" s="45"/>
      <c r="R9" s="2"/>
      <c r="S9" s="2"/>
      <c r="T9" s="85"/>
      <c r="U9" s="2"/>
      <c r="V9" s="447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441"/>
      <c r="C10" s="445"/>
      <c r="D10" s="2"/>
      <c r="E10" s="2"/>
      <c r="F10" s="2"/>
      <c r="G10" s="2"/>
      <c r="H10" s="45"/>
      <c r="I10" s="2"/>
      <c r="J10" s="2"/>
      <c r="K10" s="45"/>
      <c r="L10" s="2"/>
      <c r="M10" s="2" t="s">
        <v>119</v>
      </c>
      <c r="N10" s="45"/>
      <c r="O10" s="2">
        <v>1</v>
      </c>
      <c r="P10" s="2"/>
      <c r="Q10" s="45"/>
      <c r="R10" s="2"/>
      <c r="S10" s="2"/>
      <c r="T10" s="85"/>
      <c r="U10" s="2"/>
      <c r="V10" s="447"/>
      <c r="W10" s="88">
        <f>Y5*2+Y6*7+Y7*1+Y8*0+Y9*0+Y10*8-0.9</f>
        <v>26.700000000000003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 t="s">
        <v>120</v>
      </c>
      <c r="N11" s="45"/>
      <c r="O11" s="2">
        <v>0.05</v>
      </c>
      <c r="P11" s="2"/>
      <c r="Q11" s="45"/>
      <c r="R11" s="2"/>
      <c r="S11" s="2"/>
      <c r="T11" s="85"/>
      <c r="U11" s="2"/>
      <c r="V11" s="447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48"/>
      <c r="W12" s="89">
        <f>W6*4+W10*4+W8*9</f>
        <v>741.8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445"/>
      <c r="D13" s="32" t="str">
        <f>'113.4月菜單'!F14</f>
        <v>糙米飯</v>
      </c>
      <c r="E13" s="32" t="s">
        <v>15</v>
      </c>
      <c r="F13" s="32"/>
      <c r="G13" s="32" t="str">
        <f>'113.4月菜單'!F15</f>
        <v>洋蔥肉片</v>
      </c>
      <c r="H13" s="32" t="s">
        <v>17</v>
      </c>
      <c r="I13" s="32"/>
      <c r="J13" s="32" t="str">
        <f>'113.4月菜單'!F16</f>
        <v>三絲豆腐(豆)</v>
      </c>
      <c r="K13" s="32" t="s">
        <v>122</v>
      </c>
      <c r="L13" s="32"/>
      <c r="M13" s="32" t="str">
        <f>'113.4月菜單'!F17</f>
        <v>香酥雞柳條(加)(炸)</v>
      </c>
      <c r="N13" s="32" t="s">
        <v>325</v>
      </c>
      <c r="O13" s="32"/>
      <c r="P13" s="32" t="str">
        <f>'113.4月菜單'!F18</f>
        <v>淺色蔬菜</v>
      </c>
      <c r="Q13" s="32" t="s">
        <v>18</v>
      </c>
      <c r="R13" s="32"/>
      <c r="S13" s="32" t="str">
        <f>'113.4月菜單'!F19</f>
        <v>紫菜蛋花湯</v>
      </c>
      <c r="T13" s="32" t="s">
        <v>17</v>
      </c>
      <c r="U13" s="32"/>
      <c r="V13" s="446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445"/>
      <c r="D14" s="2" t="s">
        <v>58</v>
      </c>
      <c r="E14" s="2"/>
      <c r="F14" s="2">
        <v>60</v>
      </c>
      <c r="G14" s="2" t="s">
        <v>68</v>
      </c>
      <c r="H14" s="2"/>
      <c r="I14" s="2">
        <v>40</v>
      </c>
      <c r="J14" s="2" t="s">
        <v>121</v>
      </c>
      <c r="K14" s="2" t="s">
        <v>104</v>
      </c>
      <c r="L14" s="2">
        <v>65</v>
      </c>
      <c r="M14" s="2" t="s">
        <v>321</v>
      </c>
      <c r="N14" s="2" t="s">
        <v>322</v>
      </c>
      <c r="O14" s="2">
        <v>30</v>
      </c>
      <c r="P14" s="2" t="s">
        <v>59</v>
      </c>
      <c r="Q14" s="2"/>
      <c r="R14" s="2">
        <v>80</v>
      </c>
      <c r="S14" s="2" t="s">
        <v>127</v>
      </c>
      <c r="T14" s="2"/>
      <c r="U14" s="2">
        <v>1</v>
      </c>
      <c r="V14" s="447"/>
      <c r="W14" s="90">
        <f>Y13*15+Y14*0+Y15*5+Y16*0+Y17*15+Y18*12+15</f>
        <v>98.5</v>
      </c>
      <c r="X14" s="38" t="s">
        <v>214</v>
      </c>
      <c r="Y14" s="39">
        <v>2.2999999999999998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9</v>
      </c>
      <c r="C15" s="445"/>
      <c r="D15" s="2" t="s">
        <v>142</v>
      </c>
      <c r="E15" s="2"/>
      <c r="F15" s="2">
        <v>40</v>
      </c>
      <c r="G15" s="459" t="s">
        <v>155</v>
      </c>
      <c r="H15" s="460"/>
      <c r="I15" s="110">
        <v>40</v>
      </c>
      <c r="J15" s="2" t="s">
        <v>256</v>
      </c>
      <c r="K15" s="85"/>
      <c r="L15" s="2">
        <v>10</v>
      </c>
      <c r="M15" s="2" t="s">
        <v>323</v>
      </c>
      <c r="N15" s="2"/>
      <c r="O15" s="2">
        <v>30</v>
      </c>
      <c r="P15" s="2"/>
      <c r="Q15" s="2"/>
      <c r="R15" s="2"/>
      <c r="S15" s="2" t="s">
        <v>81</v>
      </c>
      <c r="T15" s="2"/>
      <c r="U15" s="2">
        <v>5</v>
      </c>
      <c r="V15" s="447"/>
      <c r="W15" s="40" t="s">
        <v>44</v>
      </c>
      <c r="X15" s="41" t="s">
        <v>97</v>
      </c>
      <c r="Y15" s="39">
        <v>1.7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445"/>
      <c r="D16" s="45"/>
      <c r="E16" s="45"/>
      <c r="F16" s="2"/>
      <c r="G16" s="459"/>
      <c r="H16" s="460"/>
      <c r="I16" s="110"/>
      <c r="J16" s="2" t="s">
        <v>250</v>
      </c>
      <c r="K16" s="85"/>
      <c r="L16" s="2">
        <v>5</v>
      </c>
      <c r="M16" s="2"/>
      <c r="N16" s="2"/>
      <c r="O16" s="2"/>
      <c r="P16" s="2"/>
      <c r="Q16" s="2"/>
      <c r="R16" s="2"/>
      <c r="S16" s="2" t="s">
        <v>166</v>
      </c>
      <c r="T16" s="85"/>
      <c r="U16" s="2">
        <v>1</v>
      </c>
      <c r="V16" s="447"/>
      <c r="W16" s="88">
        <f>Y13*0+Y14*5+Y15*0+Y16*5+Y17*0+Y18*4</f>
        <v>24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40" ht="27.9" customHeight="1" x14ac:dyDescent="0.3">
      <c r="B17" s="441" t="s">
        <v>36</v>
      </c>
      <c r="C17" s="445"/>
      <c r="D17" s="45"/>
      <c r="E17" s="45"/>
      <c r="F17" s="2"/>
      <c r="G17" s="2"/>
      <c r="H17" s="2"/>
      <c r="I17" s="2"/>
      <c r="J17" s="2" t="s">
        <v>257</v>
      </c>
      <c r="K17" s="2"/>
      <c r="L17" s="2">
        <v>5</v>
      </c>
      <c r="M17" s="2"/>
      <c r="N17" s="2"/>
      <c r="O17" s="2"/>
      <c r="P17" s="2"/>
      <c r="Q17" s="2"/>
      <c r="R17" s="2"/>
      <c r="S17" s="2"/>
      <c r="T17" s="45"/>
      <c r="U17" s="2"/>
      <c r="V17" s="447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40" ht="27.9" customHeight="1" x14ac:dyDescent="0.4">
      <c r="B18" s="441"/>
      <c r="C18" s="445"/>
      <c r="D18" s="45"/>
      <c r="E18" s="45"/>
      <c r="F18" s="2"/>
      <c r="G18" s="2"/>
      <c r="H18" s="45"/>
      <c r="I18" s="2"/>
      <c r="J18" s="2"/>
      <c r="K18" s="85"/>
      <c r="L18" s="2"/>
      <c r="M18" s="2"/>
      <c r="N18" s="45"/>
      <c r="O18" s="2"/>
      <c r="P18" s="2"/>
      <c r="Q18" s="45"/>
      <c r="R18" s="2"/>
      <c r="S18" s="2"/>
      <c r="T18" s="2"/>
      <c r="U18" s="2"/>
      <c r="V18" s="447"/>
      <c r="W18" s="88">
        <f>Y13*2+Y14*7+Y15*1+Y16*0+Y17*0+Y18*8-0.9</f>
        <v>26.9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40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4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40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8"/>
      <c r="W20" s="89">
        <f>W14*4+W18*4+W16*9</f>
        <v>717.6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40" s="36" customFormat="1" ht="27.9" customHeight="1" x14ac:dyDescent="0.4">
      <c r="B21" s="31">
        <v>4</v>
      </c>
      <c r="C21" s="445"/>
      <c r="D21" s="32" t="str">
        <f>'113.4月菜單'!J14</f>
        <v>香Q米飯</v>
      </c>
      <c r="E21" s="32" t="s">
        <v>15</v>
      </c>
      <c r="F21" s="32"/>
      <c r="G21" s="32" t="str">
        <f>'113.4月菜單'!J15</f>
        <v>鹽酥雞(炸)</v>
      </c>
      <c r="H21" s="32" t="s">
        <v>258</v>
      </c>
      <c r="I21" s="32"/>
      <c r="J21" s="32" t="str">
        <f>'113.4月菜單'!J16</f>
        <v>玉米薏仁</v>
      </c>
      <c r="K21" s="32" t="s">
        <v>17</v>
      </c>
      <c r="L21" s="32"/>
      <c r="M21" s="32" t="str">
        <f>'113.4月菜單'!J17</f>
        <v>太祖鮮筍肉羹(加)</v>
      </c>
      <c r="N21" s="32" t="s">
        <v>260</v>
      </c>
      <c r="O21" s="32"/>
      <c r="P21" s="32" t="str">
        <f>'113.4月菜單'!J18</f>
        <v>深色蔬菜</v>
      </c>
      <c r="Q21" s="32" t="s">
        <v>18</v>
      </c>
      <c r="R21" s="32"/>
      <c r="S21" s="32" t="str">
        <f>'113.4月菜單'!J19</f>
        <v>日式豆腐湯(豆)</v>
      </c>
      <c r="T21" s="32" t="s">
        <v>17</v>
      </c>
      <c r="U21" s="32"/>
      <c r="V21" s="446"/>
      <c r="W21" s="33" t="s">
        <v>42</v>
      </c>
      <c r="X21" s="34" t="s">
        <v>19</v>
      </c>
      <c r="Y21" s="35">
        <v>5.6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40" s="58" customFormat="1" ht="27.75" customHeight="1" x14ac:dyDescent="0.55000000000000004">
      <c r="B22" s="37" t="s">
        <v>8</v>
      </c>
      <c r="C22" s="445"/>
      <c r="D22" s="2" t="s">
        <v>64</v>
      </c>
      <c r="E22" s="2"/>
      <c r="F22" s="2">
        <v>100</v>
      </c>
      <c r="G22" s="2" t="s">
        <v>259</v>
      </c>
      <c r="H22" s="2"/>
      <c r="I22" s="2">
        <v>60</v>
      </c>
      <c r="J22" s="2" t="s">
        <v>173</v>
      </c>
      <c r="K22" s="2"/>
      <c r="L22" s="2">
        <v>40</v>
      </c>
      <c r="M22" s="2" t="s">
        <v>117</v>
      </c>
      <c r="N22" s="2"/>
      <c r="O22" s="2">
        <v>40</v>
      </c>
      <c r="P22" s="2" t="s">
        <v>59</v>
      </c>
      <c r="Q22" s="2"/>
      <c r="R22" s="2">
        <v>80</v>
      </c>
      <c r="S22" s="2" t="s">
        <v>266</v>
      </c>
      <c r="T22" s="2"/>
      <c r="U22" s="2">
        <v>1</v>
      </c>
      <c r="V22" s="447"/>
      <c r="W22" s="90">
        <f>Y21*15+Y22*0+Y23*5+Y24*0+Y25*15+Y26*12+15</f>
        <v>107</v>
      </c>
      <c r="X22" s="38" t="s">
        <v>214</v>
      </c>
      <c r="Y22" s="39">
        <v>2.1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40" s="58" customFormat="1" ht="27.9" customHeight="1" x14ac:dyDescent="0.4">
      <c r="B23" s="37">
        <v>10</v>
      </c>
      <c r="C23" s="445"/>
      <c r="D23" s="2"/>
      <c r="E23" s="2"/>
      <c r="F23" s="2"/>
      <c r="G23" s="2"/>
      <c r="H23" s="2"/>
      <c r="I23" s="2"/>
      <c r="J23" s="2" t="s">
        <v>326</v>
      </c>
      <c r="K23" s="2"/>
      <c r="L23" s="2">
        <v>5</v>
      </c>
      <c r="M23" s="2" t="s">
        <v>264</v>
      </c>
      <c r="N23" s="2"/>
      <c r="O23" s="2">
        <v>30</v>
      </c>
      <c r="P23" s="2"/>
      <c r="Q23" s="2"/>
      <c r="R23" s="2"/>
      <c r="S23" s="2" t="s">
        <v>265</v>
      </c>
      <c r="T23" s="2" t="s">
        <v>267</v>
      </c>
      <c r="U23" s="2">
        <v>30</v>
      </c>
      <c r="V23" s="447"/>
      <c r="W23" s="40" t="s">
        <v>44</v>
      </c>
      <c r="X23" s="41" t="s">
        <v>25</v>
      </c>
      <c r="Y23" s="39">
        <v>1.6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40" s="58" customFormat="1" ht="27.9" customHeight="1" x14ac:dyDescent="0.55000000000000004">
      <c r="B24" s="37" t="s">
        <v>10</v>
      </c>
      <c r="C24" s="445"/>
      <c r="D24" s="2"/>
      <c r="E24" s="2"/>
      <c r="F24" s="2"/>
      <c r="G24" s="2"/>
      <c r="H24" s="45"/>
      <c r="I24" s="2"/>
      <c r="J24" s="2" t="s">
        <v>327</v>
      </c>
      <c r="K24" s="2"/>
      <c r="L24" s="2">
        <v>1</v>
      </c>
      <c r="M24" s="2" t="s">
        <v>234</v>
      </c>
      <c r="N24" s="2"/>
      <c r="O24" s="2">
        <v>3</v>
      </c>
      <c r="P24" s="2"/>
      <c r="Q24" s="45"/>
      <c r="R24" s="2"/>
      <c r="S24" s="2" t="s">
        <v>248</v>
      </c>
      <c r="T24" s="2"/>
      <c r="U24" s="2">
        <v>1</v>
      </c>
      <c r="V24" s="447"/>
      <c r="W24" s="88">
        <f>Y21*0+Y22*5+Y23*0+Y24*5+Y25*0+Y26*4</f>
        <v>23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40" s="58" customFormat="1" ht="27.9" customHeight="1" x14ac:dyDescent="0.3">
      <c r="B25" s="441" t="s">
        <v>37</v>
      </c>
      <c r="C25" s="445"/>
      <c r="D25" s="2"/>
      <c r="E25" s="2"/>
      <c r="F25" s="2"/>
      <c r="G25" s="2"/>
      <c r="H25" s="45"/>
      <c r="I25" s="2"/>
      <c r="J25" s="2"/>
      <c r="K25" s="2"/>
      <c r="L25" s="2"/>
      <c r="M25" s="58" t="s">
        <v>261</v>
      </c>
      <c r="N25" s="148"/>
      <c r="O25" s="118">
        <v>1</v>
      </c>
      <c r="P25" s="2"/>
      <c r="Q25" s="45"/>
      <c r="R25" s="2"/>
      <c r="S25" s="2"/>
      <c r="T25" s="45"/>
      <c r="U25" s="2"/>
      <c r="V25" s="447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40" s="58" customFormat="1" ht="27.9" customHeight="1" x14ac:dyDescent="0.55000000000000004">
      <c r="B26" s="441"/>
      <c r="C26" s="445"/>
      <c r="D26" s="87"/>
      <c r="E26" s="45"/>
      <c r="F26" s="2"/>
      <c r="G26" s="63"/>
      <c r="H26" s="45"/>
      <c r="I26" s="2"/>
      <c r="J26" s="2"/>
      <c r="K26" s="45"/>
      <c r="L26" s="2"/>
      <c r="M26" s="2" t="s">
        <v>262</v>
      </c>
      <c r="N26" s="45"/>
      <c r="O26" s="2">
        <v>10</v>
      </c>
      <c r="P26" s="2"/>
      <c r="Q26" s="45"/>
      <c r="R26" s="2"/>
      <c r="S26" s="2"/>
      <c r="T26" s="45"/>
      <c r="U26" s="2"/>
      <c r="V26" s="447"/>
      <c r="W26" s="88">
        <f>Y21*2+Y22*7+Y23*1+Y24*0+Y25*0+Y26*8-0.7</f>
        <v>26.8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40" s="58" customFormat="1" ht="27.9" customHeight="1" x14ac:dyDescent="0.3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 t="s">
        <v>263</v>
      </c>
      <c r="N27" s="2" t="s">
        <v>134</v>
      </c>
      <c r="O27" s="2">
        <v>10</v>
      </c>
      <c r="P27" s="2"/>
      <c r="Q27" s="45"/>
      <c r="R27" s="2"/>
      <c r="S27" s="2"/>
      <c r="T27" s="45"/>
      <c r="U27" s="2"/>
      <c r="V27" s="447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40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8"/>
      <c r="W28" s="89">
        <f>W22*4+W26*4+W24*9</f>
        <v>742.2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  <c r="AL28" s="138"/>
      <c r="AM28" s="138"/>
      <c r="AN28" s="138"/>
    </row>
    <row r="29" spans="2:40" s="36" customFormat="1" ht="27.9" customHeight="1" x14ac:dyDescent="0.4">
      <c r="B29" s="31">
        <v>4</v>
      </c>
      <c r="C29" s="445"/>
      <c r="D29" s="32" t="str">
        <f>'113.4月菜單'!N14</f>
        <v>地瓜飯</v>
      </c>
      <c r="E29" s="32" t="s">
        <v>69</v>
      </c>
      <c r="F29" s="32"/>
      <c r="G29" s="32" t="str">
        <f>'113.4月菜單'!N15</f>
        <v>清蒸魚(海)(豆)</v>
      </c>
      <c r="H29" s="92" t="s">
        <v>17</v>
      </c>
      <c r="I29" s="32"/>
      <c r="J29" s="32" t="str">
        <f>'113.4月菜單'!N16</f>
        <v>五香滷蛋</v>
      </c>
      <c r="K29" s="92" t="s">
        <v>17</v>
      </c>
      <c r="L29" s="32"/>
      <c r="M29" s="32" t="str">
        <f>'113.4月菜單'!N17</f>
        <v>白菜滷</v>
      </c>
      <c r="N29" s="32" t="s">
        <v>126</v>
      </c>
      <c r="O29" s="32"/>
      <c r="P29" s="32" t="str">
        <f>'113.4月菜單'!N18</f>
        <v>有機蔬菜</v>
      </c>
      <c r="Q29" s="32" t="s">
        <v>73</v>
      </c>
      <c r="R29" s="32"/>
      <c r="S29" s="32" t="str">
        <f>'113.4月菜單'!N19</f>
        <v>冬瓜山粉圓</v>
      </c>
      <c r="T29" s="32" t="s">
        <v>71</v>
      </c>
      <c r="U29" s="32"/>
      <c r="V29" s="446"/>
      <c r="W29" s="33" t="s">
        <v>93</v>
      </c>
      <c r="X29" s="34" t="s">
        <v>94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  <c r="AL29" s="138"/>
      <c r="AM29" s="138"/>
      <c r="AN29" s="138"/>
    </row>
    <row r="30" spans="2:40" ht="27.9" customHeight="1" x14ac:dyDescent="0.4">
      <c r="B30" s="37" t="s">
        <v>8</v>
      </c>
      <c r="C30" s="445"/>
      <c r="D30" s="2" t="s">
        <v>56</v>
      </c>
      <c r="E30" s="2"/>
      <c r="F30" s="2">
        <v>80</v>
      </c>
      <c r="G30" s="2" t="s">
        <v>268</v>
      </c>
      <c r="H30" s="2" t="s">
        <v>270</v>
      </c>
      <c r="I30" s="2">
        <v>40</v>
      </c>
      <c r="J30" s="2" t="s">
        <v>103</v>
      </c>
      <c r="K30" s="2"/>
      <c r="L30" s="2">
        <v>5</v>
      </c>
      <c r="M30" s="2" t="s">
        <v>125</v>
      </c>
      <c r="N30" s="2"/>
      <c r="O30" s="2">
        <v>50</v>
      </c>
      <c r="P30" s="2" t="s">
        <v>95</v>
      </c>
      <c r="Q30" s="2"/>
      <c r="R30" s="2">
        <v>80</v>
      </c>
      <c r="S30" s="2" t="s">
        <v>439</v>
      </c>
      <c r="T30" s="2"/>
      <c r="U30" s="2">
        <v>15</v>
      </c>
      <c r="V30" s="447"/>
      <c r="W30" s="90">
        <f>Y29*15+Y30*0+Y31*5+Y32*0+Y33*15+Y34*12+15</f>
        <v>97.5</v>
      </c>
      <c r="X30" s="38" t="s">
        <v>214</v>
      </c>
      <c r="Y30" s="39">
        <v>2.2000000000000002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  <c r="AL30" s="138"/>
      <c r="AM30" s="138"/>
      <c r="AN30" s="138"/>
    </row>
    <row r="31" spans="2:40" ht="27.9" customHeight="1" x14ac:dyDescent="0.4">
      <c r="B31" s="37">
        <v>11</v>
      </c>
      <c r="C31" s="445"/>
      <c r="D31" s="2" t="s">
        <v>91</v>
      </c>
      <c r="E31" s="2"/>
      <c r="F31" s="2">
        <v>55</v>
      </c>
      <c r="G31" s="165" t="s">
        <v>269</v>
      </c>
      <c r="H31" s="166" t="s">
        <v>271</v>
      </c>
      <c r="I31" s="2">
        <v>30</v>
      </c>
      <c r="J31" s="2" t="s">
        <v>81</v>
      </c>
      <c r="K31" s="87"/>
      <c r="L31" s="2">
        <v>55</v>
      </c>
      <c r="M31" s="2" t="s">
        <v>273</v>
      </c>
      <c r="N31" s="2"/>
      <c r="O31" s="2">
        <v>10</v>
      </c>
      <c r="P31" s="2"/>
      <c r="Q31" s="2"/>
      <c r="R31" s="2"/>
      <c r="S31" s="457" t="s">
        <v>440</v>
      </c>
      <c r="T31" s="458"/>
      <c r="U31" s="2">
        <v>5</v>
      </c>
      <c r="V31" s="447"/>
      <c r="W31" s="40" t="s">
        <v>96</v>
      </c>
      <c r="X31" s="41" t="s">
        <v>97</v>
      </c>
      <c r="Y31" s="39">
        <v>1.5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  <c r="AL31" s="138"/>
      <c r="AM31" s="147"/>
      <c r="AN31" s="138"/>
    </row>
    <row r="32" spans="2:40" ht="27.9" customHeight="1" x14ac:dyDescent="0.4">
      <c r="B32" s="37" t="s">
        <v>10</v>
      </c>
      <c r="C32" s="445"/>
      <c r="D32" s="45"/>
      <c r="E32" s="45"/>
      <c r="F32" s="2"/>
      <c r="G32" s="2"/>
      <c r="H32" s="2"/>
      <c r="I32" s="2"/>
      <c r="J32" s="2" t="s">
        <v>272</v>
      </c>
      <c r="K32" s="45"/>
      <c r="L32" s="2"/>
      <c r="M32" s="452" t="s">
        <v>155</v>
      </c>
      <c r="N32" s="453"/>
      <c r="O32" s="2">
        <v>10</v>
      </c>
      <c r="P32" s="2"/>
      <c r="Q32" s="45"/>
      <c r="R32" s="2"/>
      <c r="S32" s="2"/>
      <c r="T32" s="2"/>
      <c r="U32" s="2"/>
      <c r="V32" s="447"/>
      <c r="W32" s="88">
        <f>Y29*0+Y30*5+Y31*0+Y32*5+Y33*0+Y34*4</f>
        <v>23.5</v>
      </c>
      <c r="X32" s="41" t="s">
        <v>98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  <c r="AL32" s="138"/>
      <c r="AM32" s="147"/>
      <c r="AN32" s="138"/>
    </row>
    <row r="33" spans="2:33" ht="27.9" customHeight="1" x14ac:dyDescent="0.3">
      <c r="B33" s="441" t="s">
        <v>38</v>
      </c>
      <c r="C33" s="445"/>
      <c r="D33" s="45"/>
      <c r="E33" s="45"/>
      <c r="F33" s="2"/>
      <c r="G33" s="2"/>
      <c r="H33" s="45"/>
      <c r="I33" s="2"/>
      <c r="J33" s="2"/>
      <c r="K33" s="87"/>
      <c r="L33" s="2"/>
      <c r="M33" s="2" t="s">
        <v>168</v>
      </c>
      <c r="N33" s="45"/>
      <c r="O33" s="2">
        <v>3</v>
      </c>
      <c r="P33" s="2"/>
      <c r="Q33" s="45"/>
      <c r="R33" s="2"/>
      <c r="S33" s="2"/>
      <c r="T33" s="2"/>
      <c r="U33" s="2"/>
      <c r="V33" s="447"/>
      <c r="W33" s="40" t="s">
        <v>99</v>
      </c>
      <c r="X33" s="41" t="s">
        <v>100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441"/>
      <c r="C34" s="445"/>
      <c r="D34" s="45"/>
      <c r="E34" s="45"/>
      <c r="F34" s="2"/>
      <c r="G34" s="2"/>
      <c r="H34" s="45"/>
      <c r="I34" s="2"/>
      <c r="J34" s="2"/>
      <c r="K34" s="45"/>
      <c r="L34" s="2"/>
      <c r="M34" s="2" t="s">
        <v>274</v>
      </c>
      <c r="N34" s="45"/>
      <c r="O34" s="2">
        <v>1</v>
      </c>
      <c r="P34" s="2"/>
      <c r="Q34" s="45"/>
      <c r="R34" s="2"/>
      <c r="S34" s="2"/>
      <c r="T34" s="45"/>
      <c r="U34" s="2"/>
      <c r="V34" s="447"/>
      <c r="W34" s="88">
        <f>Y29*2+Y30*7+Y31*1+Y32*0+Y33*0+Y34*8-0.9</f>
        <v>26.000000000000004</v>
      </c>
      <c r="X34" s="80" t="s">
        <v>101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4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48"/>
      <c r="W36" s="89">
        <f>W30*4+W34*4+W32*9</f>
        <v>705.5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>
        <v>4</v>
      </c>
      <c r="C37" s="445"/>
      <c r="D37" s="32" t="str">
        <f>'113.4月菜單'!R14</f>
        <v>台式炒飯</v>
      </c>
      <c r="E37" s="32" t="s">
        <v>17</v>
      </c>
      <c r="F37" s="32"/>
      <c r="G37" s="32" t="str">
        <f>'113.4月菜單'!R15</f>
        <v>壽喜燒肉片</v>
      </c>
      <c r="H37" s="32" t="s">
        <v>17</v>
      </c>
      <c r="I37" s="32"/>
      <c r="J37" s="32" t="str">
        <f>'113.4月菜單'!R16</f>
        <v>古早味蛋糕(冷)</v>
      </c>
      <c r="K37" s="32" t="s">
        <v>86</v>
      </c>
      <c r="L37" s="32"/>
      <c r="M37" s="32" t="str">
        <f>'113.4月菜單'!R17</f>
        <v>偽東山滷味(豆)</v>
      </c>
      <c r="N37" s="32" t="s">
        <v>17</v>
      </c>
      <c r="O37" s="32"/>
      <c r="P37" s="32" t="str">
        <f>'113.4月菜單'!R18</f>
        <v>深色蔬菜</v>
      </c>
      <c r="Q37" s="32" t="s">
        <v>73</v>
      </c>
      <c r="R37" s="32"/>
      <c r="S37" s="32" t="str">
        <f>'113.4月菜單'!R19</f>
        <v>海芽蛋花湯</v>
      </c>
      <c r="T37" s="32" t="s">
        <v>277</v>
      </c>
      <c r="U37" s="32"/>
      <c r="V37" s="446"/>
      <c r="W37" s="33" t="s">
        <v>42</v>
      </c>
      <c r="X37" s="34" t="s">
        <v>19</v>
      </c>
      <c r="Y37" s="35">
        <v>5.5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445"/>
      <c r="D38" s="2" t="s">
        <v>70</v>
      </c>
      <c r="E38" s="2"/>
      <c r="F38" s="2">
        <v>100</v>
      </c>
      <c r="G38" s="450" t="s">
        <v>275</v>
      </c>
      <c r="H38" s="451"/>
      <c r="I38" s="110">
        <v>50</v>
      </c>
      <c r="J38" s="2" t="s">
        <v>441</v>
      </c>
      <c r="K38" s="2" t="s">
        <v>149</v>
      </c>
      <c r="L38" s="2">
        <v>30</v>
      </c>
      <c r="M38" s="152" t="s">
        <v>276</v>
      </c>
      <c r="N38" s="153"/>
      <c r="O38" s="157">
        <v>30</v>
      </c>
      <c r="P38" s="2" t="s">
        <v>72</v>
      </c>
      <c r="Q38" s="2"/>
      <c r="R38" s="2">
        <v>80</v>
      </c>
      <c r="S38" s="2" t="s">
        <v>278</v>
      </c>
      <c r="T38" s="2"/>
      <c r="U38" s="2">
        <v>5</v>
      </c>
      <c r="V38" s="447"/>
      <c r="W38" s="90">
        <f>Y37*15+Y38*0+Y39*5+Y40*0+Y41*15+Y42*12+15</f>
        <v>105.5</v>
      </c>
      <c r="X38" s="38" t="s">
        <v>214</v>
      </c>
      <c r="Y38" s="39">
        <v>2.1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12</v>
      </c>
      <c r="C39" s="445"/>
      <c r="D39" s="2" t="s">
        <v>147</v>
      </c>
      <c r="E39" s="2"/>
      <c r="F39" s="2">
        <v>0.05</v>
      </c>
      <c r="G39" s="2" t="s">
        <v>110</v>
      </c>
      <c r="H39" s="110"/>
      <c r="I39" s="110">
        <v>10</v>
      </c>
      <c r="J39" s="2"/>
      <c r="K39" s="2"/>
      <c r="L39" s="2"/>
      <c r="M39" s="152" t="s">
        <v>170</v>
      </c>
      <c r="N39" s="153" t="s">
        <v>169</v>
      </c>
      <c r="O39" s="157">
        <v>20</v>
      </c>
      <c r="P39" s="2"/>
      <c r="Q39" s="2"/>
      <c r="R39" s="2"/>
      <c r="S39" s="2" t="s">
        <v>81</v>
      </c>
      <c r="T39" s="2"/>
      <c r="U39" s="2">
        <v>5</v>
      </c>
      <c r="V39" s="447"/>
      <c r="W39" s="40" t="s">
        <v>44</v>
      </c>
      <c r="X39" s="41" t="s">
        <v>25</v>
      </c>
      <c r="Y39" s="39">
        <v>1.6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</row>
    <row r="40" spans="2:33" ht="27.9" customHeight="1" x14ac:dyDescent="0.4">
      <c r="B40" s="37" t="s">
        <v>10</v>
      </c>
      <c r="C40" s="445"/>
      <c r="D40" s="2" t="s">
        <v>148</v>
      </c>
      <c r="E40" s="2"/>
      <c r="F40" s="2">
        <v>1</v>
      </c>
      <c r="G40" s="120" t="s">
        <v>116</v>
      </c>
      <c r="H40" s="169"/>
      <c r="I40" s="2">
        <v>10</v>
      </c>
      <c r="J40" s="2"/>
      <c r="K40" s="85"/>
      <c r="L40" s="2"/>
      <c r="M40" s="154" t="s">
        <v>172</v>
      </c>
      <c r="N40" s="155"/>
      <c r="O40" s="158">
        <v>10</v>
      </c>
      <c r="P40" s="2"/>
      <c r="Q40" s="2"/>
      <c r="R40" s="2"/>
      <c r="S40" s="2" t="s">
        <v>248</v>
      </c>
      <c r="T40" s="85"/>
      <c r="U40" s="2">
        <v>1</v>
      </c>
      <c r="V40" s="447"/>
      <c r="W40" s="88">
        <f>Y37*0+Y38*5+Y39*0+Y40*5+Y41*0+Y42*4</f>
        <v>23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</row>
    <row r="41" spans="2:33" ht="27.9" customHeight="1" x14ac:dyDescent="0.3">
      <c r="B41" s="441" t="s">
        <v>30</v>
      </c>
      <c r="C41" s="445"/>
      <c r="D41" s="2" t="s">
        <v>68</v>
      </c>
      <c r="E41" s="2"/>
      <c r="F41" s="2">
        <v>10</v>
      </c>
      <c r="G41" s="2" t="s">
        <v>171</v>
      </c>
      <c r="H41" s="2"/>
      <c r="I41" s="2">
        <v>10</v>
      </c>
      <c r="J41" s="2"/>
      <c r="K41" s="45"/>
      <c r="L41" s="2"/>
      <c r="M41" s="153" t="s">
        <v>168</v>
      </c>
      <c r="N41" s="156"/>
      <c r="O41" s="159">
        <v>1</v>
      </c>
      <c r="P41" s="2"/>
      <c r="Q41" s="2"/>
      <c r="R41" s="2"/>
      <c r="S41" s="2"/>
      <c r="T41" s="87"/>
      <c r="U41" s="2"/>
      <c r="V41" s="447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</row>
    <row r="42" spans="2:33" ht="27.9" customHeight="1" x14ac:dyDescent="0.4">
      <c r="B42" s="441"/>
      <c r="C42" s="445"/>
      <c r="D42" s="457" t="s">
        <v>85</v>
      </c>
      <c r="E42" s="458"/>
      <c r="F42" s="2">
        <v>10</v>
      </c>
      <c r="G42" s="2"/>
      <c r="H42" s="45"/>
      <c r="I42" s="2"/>
      <c r="J42" s="2"/>
      <c r="K42" s="45"/>
      <c r="L42" s="2"/>
      <c r="M42" s="170"/>
      <c r="N42" s="171"/>
      <c r="O42" s="159"/>
      <c r="P42" s="2"/>
      <c r="Q42" s="45"/>
      <c r="R42" s="2"/>
      <c r="S42" s="2"/>
      <c r="T42" s="2"/>
      <c r="U42" s="2"/>
      <c r="V42" s="447"/>
      <c r="W42" s="88">
        <f>Y37*2+Y38*7+Y39*1+Y40*0+Y41*0+Y42*8-0.7</f>
        <v>26.600000000000005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</row>
    <row r="43" spans="2:33" ht="27.9" customHeight="1" x14ac:dyDescent="0.3">
      <c r="B43" s="47" t="s">
        <v>34</v>
      </c>
      <c r="C43" s="48"/>
      <c r="D43" s="87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85"/>
      <c r="U43" s="2"/>
      <c r="V43" s="447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48"/>
      <c r="W44" s="89">
        <f>W38*4+W42*4+W40*9</f>
        <v>735.4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74"/>
      <c r="AB45" s="57"/>
    </row>
    <row r="46" spans="2:33" x14ac:dyDescent="0.3">
      <c r="B46" s="57"/>
      <c r="C46" s="62"/>
      <c r="D46" s="454"/>
      <c r="E46" s="454"/>
      <c r="F46" s="456"/>
      <c r="G46" s="456"/>
      <c r="H46" s="75"/>
      <c r="K46" s="75"/>
      <c r="N46" s="75"/>
      <c r="Q46" s="75"/>
      <c r="T46" s="75"/>
    </row>
    <row r="47" spans="2:33" ht="28.2" x14ac:dyDescent="0.3">
      <c r="M47" s="160"/>
      <c r="N47" s="161"/>
      <c r="O47" s="160"/>
    </row>
    <row r="48" spans="2:33" ht="28.2" x14ac:dyDescent="0.3">
      <c r="M48" s="160"/>
      <c r="N48" s="161"/>
      <c r="O48" s="160"/>
    </row>
    <row r="49" spans="13:15" ht="28.2" x14ac:dyDescent="0.3">
      <c r="M49" s="162"/>
      <c r="N49" s="162"/>
      <c r="O49" s="163"/>
    </row>
    <row r="50" spans="13:15" ht="28.2" x14ac:dyDescent="0.3">
      <c r="M50" s="161"/>
      <c r="N50" s="164"/>
      <c r="O50" s="161"/>
    </row>
    <row r="51" spans="13:15" ht="28.2" x14ac:dyDescent="0.3">
      <c r="M51" s="161"/>
      <c r="N51" s="164"/>
      <c r="O51" s="161"/>
    </row>
  </sheetData>
  <mergeCells count="26">
    <mergeCell ref="B41:B42"/>
    <mergeCell ref="C13:C18"/>
    <mergeCell ref="V13:V20"/>
    <mergeCell ref="B17:B18"/>
    <mergeCell ref="B25:B26"/>
    <mergeCell ref="B33:B34"/>
    <mergeCell ref="G15:H15"/>
    <mergeCell ref="G16:H16"/>
    <mergeCell ref="M32:N32"/>
    <mergeCell ref="B1:Y1"/>
    <mergeCell ref="B2:G2"/>
    <mergeCell ref="C5:C10"/>
    <mergeCell ref="V5:V12"/>
    <mergeCell ref="B9:B10"/>
    <mergeCell ref="F3:L3"/>
    <mergeCell ref="D46:G46"/>
    <mergeCell ref="C29:C34"/>
    <mergeCell ref="V29:V36"/>
    <mergeCell ref="C21:C26"/>
    <mergeCell ref="V21:V28"/>
    <mergeCell ref="J45:Y45"/>
    <mergeCell ref="C37:C42"/>
    <mergeCell ref="V37:V44"/>
    <mergeCell ref="G38:H38"/>
    <mergeCell ref="S31:T31"/>
    <mergeCell ref="D42:E42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7"/>
  <sheetViews>
    <sheetView tabSelected="1" zoomScale="60" workbookViewId="0">
      <selection activeCell="L9" sqref="J9:L9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442" t="s">
        <v>445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"/>
      <c r="AB1" s="6"/>
    </row>
    <row r="2" spans="2:33" s="5" customFormat="1" ht="13.5" customHeight="1" x14ac:dyDescent="0.6">
      <c r="B2" s="443"/>
      <c r="C2" s="444"/>
      <c r="D2" s="444"/>
      <c r="E2" s="444"/>
      <c r="F2" s="444"/>
      <c r="G2" s="44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449" t="s">
        <v>105</v>
      </c>
      <c r="G3" s="449"/>
      <c r="H3" s="449"/>
      <c r="I3" s="449"/>
      <c r="J3" s="449"/>
      <c r="K3" s="449"/>
      <c r="L3" s="44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445"/>
      <c r="D5" s="32" t="str">
        <f>'113.4月菜單'!B23</f>
        <v>香Q米飯</v>
      </c>
      <c r="E5" s="32" t="s">
        <v>69</v>
      </c>
      <c r="F5" s="1" t="s">
        <v>16</v>
      </c>
      <c r="G5" s="32" t="str">
        <f>'113.4月菜單'!B24</f>
        <v>宜蘭香酥卜肉(炸)</v>
      </c>
      <c r="H5" s="32" t="s">
        <v>325</v>
      </c>
      <c r="I5" s="1" t="s">
        <v>16</v>
      </c>
      <c r="J5" s="32" t="str">
        <f>'113.4月菜單'!B25</f>
        <v>紅燒雞</v>
      </c>
      <c r="K5" s="32" t="s">
        <v>131</v>
      </c>
      <c r="L5" s="1" t="s">
        <v>16</v>
      </c>
      <c r="M5" s="32" t="str">
        <f>'113.4月菜單'!B26</f>
        <v>花椰菜拌雙菇</v>
      </c>
      <c r="N5" s="32" t="s">
        <v>17</v>
      </c>
      <c r="O5" s="1" t="s">
        <v>16</v>
      </c>
      <c r="P5" s="32" t="str">
        <f>'113.4月菜單'!B27</f>
        <v>淺色蔬菜</v>
      </c>
      <c r="Q5" s="32" t="s">
        <v>73</v>
      </c>
      <c r="R5" s="1" t="s">
        <v>16</v>
      </c>
      <c r="S5" s="32" t="str">
        <f>'113.4月菜單'!B28</f>
        <v>麵線肉羹湯(芡)(醃)(加)</v>
      </c>
      <c r="T5" s="32" t="s">
        <v>382</v>
      </c>
      <c r="U5" s="1" t="s">
        <v>16</v>
      </c>
      <c r="V5" s="446"/>
      <c r="W5" s="33" t="s">
        <v>42</v>
      </c>
      <c r="X5" s="34" t="s">
        <v>19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445"/>
      <c r="D6" s="2" t="s">
        <v>70</v>
      </c>
      <c r="E6" s="2"/>
      <c r="F6" s="2">
        <v>100</v>
      </c>
      <c r="G6" s="450" t="s">
        <v>328</v>
      </c>
      <c r="H6" s="451"/>
      <c r="I6" s="2">
        <v>50</v>
      </c>
      <c r="J6" s="2" t="s">
        <v>128</v>
      </c>
      <c r="K6" s="2"/>
      <c r="L6" s="2">
        <v>45</v>
      </c>
      <c r="M6" s="2" t="s">
        <v>329</v>
      </c>
      <c r="N6" s="2"/>
      <c r="O6" s="2">
        <v>60</v>
      </c>
      <c r="P6" s="2" t="s">
        <v>72</v>
      </c>
      <c r="Q6" s="2"/>
      <c r="R6" s="2">
        <v>80</v>
      </c>
      <c r="S6" s="110" t="s">
        <v>150</v>
      </c>
      <c r="T6" s="110"/>
      <c r="U6" s="110">
        <v>8</v>
      </c>
      <c r="V6" s="447"/>
      <c r="W6" s="90">
        <f>Y5*15+Y6*0+Y7*5+Y8*0+Y9*15+Y10*12+15</f>
        <v>106</v>
      </c>
      <c r="X6" s="38" t="s">
        <v>214</v>
      </c>
      <c r="Y6" s="39">
        <v>2.1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15</v>
      </c>
      <c r="C7" s="445"/>
      <c r="D7" s="2"/>
      <c r="E7" s="2"/>
      <c r="F7" s="2"/>
      <c r="G7" s="2"/>
      <c r="H7" s="2"/>
      <c r="I7" s="2"/>
      <c r="J7" s="457" t="s">
        <v>259</v>
      </c>
      <c r="K7" s="458"/>
      <c r="L7" s="2">
        <v>25</v>
      </c>
      <c r="M7" s="2" t="s">
        <v>330</v>
      </c>
      <c r="N7" s="2"/>
      <c r="O7" s="2">
        <v>5</v>
      </c>
      <c r="P7" s="2"/>
      <c r="Q7" s="2"/>
      <c r="R7" s="2"/>
      <c r="S7" s="110" t="s">
        <v>174</v>
      </c>
      <c r="T7" s="110" t="s">
        <v>118</v>
      </c>
      <c r="U7" s="110">
        <v>10</v>
      </c>
      <c r="V7" s="447"/>
      <c r="W7" s="40" t="s">
        <v>44</v>
      </c>
      <c r="X7" s="41" t="s">
        <v>25</v>
      </c>
      <c r="Y7" s="39">
        <v>1.7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445"/>
      <c r="D8" s="2"/>
      <c r="E8" s="2"/>
      <c r="F8" s="2"/>
      <c r="G8" s="2"/>
      <c r="H8" s="2"/>
      <c r="I8" s="2"/>
      <c r="J8" s="2" t="s">
        <v>107</v>
      </c>
      <c r="K8" s="45"/>
      <c r="L8" s="2">
        <v>5</v>
      </c>
      <c r="M8" s="2" t="s">
        <v>250</v>
      </c>
      <c r="N8" s="87"/>
      <c r="O8" s="2">
        <v>5</v>
      </c>
      <c r="P8" s="2"/>
      <c r="Q8" s="45"/>
      <c r="R8" s="2"/>
      <c r="S8" s="110" t="s">
        <v>151</v>
      </c>
      <c r="T8" s="110"/>
      <c r="U8" s="110">
        <v>3</v>
      </c>
      <c r="V8" s="447"/>
      <c r="W8" s="88">
        <f>Y5*0+Y6*5+Y7*0+Y8*5+Y9*W100+Y10*4</f>
        <v>23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441" t="s">
        <v>35</v>
      </c>
      <c r="C9" s="445"/>
      <c r="D9" s="2"/>
      <c r="E9" s="2"/>
      <c r="F9" s="2"/>
      <c r="G9" s="2"/>
      <c r="H9" s="45"/>
      <c r="I9" s="2"/>
      <c r="J9" s="2"/>
      <c r="K9" s="45"/>
      <c r="L9" s="2"/>
      <c r="M9" s="2" t="s">
        <v>331</v>
      </c>
      <c r="N9" s="87"/>
      <c r="O9" s="2">
        <v>1</v>
      </c>
      <c r="P9" s="2"/>
      <c r="Q9" s="45"/>
      <c r="R9" s="2"/>
      <c r="S9" s="2" t="s">
        <v>124</v>
      </c>
      <c r="T9" s="2"/>
      <c r="U9" s="2">
        <v>3</v>
      </c>
      <c r="V9" s="447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441"/>
      <c r="C10" s="445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 t="s">
        <v>119</v>
      </c>
      <c r="T10" s="2"/>
      <c r="U10" s="2">
        <v>1</v>
      </c>
      <c r="V10" s="447"/>
      <c r="W10" s="88">
        <f>Y5*2+Y6*7+Y7*1+Y8*0+Y9*0+Y10*8-0.7</f>
        <v>26.700000000000003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 t="s">
        <v>175</v>
      </c>
      <c r="T11" s="2" t="s">
        <v>134</v>
      </c>
      <c r="U11" s="2">
        <v>10</v>
      </c>
      <c r="V11" s="447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48"/>
      <c r="W12" s="89">
        <f>W6*4+W10*4+W8*9</f>
        <v>737.8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445"/>
      <c r="D13" s="32" t="str">
        <f>'113.4月菜單'!F23</f>
        <v>小米飯</v>
      </c>
      <c r="E13" s="32" t="s">
        <v>69</v>
      </c>
      <c r="F13" s="32"/>
      <c r="G13" s="32" t="str">
        <f>'113.4月菜單'!F24</f>
        <v>烤脆皮雞排</v>
      </c>
      <c r="H13" s="32" t="s">
        <v>318</v>
      </c>
      <c r="I13" s="32"/>
      <c r="J13" s="32" t="str">
        <f>'113.4月菜單'!F25</f>
        <v>家常豆腐(豆)</v>
      </c>
      <c r="K13" s="32" t="s">
        <v>333</v>
      </c>
      <c r="L13" s="32"/>
      <c r="M13" s="32" t="str">
        <f>'113.4月菜單'!F26</f>
        <v>海鮮什錦(海)</v>
      </c>
      <c r="N13" s="32" t="s">
        <v>332</v>
      </c>
      <c r="O13" s="32"/>
      <c r="P13" s="32" t="str">
        <f>'113.4月菜單'!F27</f>
        <v>深色蔬菜</v>
      </c>
      <c r="Q13" s="32" t="s">
        <v>73</v>
      </c>
      <c r="R13" s="32"/>
      <c r="S13" s="32" t="str">
        <f>'113.4月菜單'!F28</f>
        <v>地瓜芋圓(冷)</v>
      </c>
      <c r="T13" s="32" t="s">
        <v>17</v>
      </c>
      <c r="U13" s="32"/>
      <c r="V13" s="446"/>
      <c r="W13" s="33" t="s">
        <v>42</v>
      </c>
      <c r="X13" s="34" t="s">
        <v>19</v>
      </c>
      <c r="Y13" s="35">
        <v>5.0999999999999996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445"/>
      <c r="D14" s="2" t="s">
        <v>132</v>
      </c>
      <c r="E14" s="2"/>
      <c r="F14" s="2">
        <v>60</v>
      </c>
      <c r="G14" s="167" t="s">
        <v>181</v>
      </c>
      <c r="H14" s="168"/>
      <c r="I14" s="2">
        <v>60</v>
      </c>
      <c r="J14" s="2" t="s">
        <v>334</v>
      </c>
      <c r="K14" s="2" t="s">
        <v>145</v>
      </c>
      <c r="L14" s="2">
        <v>65</v>
      </c>
      <c r="M14" s="2" t="s">
        <v>350</v>
      </c>
      <c r="N14" s="133"/>
      <c r="O14" s="2">
        <v>50</v>
      </c>
      <c r="P14" s="2" t="s">
        <v>72</v>
      </c>
      <c r="Q14" s="2"/>
      <c r="R14" s="2">
        <v>80</v>
      </c>
      <c r="S14" s="2" t="s">
        <v>60</v>
      </c>
      <c r="T14" s="2"/>
      <c r="U14" s="2">
        <v>10</v>
      </c>
      <c r="V14" s="447"/>
      <c r="W14" s="90">
        <f>Y13*15+Y14*0+Y15*5+Y16*0+Y17*15+Y18*12+15</f>
        <v>100</v>
      </c>
      <c r="X14" s="38" t="s">
        <v>214</v>
      </c>
      <c r="Y14" s="39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16</v>
      </c>
      <c r="C15" s="445"/>
      <c r="D15" s="2" t="s">
        <v>178</v>
      </c>
      <c r="E15" s="2"/>
      <c r="F15" s="2">
        <v>40</v>
      </c>
      <c r="G15" s="165"/>
      <c r="H15" s="166"/>
      <c r="I15" s="2"/>
      <c r="J15" s="2" t="s">
        <v>335</v>
      </c>
      <c r="K15" s="2"/>
      <c r="L15" s="2">
        <v>3</v>
      </c>
      <c r="M15" s="2" t="s">
        <v>336</v>
      </c>
      <c r="N15" s="87" t="s">
        <v>337</v>
      </c>
      <c r="O15" s="2">
        <v>10</v>
      </c>
      <c r="P15" s="2"/>
      <c r="Q15" s="2"/>
      <c r="R15" s="2"/>
      <c r="S15" s="2" t="s">
        <v>455</v>
      </c>
      <c r="T15" s="2" t="s">
        <v>149</v>
      </c>
      <c r="U15" s="2">
        <v>10</v>
      </c>
      <c r="V15" s="447"/>
      <c r="W15" s="40" t="s">
        <v>44</v>
      </c>
      <c r="X15" s="41" t="s">
        <v>25</v>
      </c>
      <c r="Y15" s="39">
        <v>1.7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445"/>
      <c r="D16" s="45"/>
      <c r="E16" s="45"/>
      <c r="F16" s="2"/>
      <c r="G16" s="2"/>
      <c r="H16" s="2"/>
      <c r="I16" s="2"/>
      <c r="J16" s="58"/>
      <c r="K16" s="134"/>
      <c r="L16" s="118"/>
      <c r="M16" s="204" t="s">
        <v>351</v>
      </c>
      <c r="N16" s="134"/>
      <c r="O16" s="118">
        <v>20</v>
      </c>
      <c r="P16" s="2"/>
      <c r="Q16" s="45"/>
      <c r="R16" s="2"/>
      <c r="S16" s="2" t="s">
        <v>456</v>
      </c>
      <c r="T16" s="45"/>
      <c r="U16" s="2">
        <v>10</v>
      </c>
      <c r="V16" s="447"/>
      <c r="W16" s="88">
        <f>Y13*0+Y14*5+Y15*0+Y16*5+Y17*0+Y18*4</f>
        <v>24.5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441" t="s">
        <v>36</v>
      </c>
      <c r="C17" s="445"/>
      <c r="D17" s="45"/>
      <c r="E17" s="45"/>
      <c r="F17" s="2"/>
      <c r="G17" s="2"/>
      <c r="H17" s="45"/>
      <c r="I17" s="2"/>
      <c r="J17" s="2"/>
      <c r="K17" s="2"/>
      <c r="L17" s="2"/>
      <c r="M17" s="2" t="s">
        <v>250</v>
      </c>
      <c r="N17" s="110"/>
      <c r="O17" s="2">
        <v>10</v>
      </c>
      <c r="P17" s="2"/>
      <c r="Q17" s="45"/>
      <c r="R17" s="2"/>
      <c r="S17" s="2"/>
      <c r="T17" s="2"/>
      <c r="U17" s="2"/>
      <c r="V17" s="447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41"/>
      <c r="C18" s="445"/>
      <c r="D18" s="45"/>
      <c r="E18" s="45"/>
      <c r="F18" s="2"/>
      <c r="G18" s="2"/>
      <c r="H18" s="45"/>
      <c r="I18" s="2"/>
      <c r="J18" s="2"/>
      <c r="K18" s="2"/>
      <c r="L18" s="2"/>
      <c r="M18" s="2" t="s">
        <v>124</v>
      </c>
      <c r="N18" s="45"/>
      <c r="O18" s="2">
        <v>3</v>
      </c>
      <c r="P18" s="2"/>
      <c r="Q18" s="45"/>
      <c r="R18" s="2"/>
      <c r="S18" s="2"/>
      <c r="T18" s="2"/>
      <c r="U18" s="2"/>
      <c r="V18" s="447"/>
      <c r="W18" s="88">
        <f>Y13*2+Y14*7+Y15*1+Y16*0+Y17*0+Y18*8-1.3</f>
        <v>27.4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2"/>
      <c r="L19" s="2"/>
      <c r="M19" s="2" t="s">
        <v>119</v>
      </c>
      <c r="N19" s="45"/>
      <c r="O19" s="2">
        <v>1</v>
      </c>
      <c r="P19" s="2"/>
      <c r="Q19" s="45"/>
      <c r="R19" s="2"/>
      <c r="S19" s="2"/>
      <c r="T19" s="2"/>
      <c r="U19" s="2"/>
      <c r="V19" s="44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8"/>
      <c r="W20" s="89">
        <f>W14*4+W18*4+W16*9</f>
        <v>730.1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31">
        <v>4</v>
      </c>
      <c r="C21" s="445"/>
      <c r="D21" s="32" t="str">
        <f>'113.4月菜單'!J23</f>
        <v>香Q米飯</v>
      </c>
      <c r="E21" s="32" t="s">
        <v>15</v>
      </c>
      <c r="F21" s="32"/>
      <c r="G21" s="32" t="str">
        <f>'113.4月菜單'!J24</f>
        <v>蒜泥白肉</v>
      </c>
      <c r="H21" s="32" t="s">
        <v>17</v>
      </c>
      <c r="I21" s="32"/>
      <c r="J21" s="32" t="str">
        <f>'113.4月菜單'!J25</f>
        <v>日式蒸蛋</v>
      </c>
      <c r="K21" s="32" t="s">
        <v>15</v>
      </c>
      <c r="L21" s="32"/>
      <c r="M21" s="32" t="str">
        <f>'113.4月菜單'!J26</f>
        <v>炸醬高麗菜</v>
      </c>
      <c r="N21" s="32" t="s">
        <v>63</v>
      </c>
      <c r="O21" s="32"/>
      <c r="P21" s="32" t="str">
        <f>'113.4月菜單'!J27</f>
        <v>深色蔬菜</v>
      </c>
      <c r="Q21" s="32" t="s">
        <v>18</v>
      </c>
      <c r="R21" s="32"/>
      <c r="S21" s="32" t="str">
        <f>'113.4月菜單'!J28</f>
        <v>冬瓜湯</v>
      </c>
      <c r="T21" s="32" t="s">
        <v>17</v>
      </c>
      <c r="U21" s="32"/>
      <c r="V21" s="446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 t="s">
        <v>8</v>
      </c>
      <c r="C22" s="445"/>
      <c r="D22" s="2" t="s">
        <v>56</v>
      </c>
      <c r="E22" s="2"/>
      <c r="F22" s="2">
        <v>100</v>
      </c>
      <c r="G22" s="167" t="s">
        <v>338</v>
      </c>
      <c r="H22" s="168"/>
      <c r="I22" s="2">
        <v>50</v>
      </c>
      <c r="J22" s="110" t="s">
        <v>81</v>
      </c>
      <c r="K22" s="110"/>
      <c r="L22" s="110">
        <v>55</v>
      </c>
      <c r="M22" s="2" t="s">
        <v>115</v>
      </c>
      <c r="N22" s="2"/>
      <c r="O22" s="2">
        <v>3</v>
      </c>
      <c r="P22" s="2" t="s">
        <v>59</v>
      </c>
      <c r="Q22" s="2"/>
      <c r="R22" s="2">
        <v>80</v>
      </c>
      <c r="S22" s="2" t="s">
        <v>154</v>
      </c>
      <c r="T22" s="2"/>
      <c r="U22" s="2">
        <v>35</v>
      </c>
      <c r="V22" s="447"/>
      <c r="W22" s="90">
        <f>Y21*15+Y22*0+Y23*5+Y24*0+Y25*15+Y26*12+15</f>
        <v>99.5</v>
      </c>
      <c r="X22" s="38" t="s">
        <v>214</v>
      </c>
      <c r="Y22" s="39">
        <v>2.2000000000000002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>
        <v>17</v>
      </c>
      <c r="C23" s="445"/>
      <c r="D23" s="2"/>
      <c r="E23" s="2"/>
      <c r="F23" s="2"/>
      <c r="G23" s="2" t="s">
        <v>339</v>
      </c>
      <c r="H23" s="2"/>
      <c r="I23" s="2">
        <v>1</v>
      </c>
      <c r="J23" s="110" t="s">
        <v>146</v>
      </c>
      <c r="K23" s="110"/>
      <c r="L23" s="110">
        <v>1</v>
      </c>
      <c r="M23" s="2" t="s">
        <v>116</v>
      </c>
      <c r="N23" s="2"/>
      <c r="O23" s="2">
        <v>70</v>
      </c>
      <c r="P23" s="2"/>
      <c r="Q23" s="2"/>
      <c r="R23" s="2"/>
      <c r="S23" s="2" t="s">
        <v>354</v>
      </c>
      <c r="T23" s="2"/>
      <c r="U23" s="2">
        <v>1</v>
      </c>
      <c r="V23" s="447"/>
      <c r="W23" s="40" t="s">
        <v>44</v>
      </c>
      <c r="X23" s="41" t="s">
        <v>25</v>
      </c>
      <c r="Y23" s="39">
        <v>1.9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 x14ac:dyDescent="0.55000000000000004">
      <c r="B24" s="37" t="s">
        <v>10</v>
      </c>
      <c r="C24" s="445"/>
      <c r="D24" s="2"/>
      <c r="E24" s="2"/>
      <c r="F24" s="2"/>
      <c r="G24" s="2"/>
      <c r="H24" s="45"/>
      <c r="I24" s="2"/>
      <c r="J24" s="110"/>
      <c r="K24" s="110"/>
      <c r="L24" s="110"/>
      <c r="M24" s="2" t="s">
        <v>107</v>
      </c>
      <c r="N24" s="85"/>
      <c r="O24" s="2">
        <v>3</v>
      </c>
      <c r="P24" s="2"/>
      <c r="Q24" s="45"/>
      <c r="R24" s="2"/>
      <c r="S24" s="2"/>
      <c r="T24" s="45"/>
      <c r="U24" s="2"/>
      <c r="V24" s="447"/>
      <c r="W24" s="88">
        <f>Y21*0+Y22*5+Y23*0+Y24*5+Y25*0+Y26*4</f>
        <v>23.5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441" t="s">
        <v>37</v>
      </c>
      <c r="C25" s="445"/>
      <c r="D25" s="2"/>
      <c r="E25" s="2"/>
      <c r="F25" s="2"/>
      <c r="G25" s="2"/>
      <c r="H25" s="45"/>
      <c r="I25" s="2"/>
      <c r="J25" s="110"/>
      <c r="K25" s="110"/>
      <c r="L25" s="110"/>
      <c r="M25" s="2" t="s">
        <v>340</v>
      </c>
      <c r="N25" s="2"/>
      <c r="O25" s="2">
        <v>1</v>
      </c>
      <c r="P25" s="2"/>
      <c r="Q25" s="45"/>
      <c r="R25" s="2"/>
      <c r="S25" s="2"/>
      <c r="T25" s="2"/>
      <c r="U25" s="2"/>
      <c r="V25" s="447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441"/>
      <c r="C26" s="445"/>
      <c r="D26" s="2"/>
      <c r="E26" s="2"/>
      <c r="F26" s="2"/>
      <c r="G26" s="63"/>
      <c r="H26" s="45"/>
      <c r="I26" s="2"/>
      <c r="J26" s="2"/>
      <c r="K26" s="45"/>
      <c r="L26" s="2"/>
      <c r="M26" s="2"/>
      <c r="N26" s="85"/>
      <c r="O26" s="2"/>
      <c r="P26" s="2"/>
      <c r="Q26" s="45"/>
      <c r="R26" s="2"/>
      <c r="S26" s="2"/>
      <c r="T26" s="45"/>
      <c r="U26" s="2"/>
      <c r="V26" s="447"/>
      <c r="W26" s="88">
        <f>Y21*2+Y22*7+Y23*1+Y24*0+Y25*0+Y26*8-0.7</f>
        <v>26.6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47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 x14ac:dyDescent="0.6">
      <c r="B28" s="66"/>
      <c r="C28" s="67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8"/>
      <c r="W28" s="89">
        <f>W22*4+W26*4+W24*9</f>
        <v>715.9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 x14ac:dyDescent="0.4">
      <c r="B29" s="31">
        <v>4</v>
      </c>
      <c r="C29" s="445"/>
      <c r="D29" s="32" t="str">
        <f>'113.4月菜單'!N23</f>
        <v>地瓜飯</v>
      </c>
      <c r="E29" s="32" t="s">
        <v>15</v>
      </c>
      <c r="F29" s="32"/>
      <c r="G29" s="32" t="str">
        <f>'113.4月菜單'!N24</f>
        <v>卡茲魷魚圈(海)(炸)</v>
      </c>
      <c r="H29" s="32" t="s">
        <v>111</v>
      </c>
      <c r="I29" s="32"/>
      <c r="J29" s="32" t="str">
        <f>'113.4月菜單'!N25</f>
        <v>瓜仔肉(醃)</v>
      </c>
      <c r="K29" s="32" t="s">
        <v>17</v>
      </c>
      <c r="L29" s="32"/>
      <c r="M29" s="32" t="str">
        <f>'113.4月菜單'!N26</f>
        <v>北城豆腐鍋(豆)</v>
      </c>
      <c r="N29" s="32" t="s">
        <v>92</v>
      </c>
      <c r="O29" s="32"/>
      <c r="P29" s="32" t="str">
        <f>'113.4月菜單'!N27</f>
        <v>有機蔬菜</v>
      </c>
      <c r="Q29" s="32" t="s">
        <v>48</v>
      </c>
      <c r="R29" s="32"/>
      <c r="S29" s="32" t="str">
        <f>'113.4月菜單'!N28</f>
        <v>紫菜蛋花湯</v>
      </c>
      <c r="T29" s="32" t="s">
        <v>47</v>
      </c>
      <c r="U29" s="32"/>
      <c r="V29" s="446"/>
      <c r="W29" s="33" t="s">
        <v>42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445"/>
      <c r="D30" s="2" t="s">
        <v>58</v>
      </c>
      <c r="E30" s="2"/>
      <c r="F30" s="2">
        <v>80</v>
      </c>
      <c r="G30" s="2" t="s">
        <v>341</v>
      </c>
      <c r="H30" s="2" t="s">
        <v>165</v>
      </c>
      <c r="I30" s="2">
        <v>60</v>
      </c>
      <c r="J30" s="2" t="s">
        <v>146</v>
      </c>
      <c r="K30" s="2"/>
      <c r="L30" s="2">
        <v>1</v>
      </c>
      <c r="M30" s="2" t="s">
        <v>355</v>
      </c>
      <c r="N30" s="2"/>
      <c r="O30" s="2">
        <v>40</v>
      </c>
      <c r="P30" s="2" t="s">
        <v>59</v>
      </c>
      <c r="Q30" s="2"/>
      <c r="R30" s="2">
        <v>80</v>
      </c>
      <c r="S30" s="110" t="s">
        <v>127</v>
      </c>
      <c r="T30" s="110"/>
      <c r="U30" s="110">
        <v>1</v>
      </c>
      <c r="V30" s="447"/>
      <c r="W30" s="90">
        <f>Y29*15+Y30*0+Y31*5+Y32*0+Y33*15+Y34*12+15</f>
        <v>99.5</v>
      </c>
      <c r="X30" s="38" t="s">
        <v>214</v>
      </c>
      <c r="Y30" s="39">
        <v>2.2999999999999998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18</v>
      </c>
      <c r="C31" s="445"/>
      <c r="D31" s="2" t="s">
        <v>60</v>
      </c>
      <c r="E31" s="2"/>
      <c r="F31" s="2">
        <v>55</v>
      </c>
      <c r="G31" s="2" t="s">
        <v>112</v>
      </c>
      <c r="H31" s="2"/>
      <c r="I31" s="2">
        <v>30</v>
      </c>
      <c r="J31" s="201" t="s">
        <v>343</v>
      </c>
      <c r="K31" s="202" t="s">
        <v>344</v>
      </c>
      <c r="L31" s="2">
        <v>28</v>
      </c>
      <c r="M31" s="2" t="s">
        <v>346</v>
      </c>
      <c r="N31" s="45"/>
      <c r="O31" s="2">
        <v>1</v>
      </c>
      <c r="P31" s="2"/>
      <c r="Q31" s="2"/>
      <c r="R31" s="2"/>
      <c r="S31" s="2" t="s">
        <v>383</v>
      </c>
      <c r="T31" s="85"/>
      <c r="U31" s="2">
        <v>5</v>
      </c>
      <c r="V31" s="447"/>
      <c r="W31" s="40" t="s">
        <v>44</v>
      </c>
      <c r="X31" s="41" t="s">
        <v>25</v>
      </c>
      <c r="Y31" s="39">
        <v>1.9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</row>
    <row r="32" spans="2:33" ht="27.9" customHeight="1" x14ac:dyDescent="0.4">
      <c r="B32" s="37" t="s">
        <v>10</v>
      </c>
      <c r="C32" s="445"/>
      <c r="D32" s="45"/>
      <c r="E32" s="45"/>
      <c r="F32" s="2"/>
      <c r="G32" s="2"/>
      <c r="H32" s="45"/>
      <c r="I32" s="2"/>
      <c r="J32" s="2" t="s">
        <v>345</v>
      </c>
      <c r="K32" s="111"/>
      <c r="L32" s="2">
        <v>30</v>
      </c>
      <c r="M32" s="120" t="s">
        <v>114</v>
      </c>
      <c r="N32" s="203" t="s">
        <v>104</v>
      </c>
      <c r="O32" s="2">
        <v>20</v>
      </c>
      <c r="P32" s="2"/>
      <c r="Q32" s="45"/>
      <c r="R32" s="2"/>
      <c r="S32" s="2" t="s">
        <v>356</v>
      </c>
      <c r="T32" s="85"/>
      <c r="U32" s="2">
        <v>1</v>
      </c>
      <c r="V32" s="447"/>
      <c r="W32" s="88">
        <f>Y29*0+Y30*5+Y31*0+Y32*5+Y33*0+Y34*4</f>
        <v>24</v>
      </c>
      <c r="X32" s="41" t="s">
        <v>28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6" ht="27.9" customHeight="1" x14ac:dyDescent="0.3">
      <c r="B33" s="441" t="s">
        <v>38</v>
      </c>
      <c r="C33" s="445"/>
      <c r="D33" s="45"/>
      <c r="E33" s="45"/>
      <c r="F33" s="2"/>
      <c r="G33" s="2"/>
      <c r="H33" s="45"/>
      <c r="I33" s="2"/>
      <c r="J33" s="2"/>
      <c r="K33" s="85"/>
      <c r="L33" s="2"/>
      <c r="M33" s="165" t="s">
        <v>347</v>
      </c>
      <c r="N33" s="166"/>
      <c r="O33" s="2">
        <v>3</v>
      </c>
      <c r="P33" s="2"/>
      <c r="Q33" s="45"/>
      <c r="R33" s="2"/>
      <c r="S33" s="2"/>
      <c r="T33" s="85"/>
      <c r="U33" s="2"/>
      <c r="V33" s="447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6" ht="27.9" customHeight="1" x14ac:dyDescent="0.4">
      <c r="B34" s="441"/>
      <c r="C34" s="445"/>
      <c r="D34" s="45"/>
      <c r="E34" s="45"/>
      <c r="F34" s="2"/>
      <c r="G34" s="2"/>
      <c r="H34" s="45"/>
      <c r="I34" s="2"/>
      <c r="J34" s="2"/>
      <c r="K34" s="45"/>
      <c r="L34" s="2"/>
      <c r="M34" s="120" t="s">
        <v>348</v>
      </c>
      <c r="N34" s="203"/>
      <c r="O34" s="2">
        <v>10</v>
      </c>
      <c r="P34" s="2"/>
      <c r="Q34" s="45"/>
      <c r="R34" s="2"/>
      <c r="S34" s="2"/>
      <c r="T34" s="45"/>
      <c r="U34" s="2"/>
      <c r="V34" s="447"/>
      <c r="W34" s="88">
        <f>Y29*2+Y30*7+Y31*1+Y32*0+Y33*0+Y34*8-1.1</f>
        <v>26.899999999999995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6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 t="s">
        <v>349</v>
      </c>
      <c r="N35" s="45"/>
      <c r="O35" s="2">
        <v>1</v>
      </c>
      <c r="P35" s="2"/>
      <c r="Q35" s="45"/>
      <c r="R35" s="2"/>
      <c r="S35" s="2"/>
      <c r="T35" s="45"/>
      <c r="U35" s="2"/>
      <c r="V35" s="44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6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48"/>
      <c r="W36" s="89">
        <f>W30*4+W34*4+W32*9</f>
        <v>721.59999999999991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6" s="36" customFormat="1" ht="27.9" customHeight="1" x14ac:dyDescent="0.4">
      <c r="B37" s="31">
        <v>4</v>
      </c>
      <c r="C37" s="445"/>
      <c r="D37" s="32" t="str">
        <f>'113.4月菜單'!R23</f>
        <v>台式炒麵</v>
      </c>
      <c r="E37" s="32" t="s">
        <v>17</v>
      </c>
      <c r="F37" s="32"/>
      <c r="G37" s="32" t="str">
        <f>'113.4月菜單'!R24</f>
        <v>香烤雞腿</v>
      </c>
      <c r="H37" s="32" t="s">
        <v>357</v>
      </c>
      <c r="I37" s="32"/>
      <c r="J37" s="32" t="str">
        <f>'113.4月菜單'!R25</f>
        <v>奶皇包(冷)</v>
      </c>
      <c r="K37" s="32" t="s">
        <v>15</v>
      </c>
      <c r="L37" s="32"/>
      <c r="M37" s="32" t="str">
        <f>'113.4月菜單'!R26</f>
        <v>五香豆干(豆)</v>
      </c>
      <c r="N37" s="32" t="s">
        <v>82</v>
      </c>
      <c r="O37" s="32"/>
      <c r="P37" s="32" t="str">
        <f>'113.4月菜單'!R27</f>
        <v>深色蔬菜</v>
      </c>
      <c r="Q37" s="32" t="s">
        <v>49</v>
      </c>
      <c r="R37" s="32"/>
      <c r="S37" s="32" t="str">
        <f>'113.4月菜單'!R28</f>
        <v>筍絲湯</v>
      </c>
      <c r="T37" s="32" t="s">
        <v>50</v>
      </c>
      <c r="U37" s="32"/>
      <c r="V37" s="446"/>
      <c r="W37" s="33" t="s">
        <v>42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  <c r="AH37" s="138"/>
      <c r="AI37" s="138"/>
      <c r="AJ37" s="138"/>
    </row>
    <row r="38" spans="2:36" ht="27.9" customHeight="1" x14ac:dyDescent="0.4">
      <c r="B38" s="37" t="s">
        <v>8</v>
      </c>
      <c r="C38" s="445"/>
      <c r="D38" s="2" t="s">
        <v>176</v>
      </c>
      <c r="E38" s="2"/>
      <c r="F38" s="2">
        <v>120</v>
      </c>
      <c r="G38" s="205" t="s">
        <v>358</v>
      </c>
      <c r="H38" s="206"/>
      <c r="I38" s="118">
        <v>60</v>
      </c>
      <c r="J38" s="2" t="s">
        <v>359</v>
      </c>
      <c r="K38" s="2" t="s">
        <v>149</v>
      </c>
      <c r="L38" s="2">
        <v>30</v>
      </c>
      <c r="M38" s="58" t="s">
        <v>133</v>
      </c>
      <c r="N38" s="137" t="s">
        <v>104</v>
      </c>
      <c r="O38" s="136">
        <v>20</v>
      </c>
      <c r="P38" s="2" t="s">
        <v>59</v>
      </c>
      <c r="Q38" s="2"/>
      <c r="R38" s="2">
        <v>80</v>
      </c>
      <c r="S38" s="2" t="s">
        <v>360</v>
      </c>
      <c r="T38" s="2"/>
      <c r="U38" s="2">
        <v>35</v>
      </c>
      <c r="V38" s="447"/>
      <c r="W38" s="90">
        <f>Y37*15+Y38*0+Y39*5+Y40*0+Y41*15+Y42*12+15</f>
        <v>98.5</v>
      </c>
      <c r="X38" s="38" t="s">
        <v>214</v>
      </c>
      <c r="Y38" s="39">
        <v>2.2999999999999998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  <c r="AH38" s="138"/>
      <c r="AI38" s="138"/>
      <c r="AJ38" s="138"/>
    </row>
    <row r="39" spans="2:36" ht="27.9" customHeight="1" x14ac:dyDescent="0.4">
      <c r="B39" s="37">
        <v>19</v>
      </c>
      <c r="C39" s="445"/>
      <c r="D39" s="2" t="s">
        <v>110</v>
      </c>
      <c r="E39" s="2"/>
      <c r="F39" s="2">
        <v>35</v>
      </c>
      <c r="G39" s="165"/>
      <c r="H39" s="166"/>
      <c r="I39" s="2"/>
      <c r="J39" s="2"/>
      <c r="K39" s="2"/>
      <c r="L39" s="2"/>
      <c r="M39" s="2" t="s">
        <v>153</v>
      </c>
      <c r="N39" s="137" t="s">
        <v>104</v>
      </c>
      <c r="O39" s="136">
        <v>20</v>
      </c>
      <c r="P39" s="2"/>
      <c r="Q39" s="2"/>
      <c r="R39" s="2"/>
      <c r="S39" s="2"/>
      <c r="T39" s="2"/>
      <c r="U39" s="2"/>
      <c r="V39" s="447"/>
      <c r="W39" s="40" t="s">
        <v>44</v>
      </c>
      <c r="X39" s="41" t="s">
        <v>25</v>
      </c>
      <c r="Y39" s="39">
        <v>1.7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  <c r="AH39" s="138"/>
      <c r="AI39" s="138"/>
      <c r="AJ39" s="138"/>
    </row>
    <row r="40" spans="2:36" ht="27.9" customHeight="1" x14ac:dyDescent="0.4">
      <c r="B40" s="37" t="s">
        <v>10</v>
      </c>
      <c r="C40" s="445"/>
      <c r="D40" s="2" t="s">
        <v>107</v>
      </c>
      <c r="E40" s="2"/>
      <c r="F40" s="2">
        <v>3</v>
      </c>
      <c r="G40" s="2"/>
      <c r="H40" s="2"/>
      <c r="I40" s="2"/>
      <c r="J40" s="2"/>
      <c r="K40" s="2"/>
      <c r="L40" s="2"/>
      <c r="M40" s="2" t="s">
        <v>172</v>
      </c>
      <c r="N40" s="111"/>
      <c r="O40" s="2">
        <v>10</v>
      </c>
      <c r="P40" s="2"/>
      <c r="Q40" s="2"/>
      <c r="R40" s="2"/>
      <c r="S40" s="2"/>
      <c r="T40" s="2"/>
      <c r="U40" s="2"/>
      <c r="V40" s="447"/>
      <c r="W40" s="88">
        <f>Y37*0+Y38*5+Y39*0+Y40*5+Y41*0+Y42*4</f>
        <v>24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  <c r="AH40" s="138"/>
      <c r="AI40" s="138"/>
      <c r="AJ40" s="138"/>
    </row>
    <row r="41" spans="2:36" ht="27.9" customHeight="1" x14ac:dyDescent="0.3">
      <c r="B41" s="441" t="s">
        <v>30</v>
      </c>
      <c r="C41" s="445"/>
      <c r="D41" s="2" t="s">
        <v>85</v>
      </c>
      <c r="E41" s="2"/>
      <c r="F41" s="2">
        <v>10</v>
      </c>
      <c r="G41" s="2"/>
      <c r="H41" s="2"/>
      <c r="I41" s="2"/>
      <c r="J41" s="2"/>
      <c r="K41" s="2"/>
      <c r="L41" s="2"/>
      <c r="M41" s="2"/>
      <c r="N41" s="111"/>
      <c r="O41" s="2"/>
      <c r="P41" s="2"/>
      <c r="Q41" s="2"/>
      <c r="R41" s="2"/>
      <c r="S41" s="2"/>
      <c r="T41" s="85"/>
      <c r="U41" s="2"/>
      <c r="V41" s="447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6" ht="27.9" customHeight="1" x14ac:dyDescent="0.4">
      <c r="B42" s="441"/>
      <c r="C42" s="445"/>
      <c r="D42" s="2" t="s">
        <v>171</v>
      </c>
      <c r="E42" s="2"/>
      <c r="F42" s="2">
        <v>10</v>
      </c>
      <c r="G42" s="2"/>
      <c r="H42" s="45"/>
      <c r="I42" s="2"/>
      <c r="J42" s="2"/>
      <c r="K42" s="2"/>
      <c r="L42" s="2"/>
      <c r="M42" s="2"/>
      <c r="N42" s="45"/>
      <c r="O42" s="2"/>
      <c r="P42" s="2"/>
      <c r="Q42" s="45"/>
      <c r="R42" s="2"/>
      <c r="S42" s="2"/>
      <c r="T42" s="85"/>
      <c r="U42" s="2"/>
      <c r="V42" s="447"/>
      <c r="W42" s="88">
        <f>Y37*2+Y38*7+Y39*1+Y40*0+Y41*0+Y42*8-0.7</f>
        <v>27.099999999999998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6" ht="27.9" customHeight="1" x14ac:dyDescent="0.3">
      <c r="B43" s="47" t="s">
        <v>34</v>
      </c>
      <c r="C43" s="48"/>
      <c r="D43" s="87" t="s">
        <v>177</v>
      </c>
      <c r="E43" s="45"/>
      <c r="F43" s="2">
        <v>0.05</v>
      </c>
      <c r="G43" s="2"/>
      <c r="H43" s="45"/>
      <c r="I43" s="2"/>
      <c r="J43" s="2"/>
      <c r="K43" s="45"/>
      <c r="L43" s="2"/>
      <c r="M43" s="120"/>
      <c r="N43" s="135"/>
      <c r="O43" s="2"/>
      <c r="P43" s="2"/>
      <c r="Q43" s="45"/>
      <c r="R43" s="2"/>
      <c r="S43" s="2"/>
      <c r="T43" s="45"/>
      <c r="U43" s="2"/>
      <c r="V43" s="447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6" ht="27.9" customHeight="1" thickBot="1" x14ac:dyDescent="0.45">
      <c r="B44" s="70"/>
      <c r="C44" s="51"/>
      <c r="D44" s="172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48"/>
      <c r="W44" s="89">
        <f>W38*4+W42*4+W40*9</f>
        <v>718.4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6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74"/>
      <c r="AB45" s="57"/>
    </row>
    <row r="46" spans="2:36" ht="28.2" x14ac:dyDescent="0.3">
      <c r="B46" s="57"/>
      <c r="C46" s="62"/>
      <c r="D46" s="454"/>
      <c r="E46" s="454"/>
      <c r="F46" s="456"/>
      <c r="G46" s="456"/>
      <c r="H46" s="75"/>
      <c r="K46" s="75"/>
      <c r="M46" s="138"/>
      <c r="N46" s="138"/>
      <c r="O46" s="138"/>
      <c r="Q46" s="75"/>
      <c r="T46" s="75"/>
    </row>
    <row r="47" spans="2:36" ht="28.2" x14ac:dyDescent="0.3">
      <c r="M47" s="138"/>
      <c r="N47" s="138"/>
      <c r="O47" s="138"/>
    </row>
  </sheetData>
  <mergeCells count="22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J7:K7"/>
    <mergeCell ref="G6:H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15" zoomScale="60" workbookViewId="0">
      <selection activeCell="O28" sqref="O28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442" t="s">
        <v>446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"/>
      <c r="AB1" s="6"/>
    </row>
    <row r="2" spans="2:33" s="5" customFormat="1" ht="13.5" customHeight="1" x14ac:dyDescent="0.6">
      <c r="B2" s="443"/>
      <c r="C2" s="444"/>
      <c r="D2" s="444"/>
      <c r="E2" s="444"/>
      <c r="F2" s="444"/>
      <c r="G2" s="44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449" t="s">
        <v>105</v>
      </c>
      <c r="G3" s="449"/>
      <c r="H3" s="449"/>
      <c r="I3" s="449"/>
      <c r="J3" s="449"/>
      <c r="K3" s="449"/>
      <c r="L3" s="44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445"/>
      <c r="D5" s="32" t="str">
        <f>'113.4月菜單'!B32</f>
        <v>香Q米飯</v>
      </c>
      <c r="E5" s="32" t="s">
        <v>52</v>
      </c>
      <c r="F5" s="1" t="s">
        <v>16</v>
      </c>
      <c r="G5" s="32" t="str">
        <f>'113.4月菜單'!B33</f>
        <v>鮮嫩雞翅</v>
      </c>
      <c r="H5" s="32" t="s">
        <v>86</v>
      </c>
      <c r="I5" s="1" t="s">
        <v>16</v>
      </c>
      <c r="J5" s="32" t="str">
        <f>'113.4月菜單'!B34</f>
        <v>繽紛魷魚丸(海加)</v>
      </c>
      <c r="K5" s="32" t="s">
        <v>86</v>
      </c>
      <c r="L5" s="1" t="s">
        <v>16</v>
      </c>
      <c r="M5" s="32" t="str">
        <f>'113.4月菜單'!B35</f>
        <v>菜脯蛋(醃)</v>
      </c>
      <c r="N5" s="32" t="s">
        <v>135</v>
      </c>
      <c r="O5" s="1" t="s">
        <v>16</v>
      </c>
      <c r="P5" s="32" t="str">
        <f>'113.4月菜單'!B36</f>
        <v>深色蔬菜</v>
      </c>
      <c r="Q5" s="32" t="s">
        <v>54</v>
      </c>
      <c r="R5" s="1" t="s">
        <v>16</v>
      </c>
      <c r="S5" s="32" t="str">
        <f>'113.4月菜單'!B37</f>
        <v>味噌豆腐湯(豆)</v>
      </c>
      <c r="T5" s="32" t="s">
        <v>53</v>
      </c>
      <c r="U5" s="1" t="s">
        <v>16</v>
      </c>
      <c r="V5" s="446"/>
      <c r="W5" s="33" t="s">
        <v>42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445"/>
      <c r="D6" s="2" t="s">
        <v>58</v>
      </c>
      <c r="E6" s="2"/>
      <c r="F6" s="2">
        <v>100</v>
      </c>
      <c r="G6" s="2" t="s">
        <v>249</v>
      </c>
      <c r="H6" s="2"/>
      <c r="I6" s="2">
        <v>60</v>
      </c>
      <c r="J6" s="2" t="s">
        <v>182</v>
      </c>
      <c r="K6" s="2" t="s">
        <v>361</v>
      </c>
      <c r="L6" s="2">
        <v>20</v>
      </c>
      <c r="M6" s="2" t="s">
        <v>362</v>
      </c>
      <c r="N6" s="2" t="s">
        <v>363</v>
      </c>
      <c r="O6" s="2">
        <v>20</v>
      </c>
      <c r="P6" s="2" t="s">
        <v>59</v>
      </c>
      <c r="Q6" s="2"/>
      <c r="R6" s="2">
        <v>80</v>
      </c>
      <c r="S6" s="2" t="s">
        <v>130</v>
      </c>
      <c r="T6" s="2"/>
      <c r="U6" s="2">
        <v>1</v>
      </c>
      <c r="V6" s="447"/>
      <c r="W6" s="90">
        <f>Y5*15+Y6*0+Y7*5+Y8*0+Y9*15+Y10*12+15</f>
        <v>98.5</v>
      </c>
      <c r="X6" s="38" t="s">
        <v>214</v>
      </c>
      <c r="Y6" s="39">
        <v>2.2999999999999998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22</v>
      </c>
      <c r="C7" s="445"/>
      <c r="D7" s="2"/>
      <c r="E7" s="2"/>
      <c r="F7" s="2"/>
      <c r="G7" s="165"/>
      <c r="H7" s="166"/>
      <c r="I7" s="2"/>
      <c r="J7" s="2" t="s">
        <v>180</v>
      </c>
      <c r="K7" s="2"/>
      <c r="L7" s="2">
        <v>60</v>
      </c>
      <c r="M7" s="2" t="s">
        <v>364</v>
      </c>
      <c r="N7" s="2"/>
      <c r="O7" s="2">
        <v>40</v>
      </c>
      <c r="P7" s="2"/>
      <c r="Q7" s="2"/>
      <c r="R7" s="2"/>
      <c r="S7" s="2" t="s">
        <v>366</v>
      </c>
      <c r="T7" s="2" t="s">
        <v>367</v>
      </c>
      <c r="U7" s="2">
        <v>30</v>
      </c>
      <c r="V7" s="447"/>
      <c r="W7" s="40" t="s">
        <v>44</v>
      </c>
      <c r="X7" s="41" t="s">
        <v>25</v>
      </c>
      <c r="Y7" s="39">
        <v>1.7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445"/>
      <c r="D8" s="2"/>
      <c r="E8" s="2"/>
      <c r="F8" s="2"/>
      <c r="G8" s="2"/>
      <c r="H8" s="45"/>
      <c r="I8" s="2"/>
      <c r="J8" s="2"/>
      <c r="K8" s="45"/>
      <c r="L8" s="2"/>
      <c r="M8" s="120" t="s">
        <v>365</v>
      </c>
      <c r="N8" s="123"/>
      <c r="O8" s="121">
        <v>1</v>
      </c>
      <c r="P8" s="2"/>
      <c r="Q8" s="45"/>
      <c r="R8" s="2"/>
      <c r="S8" s="2" t="s">
        <v>356</v>
      </c>
      <c r="T8" s="2"/>
      <c r="U8" s="2">
        <v>1</v>
      </c>
      <c r="V8" s="447"/>
      <c r="W8" s="88">
        <f>Y5*0+Y6*5+Y7*0+Y8*5+Y9*0+Y10*4</f>
        <v>24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441" t="s">
        <v>35</v>
      </c>
      <c r="C9" s="445"/>
      <c r="D9" s="2"/>
      <c r="E9" s="2"/>
      <c r="F9" s="2"/>
      <c r="G9" s="2"/>
      <c r="H9" s="45"/>
      <c r="I9" s="2"/>
      <c r="K9" s="134"/>
      <c r="M9" s="120"/>
      <c r="N9" s="123"/>
      <c r="O9" s="121"/>
      <c r="P9" s="2"/>
      <c r="Q9" s="45"/>
      <c r="R9" s="2"/>
      <c r="S9" s="2"/>
      <c r="T9" s="85"/>
      <c r="U9" s="2"/>
      <c r="V9" s="447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441"/>
      <c r="C10" s="445"/>
      <c r="D10" s="2"/>
      <c r="E10" s="2"/>
      <c r="F10" s="2"/>
      <c r="G10" s="2"/>
      <c r="H10" s="45"/>
      <c r="I10" s="2"/>
      <c r="K10" s="134"/>
      <c r="M10" s="165"/>
      <c r="N10" s="176"/>
      <c r="O10" s="121"/>
      <c r="P10" s="2"/>
      <c r="Q10" s="45"/>
      <c r="R10" s="2"/>
      <c r="S10" s="2"/>
      <c r="T10" s="45"/>
      <c r="U10" s="2"/>
      <c r="V10" s="447"/>
      <c r="W10" s="88">
        <f>Y5*2+Y6*7+Y7*1+Y8*0+Y9*0+Y10*8-1.3</f>
        <v>26.499999999999996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K11" s="134"/>
      <c r="M11" s="165"/>
      <c r="N11" s="176"/>
      <c r="O11" s="121"/>
      <c r="P11" s="2"/>
      <c r="Q11" s="45"/>
      <c r="R11" s="2"/>
      <c r="S11" s="2"/>
      <c r="T11" s="45"/>
      <c r="U11" s="2"/>
      <c r="V11" s="447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120"/>
      <c r="K12" s="146"/>
      <c r="L12" s="121"/>
      <c r="M12" s="174"/>
      <c r="N12" s="177"/>
      <c r="O12" s="175"/>
      <c r="P12" s="2"/>
      <c r="Q12" s="45"/>
      <c r="R12" s="2"/>
      <c r="S12" s="2"/>
      <c r="T12" s="45"/>
      <c r="U12" s="2"/>
      <c r="V12" s="448"/>
      <c r="W12" s="89">
        <f>W6*4+W10*4+W8*9</f>
        <v>716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445"/>
      <c r="D13" s="32" t="str">
        <f>'113.4月菜單'!F32</f>
        <v>麥片飯</v>
      </c>
      <c r="E13" s="32" t="s">
        <v>83</v>
      </c>
      <c r="F13" s="32"/>
      <c r="G13" s="32" t="str">
        <f>'113.4月菜單'!F33</f>
        <v>冬瓜滷肉(豆)</v>
      </c>
      <c r="H13" s="32" t="s">
        <v>17</v>
      </c>
      <c r="I13" s="32"/>
      <c r="J13" s="32" t="str">
        <f>'113.4月菜單'!F34</f>
        <v>砂鍋白菜寬粉</v>
      </c>
      <c r="K13" s="32" t="s">
        <v>372</v>
      </c>
      <c r="L13" s="32"/>
      <c r="M13" s="173" t="str">
        <f>'113.4月菜單'!F35</f>
        <v>卡啦翅小腿(炸)</v>
      </c>
      <c r="N13" s="173" t="s">
        <v>111</v>
      </c>
      <c r="O13" s="173"/>
      <c r="P13" s="32" t="str">
        <f>'113.4月菜單'!F36</f>
        <v>淺色蔬菜</v>
      </c>
      <c r="Q13" s="32" t="s">
        <v>54</v>
      </c>
      <c r="R13" s="32"/>
      <c r="S13" s="32" t="str">
        <f>'113.4月菜單'!F37</f>
        <v>紫菜蛋花湯</v>
      </c>
      <c r="T13" s="32" t="s">
        <v>17</v>
      </c>
      <c r="U13" s="32"/>
      <c r="V13" s="446"/>
      <c r="W13" s="33" t="s">
        <v>42</v>
      </c>
      <c r="X13" s="34" t="s">
        <v>19</v>
      </c>
      <c r="Y13" s="35">
        <v>5.5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445"/>
      <c r="D14" s="2" t="s">
        <v>56</v>
      </c>
      <c r="E14" s="2"/>
      <c r="F14" s="2">
        <v>60</v>
      </c>
      <c r="G14" s="58" t="s">
        <v>368</v>
      </c>
      <c r="H14" s="119"/>
      <c r="I14" s="118">
        <v>40</v>
      </c>
      <c r="J14" s="2" t="s">
        <v>373</v>
      </c>
      <c r="K14" s="2"/>
      <c r="L14" s="2">
        <v>8</v>
      </c>
      <c r="M14" s="2" t="s">
        <v>371</v>
      </c>
      <c r="N14" s="2"/>
      <c r="O14" s="2">
        <v>30</v>
      </c>
      <c r="P14" s="2" t="s">
        <v>59</v>
      </c>
      <c r="Q14" s="2"/>
      <c r="R14" s="2">
        <v>80</v>
      </c>
      <c r="S14" s="2" t="s">
        <v>380</v>
      </c>
      <c r="T14" s="2"/>
      <c r="U14" s="2">
        <v>1</v>
      </c>
      <c r="V14" s="447"/>
      <c r="W14" s="90">
        <f>Y13*15+Y14*0+Y15*5+Y16*0+Y17*15+Y18*12+15</f>
        <v>106.5</v>
      </c>
      <c r="X14" s="38" t="s">
        <v>214</v>
      </c>
      <c r="Y14" s="39">
        <v>2.1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23</v>
      </c>
      <c r="C15" s="445"/>
      <c r="D15" s="2" t="s">
        <v>152</v>
      </c>
      <c r="E15" s="2"/>
      <c r="F15" s="2">
        <v>40</v>
      </c>
      <c r="G15" s="452" t="s">
        <v>369</v>
      </c>
      <c r="H15" s="461"/>
      <c r="I15" s="121">
        <v>30</v>
      </c>
      <c r="J15" s="2" t="s">
        <v>374</v>
      </c>
      <c r="K15" s="2"/>
      <c r="L15" s="2">
        <v>40</v>
      </c>
      <c r="M15" s="2"/>
      <c r="N15" s="2"/>
      <c r="O15" s="2"/>
      <c r="P15" s="2"/>
      <c r="Q15" s="2"/>
      <c r="R15" s="2"/>
      <c r="S15" s="2" t="s">
        <v>375</v>
      </c>
      <c r="T15" s="2"/>
      <c r="U15" s="2">
        <v>5</v>
      </c>
      <c r="V15" s="447"/>
      <c r="W15" s="40" t="s">
        <v>44</v>
      </c>
      <c r="X15" s="41" t="s">
        <v>25</v>
      </c>
      <c r="Y15" s="39">
        <v>1.8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445"/>
      <c r="D16" s="45"/>
      <c r="E16" s="45"/>
      <c r="F16" s="2"/>
      <c r="G16" s="58" t="s">
        <v>370</v>
      </c>
      <c r="H16" s="122" t="s">
        <v>313</v>
      </c>
      <c r="I16" s="118">
        <v>20</v>
      </c>
      <c r="J16" s="2" t="s">
        <v>376</v>
      </c>
      <c r="K16" s="2"/>
      <c r="L16" s="2">
        <v>3</v>
      </c>
      <c r="M16" s="2"/>
      <c r="N16" s="2"/>
      <c r="O16" s="2"/>
      <c r="P16" s="2"/>
      <c r="Q16" s="45"/>
      <c r="R16" s="2"/>
      <c r="S16" s="58" t="s">
        <v>356</v>
      </c>
      <c r="T16" s="178"/>
      <c r="U16" s="2">
        <v>1</v>
      </c>
      <c r="V16" s="447"/>
      <c r="W16" s="88">
        <f>Y13*0+Y14*5+Y15*0+Y16*5+Y17*0+Y18*4</f>
        <v>23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441" t="s">
        <v>36</v>
      </c>
      <c r="C17" s="445"/>
      <c r="D17" s="45"/>
      <c r="E17" s="45"/>
      <c r="F17" s="2"/>
      <c r="G17" s="2" t="s">
        <v>124</v>
      </c>
      <c r="H17" s="45"/>
      <c r="I17" s="2">
        <v>1</v>
      </c>
      <c r="J17" s="2" t="s">
        <v>377</v>
      </c>
      <c r="K17" s="2"/>
      <c r="L17" s="2">
        <v>1</v>
      </c>
      <c r="M17" s="2"/>
      <c r="N17" s="85"/>
      <c r="O17" s="2"/>
      <c r="P17" s="2"/>
      <c r="Q17" s="45"/>
      <c r="R17" s="2"/>
      <c r="S17" s="2"/>
      <c r="T17" s="45"/>
      <c r="U17" s="2"/>
      <c r="V17" s="447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41"/>
      <c r="C18" s="445"/>
      <c r="D18" s="45"/>
      <c r="E18" s="45"/>
      <c r="F18" s="2"/>
      <c r="G18" s="2"/>
      <c r="H18" s="45"/>
      <c r="I18" s="2"/>
      <c r="J18" s="2" t="s">
        <v>378</v>
      </c>
      <c r="K18" s="2"/>
      <c r="L18" s="2">
        <v>3</v>
      </c>
      <c r="M18" s="2"/>
      <c r="N18" s="45"/>
      <c r="O18" s="2"/>
      <c r="P18" s="2"/>
      <c r="Q18" s="45"/>
      <c r="R18" s="2"/>
      <c r="S18" s="2"/>
      <c r="T18" s="179"/>
      <c r="U18" s="2"/>
      <c r="V18" s="447"/>
      <c r="W18" s="88">
        <f>Y13*2+Y14*7+Y15*1+Y16*0+Y17*0+Y18*8-0.7</f>
        <v>26.800000000000004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4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8"/>
      <c r="W20" s="89">
        <f>W14*4+W18*4+W16*9</f>
        <v>740.2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31">
        <v>4</v>
      </c>
      <c r="C21" s="462"/>
      <c r="D21" s="109" t="str">
        <f>'113.4月菜單'!J32</f>
        <v>香Q米飯</v>
      </c>
      <c r="E21" s="109" t="s">
        <v>15</v>
      </c>
      <c r="F21" s="109"/>
      <c r="G21" s="109" t="str">
        <f>'113.4月菜單'!J33</f>
        <v>無骨雞排(加)</v>
      </c>
      <c r="H21" s="109" t="s">
        <v>388</v>
      </c>
      <c r="I21" s="109"/>
      <c r="J21" s="109" t="str">
        <f>'113.4月菜單'!J34</f>
        <v>梅干肉燥(醃)</v>
      </c>
      <c r="K21" s="109" t="s">
        <v>17</v>
      </c>
      <c r="L21" s="139"/>
      <c r="M21" s="140" t="str">
        <f>'113.4月菜單'!J35</f>
        <v>韓式年糕(冷)</v>
      </c>
      <c r="N21" s="109" t="s">
        <v>17</v>
      </c>
      <c r="O21" s="109"/>
      <c r="P21" s="109" t="str">
        <f>'113.4月菜單'!J36</f>
        <v>深色蔬菜</v>
      </c>
      <c r="Q21" s="32" t="s">
        <v>54</v>
      </c>
      <c r="R21" s="109"/>
      <c r="S21" s="109" t="str">
        <f>'113.4月菜單'!J37</f>
        <v>金菇肉絲湯</v>
      </c>
      <c r="T21" s="109" t="s">
        <v>80</v>
      </c>
      <c r="U21" s="109"/>
      <c r="V21" s="463"/>
      <c r="W21" s="33" t="s">
        <v>42</v>
      </c>
      <c r="X21" s="34" t="s">
        <v>19</v>
      </c>
      <c r="Y21" s="35">
        <v>5.7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 t="s">
        <v>8</v>
      </c>
      <c r="C22" s="462"/>
      <c r="D22" s="2" t="s">
        <v>56</v>
      </c>
      <c r="E22" s="2"/>
      <c r="F22" s="2">
        <v>100</v>
      </c>
      <c r="G22" s="110" t="s">
        <v>386</v>
      </c>
      <c r="H22" s="110" t="s">
        <v>387</v>
      </c>
      <c r="I22" s="110">
        <v>50</v>
      </c>
      <c r="J22" s="110" t="s">
        <v>389</v>
      </c>
      <c r="K22" s="110" t="s">
        <v>118</v>
      </c>
      <c r="L22" s="110">
        <v>10</v>
      </c>
      <c r="M22" s="2" t="s">
        <v>392</v>
      </c>
      <c r="N22" s="2" t="s">
        <v>393</v>
      </c>
      <c r="O22" s="2">
        <v>20</v>
      </c>
      <c r="P22" s="2" t="s">
        <v>59</v>
      </c>
      <c r="Q22" s="2"/>
      <c r="R22" s="2">
        <v>80</v>
      </c>
      <c r="S22" s="110" t="s">
        <v>179</v>
      </c>
      <c r="T22" s="110"/>
      <c r="U22" s="110">
        <v>30</v>
      </c>
      <c r="V22" s="464"/>
      <c r="W22" s="90">
        <f>Y21*15+Y22*0+Y23*5+Y24*0+Y25*15+Y26*12+15</f>
        <v>109.5</v>
      </c>
      <c r="X22" s="38" t="s">
        <v>214</v>
      </c>
      <c r="Y22" s="39">
        <v>2.1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>
        <v>24</v>
      </c>
      <c r="C23" s="462"/>
      <c r="D23" s="2"/>
      <c r="E23" s="2"/>
      <c r="F23" s="2"/>
      <c r="G23" s="110"/>
      <c r="H23" s="110"/>
      <c r="I23" s="110"/>
      <c r="J23" s="110" t="s">
        <v>390</v>
      </c>
      <c r="K23" s="110"/>
      <c r="L23" s="110">
        <v>35</v>
      </c>
      <c r="M23" s="165" t="s">
        <v>116</v>
      </c>
      <c r="N23" s="166"/>
      <c r="O23" s="2">
        <v>50</v>
      </c>
      <c r="P23" s="110"/>
      <c r="Q23" s="110"/>
      <c r="R23" s="110"/>
      <c r="S23" s="2" t="s">
        <v>404</v>
      </c>
      <c r="T23" s="85"/>
      <c r="U23" s="2">
        <v>10</v>
      </c>
      <c r="V23" s="464"/>
      <c r="W23" s="40" t="s">
        <v>44</v>
      </c>
      <c r="X23" s="41" t="s">
        <v>25</v>
      </c>
      <c r="Y23" s="39">
        <v>1.8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 x14ac:dyDescent="0.55000000000000004">
      <c r="B24" s="37" t="s">
        <v>10</v>
      </c>
      <c r="C24" s="462"/>
      <c r="D24" s="2"/>
      <c r="E24" s="2"/>
      <c r="F24" s="2"/>
      <c r="G24" s="110"/>
      <c r="H24" s="111"/>
      <c r="I24" s="110"/>
      <c r="J24" s="110" t="s">
        <v>391</v>
      </c>
      <c r="K24" s="111"/>
      <c r="L24" s="110">
        <v>1</v>
      </c>
      <c r="M24" s="110" t="s">
        <v>339</v>
      </c>
      <c r="N24" s="144"/>
      <c r="O24" s="110">
        <v>0.05</v>
      </c>
      <c r="P24" s="110"/>
      <c r="Q24" s="111"/>
      <c r="R24" s="110"/>
      <c r="S24" s="452" t="s">
        <v>396</v>
      </c>
      <c r="T24" s="453"/>
      <c r="U24" s="2">
        <v>5</v>
      </c>
      <c r="V24" s="464"/>
      <c r="W24" s="88">
        <f>Y21*0+Y22*5+Y23*0+Y24*5+Y25*0+Y26*4</f>
        <v>23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441" t="s">
        <v>37</v>
      </c>
      <c r="C25" s="462"/>
      <c r="D25" s="2"/>
      <c r="E25" s="2"/>
      <c r="F25" s="2"/>
      <c r="G25" s="110"/>
      <c r="H25" s="111"/>
      <c r="I25" s="110"/>
      <c r="J25" s="110"/>
      <c r="K25" s="144"/>
      <c r="L25" s="110"/>
      <c r="M25" s="110" t="s">
        <v>394</v>
      </c>
      <c r="N25" s="111"/>
      <c r="O25" s="110">
        <v>0.05</v>
      </c>
      <c r="P25" s="110"/>
      <c r="Q25" s="111"/>
      <c r="R25" s="110"/>
      <c r="S25" s="2" t="s">
        <v>347</v>
      </c>
      <c r="T25" s="2"/>
      <c r="U25" s="2">
        <v>3</v>
      </c>
      <c r="V25" s="464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441"/>
      <c r="C26" s="462"/>
      <c r="D26" s="2"/>
      <c r="E26" s="2"/>
      <c r="F26" s="2"/>
      <c r="G26" s="112"/>
      <c r="H26" s="111"/>
      <c r="I26" s="110"/>
      <c r="J26" s="110"/>
      <c r="K26" s="111"/>
      <c r="L26" s="110"/>
      <c r="M26" s="110"/>
      <c r="N26" s="111"/>
      <c r="O26" s="110"/>
      <c r="P26" s="110"/>
      <c r="Q26" s="111"/>
      <c r="R26" s="110"/>
      <c r="S26" s="2" t="s">
        <v>397</v>
      </c>
      <c r="T26" s="2"/>
      <c r="U26" s="2">
        <v>1</v>
      </c>
      <c r="V26" s="464"/>
      <c r="W26" s="88">
        <f>Y21*2+Y22*7+Y23*1+Y24*0+Y25*0+Y26*8-1</f>
        <v>26.900000000000002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 t="s">
        <v>34</v>
      </c>
      <c r="C27" s="113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464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 x14ac:dyDescent="0.6">
      <c r="B28" s="66"/>
      <c r="C28" s="115"/>
      <c r="D28" s="111"/>
      <c r="E28" s="111"/>
      <c r="F28" s="110"/>
      <c r="G28" s="110"/>
      <c r="H28" s="111"/>
      <c r="I28" s="110"/>
      <c r="J28" s="110"/>
      <c r="K28" s="111"/>
      <c r="L28" s="110"/>
      <c r="M28" s="110"/>
      <c r="N28" s="111"/>
      <c r="O28" s="110"/>
      <c r="P28" s="110"/>
      <c r="Q28" s="111"/>
      <c r="R28" s="110"/>
      <c r="S28" s="110"/>
      <c r="T28" s="111"/>
      <c r="U28" s="110"/>
      <c r="V28" s="465"/>
      <c r="W28" s="89">
        <f>W22*4+W26*4+W24*9</f>
        <v>752.6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 x14ac:dyDescent="0.4">
      <c r="B29" s="31">
        <v>4</v>
      </c>
      <c r="C29" s="462"/>
      <c r="D29" s="32" t="str">
        <f>'113.4月菜單'!N32</f>
        <v>地瓜飯</v>
      </c>
      <c r="E29" s="32" t="s">
        <v>76</v>
      </c>
      <c r="F29" s="1"/>
      <c r="G29" s="32" t="str">
        <f>'113.4月菜單'!N33</f>
        <v>雙拼魚塊(海)(炸)</v>
      </c>
      <c r="H29" s="32" t="s">
        <v>136</v>
      </c>
      <c r="I29" s="1"/>
      <c r="J29" s="32" t="str">
        <f>'113.4月菜單'!N34</f>
        <v>洋蔥豬柳</v>
      </c>
      <c r="K29" s="32" t="s">
        <v>137</v>
      </c>
      <c r="L29" s="1"/>
      <c r="M29" s="32" t="str">
        <f>'113.4月菜單'!N35</f>
        <v>玉米絞肉</v>
      </c>
      <c r="N29" s="32" t="s">
        <v>74</v>
      </c>
      <c r="O29" s="1"/>
      <c r="P29" s="32" t="str">
        <f>'113.4月菜單'!N36</f>
        <v>有機蔬菜</v>
      </c>
      <c r="Q29" s="32" t="s">
        <v>75</v>
      </c>
      <c r="R29" s="1"/>
      <c r="S29" s="32" t="str">
        <f>'113.4月菜單'!N37</f>
        <v>菜頭湯</v>
      </c>
      <c r="T29" s="32" t="s">
        <v>74</v>
      </c>
      <c r="U29" s="1"/>
      <c r="V29" s="446"/>
      <c r="W29" s="33" t="s">
        <v>42</v>
      </c>
      <c r="X29" s="34" t="s">
        <v>19</v>
      </c>
      <c r="Y29" s="35">
        <v>5.4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462"/>
      <c r="D30" s="2" t="s">
        <v>77</v>
      </c>
      <c r="E30" s="2"/>
      <c r="F30" s="2">
        <v>80</v>
      </c>
      <c r="G30" s="2" t="s">
        <v>112</v>
      </c>
      <c r="H30" s="2"/>
      <c r="I30" s="2">
        <v>30</v>
      </c>
      <c r="J30" s="2" t="s">
        <v>68</v>
      </c>
      <c r="K30" s="2"/>
      <c r="L30" s="2">
        <v>40</v>
      </c>
      <c r="M30" s="2" t="s">
        <v>395</v>
      </c>
      <c r="N30" s="133"/>
      <c r="O30" s="2">
        <v>40</v>
      </c>
      <c r="P30" s="2" t="s">
        <v>72</v>
      </c>
      <c r="Q30" s="2"/>
      <c r="R30" s="2">
        <v>80</v>
      </c>
      <c r="S30" s="2" t="s">
        <v>233</v>
      </c>
      <c r="T30" s="2"/>
      <c r="U30" s="2">
        <v>30</v>
      </c>
      <c r="V30" s="447"/>
      <c r="W30" s="90">
        <f>Y29*15+Y30*0+Y31*5+Y32*0+Y33*15+Y34*12+15</f>
        <v>105</v>
      </c>
      <c r="X30" s="38" t="s">
        <v>214</v>
      </c>
      <c r="Y30" s="39">
        <v>2.1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 x14ac:dyDescent="0.4">
      <c r="B31" s="37">
        <v>25</v>
      </c>
      <c r="C31" s="462"/>
      <c r="D31" s="2" t="s">
        <v>88</v>
      </c>
      <c r="E31" s="2"/>
      <c r="F31" s="2">
        <v>55</v>
      </c>
      <c r="G31" s="2" t="s">
        <v>167</v>
      </c>
      <c r="H31" s="2" t="s">
        <v>165</v>
      </c>
      <c r="I31" s="2">
        <v>40</v>
      </c>
      <c r="J31" s="452" t="s">
        <v>123</v>
      </c>
      <c r="K31" s="453"/>
      <c r="L31" s="2">
        <v>30</v>
      </c>
      <c r="M31" s="2" t="s">
        <v>103</v>
      </c>
      <c r="N31" s="87"/>
      <c r="O31" s="2">
        <v>3</v>
      </c>
      <c r="P31" s="2"/>
      <c r="Q31" s="110"/>
      <c r="R31" s="2"/>
      <c r="S31" s="452"/>
      <c r="T31" s="453"/>
      <c r="U31" s="2"/>
      <c r="V31" s="447"/>
      <c r="W31" s="40" t="s">
        <v>44</v>
      </c>
      <c r="X31" s="41" t="s">
        <v>25</v>
      </c>
      <c r="Y31" s="39">
        <v>1.8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462"/>
      <c r="D32" s="2"/>
      <c r="E32" s="2"/>
      <c r="F32" s="2"/>
      <c r="G32" s="2"/>
      <c r="H32" s="87"/>
      <c r="I32" s="2"/>
      <c r="J32" s="2"/>
      <c r="K32" s="85"/>
      <c r="L32" s="2"/>
      <c r="M32" s="2" t="s">
        <v>84</v>
      </c>
      <c r="N32" s="110"/>
      <c r="O32" s="2">
        <v>1</v>
      </c>
      <c r="P32" s="2"/>
      <c r="Q32" s="111"/>
      <c r="R32" s="2"/>
      <c r="S32" s="2"/>
      <c r="T32" s="2"/>
      <c r="U32" s="2"/>
      <c r="V32" s="447"/>
      <c r="W32" s="88">
        <f>Y29*0+Y30*5+Y31*0+Y32*5+Y33*0+Y34*4</f>
        <v>23</v>
      </c>
      <c r="X32" s="41" t="s">
        <v>28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 x14ac:dyDescent="0.3">
      <c r="B33" s="441" t="s">
        <v>38</v>
      </c>
      <c r="C33" s="462"/>
      <c r="D33" s="2"/>
      <c r="E33" s="2"/>
      <c r="F33" s="2"/>
      <c r="G33" s="2"/>
      <c r="H33" s="45"/>
      <c r="I33" s="2"/>
      <c r="J33" s="2"/>
      <c r="K33" s="45"/>
      <c r="L33" s="2"/>
      <c r="M33" s="2"/>
      <c r="N33" s="111"/>
      <c r="O33" s="2"/>
      <c r="P33" s="2"/>
      <c r="Q33" s="45"/>
      <c r="R33" s="2"/>
      <c r="S33" s="2"/>
      <c r="T33" s="2"/>
      <c r="U33" s="2"/>
      <c r="V33" s="447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441"/>
      <c r="C34" s="462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2"/>
      <c r="U34" s="2"/>
      <c r="V34" s="447"/>
      <c r="W34" s="88">
        <f>Y29*2+Y30*7+Y31*1+Y32*0+Y33*0+Y34*8-0.7</f>
        <v>26.6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64" t="s">
        <v>34</v>
      </c>
      <c r="C35" s="116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4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114"/>
      <c r="C36" s="117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448"/>
      <c r="W36" s="89">
        <f>W30*4+W34*4+W32*9</f>
        <v>733.4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>
        <v>4</v>
      </c>
      <c r="C37" s="445"/>
      <c r="D37" s="109" t="str">
        <f>'113.4月菜單'!R32</f>
        <v>古都肉燥拌飯</v>
      </c>
      <c r="E37" s="109" t="s">
        <v>17</v>
      </c>
      <c r="F37" s="109"/>
      <c r="G37" s="109" t="str">
        <f>'113.4月菜單'!R33</f>
        <v>香烤QQ雞排</v>
      </c>
      <c r="H37" s="109" t="s">
        <v>86</v>
      </c>
      <c r="I37" s="109"/>
      <c r="J37" s="109" t="str">
        <f>'113.4月菜單'!R34</f>
        <v>茶葉蛋(帶殼)</v>
      </c>
      <c r="K37" s="109" t="s">
        <v>17</v>
      </c>
      <c r="L37" s="139"/>
      <c r="M37" s="140" t="str">
        <f>'113.4月菜單'!R35</f>
        <v>關東煮(豆)(冷)</v>
      </c>
      <c r="N37" s="109" t="s">
        <v>398</v>
      </c>
      <c r="O37" s="109"/>
      <c r="P37" s="109" t="str">
        <f>'113.4月菜單'!R36</f>
        <v>深色蔬菜</v>
      </c>
      <c r="Q37" s="32" t="s">
        <v>75</v>
      </c>
      <c r="R37" s="109"/>
      <c r="S37" s="109" t="str">
        <f>'113.4月菜單'!R37</f>
        <v>什錦湯</v>
      </c>
      <c r="T37" s="109" t="s">
        <v>74</v>
      </c>
      <c r="U37" s="109"/>
      <c r="V37" s="463"/>
      <c r="W37" s="33" t="s">
        <v>42</v>
      </c>
      <c r="X37" s="34" t="s">
        <v>19</v>
      </c>
      <c r="Y37" s="35">
        <v>5.6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445"/>
      <c r="D38" s="2" t="s">
        <v>56</v>
      </c>
      <c r="E38" s="2"/>
      <c r="F38" s="2">
        <v>100</v>
      </c>
      <c r="G38" s="207" t="s">
        <v>181</v>
      </c>
      <c r="H38" s="208"/>
      <c r="I38" s="110">
        <v>60</v>
      </c>
      <c r="J38" s="2" t="s">
        <v>405</v>
      </c>
      <c r="K38" s="110"/>
      <c r="L38" s="110">
        <v>55</v>
      </c>
      <c r="M38" s="110" t="s">
        <v>400</v>
      </c>
      <c r="N38" s="110" t="s">
        <v>402</v>
      </c>
      <c r="O38" s="110">
        <v>20</v>
      </c>
      <c r="P38" s="2" t="s">
        <v>59</v>
      </c>
      <c r="Q38" s="2"/>
      <c r="R38" s="2">
        <v>80</v>
      </c>
      <c r="S38" s="110" t="s">
        <v>408</v>
      </c>
      <c r="T38" s="110"/>
      <c r="U38" s="110">
        <v>50</v>
      </c>
      <c r="V38" s="464"/>
      <c r="W38" s="90">
        <f>Y37*15+Y38*0+Y39*5+Y40*0+Y41*15+Y42*12+15</f>
        <v>106.5</v>
      </c>
      <c r="X38" s="38" t="s">
        <v>214</v>
      </c>
      <c r="Y38" s="39">
        <v>2.2999999999999998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>
        <v>26</v>
      </c>
      <c r="C39" s="445"/>
      <c r="D39" s="2" t="s">
        <v>120</v>
      </c>
      <c r="E39" s="2"/>
      <c r="F39" s="2">
        <v>1</v>
      </c>
      <c r="G39" s="110"/>
      <c r="H39" s="110"/>
      <c r="I39" s="110"/>
      <c r="J39" s="110" t="s">
        <v>406</v>
      </c>
      <c r="K39" s="110"/>
      <c r="L39" s="110"/>
      <c r="M39" s="110" t="s">
        <v>133</v>
      </c>
      <c r="N39" s="110" t="s">
        <v>403</v>
      </c>
      <c r="O39" s="110">
        <v>20</v>
      </c>
      <c r="P39" s="110"/>
      <c r="Q39" s="110"/>
      <c r="R39" s="110"/>
      <c r="S39" s="452" t="s">
        <v>396</v>
      </c>
      <c r="T39" s="453"/>
      <c r="U39" s="2">
        <v>5</v>
      </c>
      <c r="V39" s="464"/>
      <c r="W39" s="40" t="s">
        <v>44</v>
      </c>
      <c r="X39" s="41" t="s">
        <v>25</v>
      </c>
      <c r="Y39" s="39">
        <v>1.5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445"/>
      <c r="D40" s="2" t="s">
        <v>146</v>
      </c>
      <c r="E40" s="2"/>
      <c r="F40" s="2">
        <v>1</v>
      </c>
      <c r="G40" s="110"/>
      <c r="H40" s="111"/>
      <c r="I40" s="110"/>
      <c r="J40" s="110"/>
      <c r="K40" s="110"/>
      <c r="L40" s="110"/>
      <c r="M40" s="110" t="s">
        <v>401</v>
      </c>
      <c r="N40" s="110"/>
      <c r="O40" s="110">
        <v>20</v>
      </c>
      <c r="P40" s="110"/>
      <c r="Q40" s="111"/>
      <c r="R40" s="110"/>
      <c r="S40" s="2" t="s">
        <v>347</v>
      </c>
      <c r="T40" s="2"/>
      <c r="U40" s="2">
        <v>3</v>
      </c>
      <c r="V40" s="464"/>
      <c r="W40" s="88">
        <f>Y37*0+Y38*5+Y39*0+Y40*5+Y41*0+Y42*4</f>
        <v>24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441" t="s">
        <v>55</v>
      </c>
      <c r="C41" s="445"/>
      <c r="D41" s="457" t="s">
        <v>102</v>
      </c>
      <c r="E41" s="458"/>
      <c r="F41" s="2">
        <v>10</v>
      </c>
      <c r="G41" s="110"/>
      <c r="H41" s="111"/>
      <c r="I41" s="110"/>
      <c r="J41" s="110"/>
      <c r="K41" s="144"/>
      <c r="L41" s="110"/>
      <c r="M41" s="110"/>
      <c r="N41" s="111"/>
      <c r="O41" s="110"/>
      <c r="P41" s="110"/>
      <c r="Q41" s="111"/>
      <c r="R41" s="110"/>
      <c r="S41" s="2" t="s">
        <v>397</v>
      </c>
      <c r="T41" s="2"/>
      <c r="U41" s="2">
        <v>1</v>
      </c>
      <c r="V41" s="464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41"/>
      <c r="C42" s="445"/>
      <c r="D42" s="2"/>
      <c r="E42" s="2"/>
      <c r="F42" s="2"/>
      <c r="G42" s="112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2"/>
      <c r="T42" s="2"/>
      <c r="U42" s="2"/>
      <c r="V42" s="464"/>
      <c r="W42" s="88">
        <f>Y37*2+Y38*7+Y39*1+Y40*0+Y41*0+Y42*8-0.9</f>
        <v>27.9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2"/>
      <c r="E43" s="45"/>
      <c r="F43" s="2"/>
      <c r="G43" s="110"/>
      <c r="H43" s="111"/>
      <c r="I43" s="110"/>
      <c r="J43" s="110"/>
      <c r="K43" s="111"/>
      <c r="L43" s="110"/>
      <c r="M43" s="110"/>
      <c r="N43" s="111"/>
      <c r="O43" s="110"/>
      <c r="P43" s="110"/>
      <c r="Q43" s="111"/>
      <c r="R43" s="110"/>
      <c r="S43" s="110"/>
      <c r="T43" s="111"/>
      <c r="U43" s="110"/>
      <c r="V43" s="464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142"/>
      <c r="C44" s="149"/>
      <c r="D44" s="150"/>
      <c r="E44" s="150"/>
      <c r="F44" s="151"/>
      <c r="G44" s="151"/>
      <c r="H44" s="150"/>
      <c r="I44" s="151"/>
      <c r="J44" s="151"/>
      <c r="K44" s="111"/>
      <c r="L44" s="110"/>
      <c r="M44" s="110"/>
      <c r="N44" s="111"/>
      <c r="O44" s="110"/>
      <c r="P44" s="110"/>
      <c r="Q44" s="111"/>
      <c r="R44" s="110"/>
      <c r="S44" s="110"/>
      <c r="T44" s="111"/>
      <c r="U44" s="110"/>
      <c r="V44" s="465"/>
      <c r="W44" s="89">
        <f>W38*4+W42*4+W40*9</f>
        <v>753.6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66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74"/>
      <c r="AB45" s="57"/>
    </row>
    <row r="46" spans="2:33" x14ac:dyDescent="0.3">
      <c r="B46" s="57"/>
      <c r="C46" s="62"/>
      <c r="D46" s="454"/>
      <c r="E46" s="454"/>
      <c r="F46" s="456"/>
      <c r="G46" s="456"/>
      <c r="H46" s="75"/>
      <c r="K46" s="75"/>
      <c r="N46" s="75"/>
      <c r="Q46" s="75"/>
      <c r="T46" s="75"/>
    </row>
  </sheetData>
  <mergeCells count="26">
    <mergeCell ref="C37:C42"/>
    <mergeCell ref="V37:V44"/>
    <mergeCell ref="B41:B42"/>
    <mergeCell ref="J45:Y45"/>
    <mergeCell ref="D46:G46"/>
    <mergeCell ref="D41:E41"/>
    <mergeCell ref="S39:T39"/>
    <mergeCell ref="C21:C26"/>
    <mergeCell ref="V21:V28"/>
    <mergeCell ref="B25:B26"/>
    <mergeCell ref="C29:C34"/>
    <mergeCell ref="V29:V36"/>
    <mergeCell ref="B33:B34"/>
    <mergeCell ref="J31:K31"/>
    <mergeCell ref="S31:T31"/>
    <mergeCell ref="S24:T24"/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G15:H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zoomScale="60" workbookViewId="0">
      <selection activeCell="M5" sqref="M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442" t="s">
        <v>447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"/>
      <c r="AB1" s="6"/>
    </row>
    <row r="2" spans="2:33" s="5" customFormat="1" ht="13.5" customHeight="1" x14ac:dyDescent="0.6">
      <c r="B2" s="443"/>
      <c r="C2" s="444"/>
      <c r="D2" s="444"/>
      <c r="E2" s="444"/>
      <c r="F2" s="444"/>
      <c r="G2" s="444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1" t="s">
        <v>41</v>
      </c>
      <c r="C3" s="10"/>
      <c r="D3" s="11"/>
      <c r="E3" s="11"/>
      <c r="F3" s="449" t="s">
        <v>105</v>
      </c>
      <c r="G3" s="449"/>
      <c r="H3" s="449"/>
      <c r="I3" s="449"/>
      <c r="J3" s="449"/>
      <c r="K3" s="449"/>
      <c r="L3" s="449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445"/>
      <c r="D5" s="32" t="str">
        <f>'113.4月菜單'!B41</f>
        <v>香Q米飯</v>
      </c>
      <c r="E5" s="32" t="s">
        <v>15</v>
      </c>
      <c r="F5" s="1" t="s">
        <v>16</v>
      </c>
      <c r="G5" s="32" t="str">
        <f>'113.4月菜單'!B42</f>
        <v>回鍋肉片(豆)</v>
      </c>
      <c r="H5" s="32" t="s">
        <v>411</v>
      </c>
      <c r="I5" s="1" t="s">
        <v>16</v>
      </c>
      <c r="J5" s="32" t="str">
        <f>'113.4月菜單'!B43</f>
        <v>蝦卷(海加)</v>
      </c>
      <c r="K5" s="32" t="s">
        <v>17</v>
      </c>
      <c r="L5" s="1" t="s">
        <v>16</v>
      </c>
      <c r="M5" s="32" t="str">
        <f>'113.4月菜單'!B44</f>
        <v>佛跳牆(醃)</v>
      </c>
      <c r="N5" s="32" t="s">
        <v>17</v>
      </c>
      <c r="O5" s="1" t="s">
        <v>16</v>
      </c>
      <c r="P5" s="32" t="str">
        <f>'113.4月菜單'!B45</f>
        <v>深色蔬菜</v>
      </c>
      <c r="Q5" s="32" t="s">
        <v>18</v>
      </c>
      <c r="R5" s="1" t="s">
        <v>16</v>
      </c>
      <c r="S5" s="32" t="str">
        <f>'113.4月菜單'!B46</f>
        <v>冬瓜湯</v>
      </c>
      <c r="T5" s="32" t="s">
        <v>17</v>
      </c>
      <c r="U5" s="1" t="s">
        <v>16</v>
      </c>
      <c r="V5" s="446"/>
      <c r="W5" s="33" t="s">
        <v>42</v>
      </c>
      <c r="X5" s="34" t="s">
        <v>19</v>
      </c>
      <c r="Y5" s="35">
        <v>5.0999999999999996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445"/>
      <c r="D6" s="2" t="s">
        <v>56</v>
      </c>
      <c r="E6" s="2"/>
      <c r="F6" s="2">
        <v>100</v>
      </c>
      <c r="G6" s="450" t="s">
        <v>338</v>
      </c>
      <c r="H6" s="451"/>
      <c r="I6" s="2">
        <v>40</v>
      </c>
      <c r="J6" s="2" t="s">
        <v>409</v>
      </c>
      <c r="K6" s="2"/>
      <c r="L6" s="2">
        <v>30</v>
      </c>
      <c r="M6" s="2" t="s">
        <v>415</v>
      </c>
      <c r="N6" s="2"/>
      <c r="O6" s="2">
        <v>10</v>
      </c>
      <c r="P6" s="2" t="s">
        <v>59</v>
      </c>
      <c r="Q6" s="2"/>
      <c r="R6" s="2">
        <v>80</v>
      </c>
      <c r="S6" s="2" t="s">
        <v>368</v>
      </c>
      <c r="T6" s="2"/>
      <c r="U6" s="2">
        <v>35</v>
      </c>
      <c r="V6" s="447"/>
      <c r="W6" s="90">
        <f>Y5*15+Y6*0+Y7*5+Y8*0+Y9*15+Y10*12+15</f>
        <v>101.5</v>
      </c>
      <c r="X6" s="38" t="s">
        <v>214</v>
      </c>
      <c r="Y6" s="39">
        <v>2.2000000000000002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29</v>
      </c>
      <c r="C7" s="445"/>
      <c r="D7" s="2"/>
      <c r="E7" s="2"/>
      <c r="F7" s="2"/>
      <c r="G7" s="165" t="s">
        <v>412</v>
      </c>
      <c r="H7" s="166" t="s">
        <v>403</v>
      </c>
      <c r="I7" s="2">
        <v>20</v>
      </c>
      <c r="J7" s="2" t="s">
        <v>410</v>
      </c>
      <c r="K7" s="2" t="s">
        <v>427</v>
      </c>
      <c r="L7" s="2">
        <v>30</v>
      </c>
      <c r="M7" s="2" t="s">
        <v>414</v>
      </c>
      <c r="N7" s="2"/>
      <c r="O7" s="2">
        <v>50</v>
      </c>
      <c r="P7" s="2"/>
      <c r="Q7" s="2"/>
      <c r="R7" s="2"/>
      <c r="S7" s="2" t="s">
        <v>417</v>
      </c>
      <c r="T7" s="2"/>
      <c r="U7" s="2">
        <v>1</v>
      </c>
      <c r="V7" s="447"/>
      <c r="W7" s="40" t="s">
        <v>44</v>
      </c>
      <c r="X7" s="41" t="s">
        <v>25</v>
      </c>
      <c r="Y7" s="39">
        <v>2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445"/>
      <c r="D8" s="2"/>
      <c r="E8" s="2"/>
      <c r="F8" s="2"/>
      <c r="G8" s="2"/>
      <c r="H8" s="45"/>
      <c r="I8" s="2"/>
      <c r="J8" s="2"/>
      <c r="K8" s="45"/>
      <c r="L8" s="2"/>
      <c r="M8" s="120" t="s">
        <v>416</v>
      </c>
      <c r="N8" s="123" t="s">
        <v>342</v>
      </c>
      <c r="O8" s="121">
        <v>10</v>
      </c>
      <c r="P8" s="2"/>
      <c r="Q8" s="45"/>
      <c r="R8" s="2"/>
      <c r="S8" s="2"/>
      <c r="T8" s="2"/>
      <c r="U8" s="2"/>
      <c r="V8" s="447"/>
      <c r="W8" s="88">
        <f>Y5*0+Y6*5+Y7*0+Y8*5+Y9*0+Y10*4</f>
        <v>23.5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441" t="s">
        <v>35</v>
      </c>
      <c r="C9" s="445"/>
      <c r="D9" s="2"/>
      <c r="E9" s="2"/>
      <c r="F9" s="2"/>
      <c r="G9" s="2"/>
      <c r="H9" s="45"/>
      <c r="I9" s="2"/>
      <c r="K9" s="134"/>
      <c r="M9" s="120" t="s">
        <v>331</v>
      </c>
      <c r="N9" s="123"/>
      <c r="O9" s="121">
        <v>3</v>
      </c>
      <c r="P9" s="2"/>
      <c r="Q9" s="45"/>
      <c r="R9" s="2"/>
      <c r="S9" s="2"/>
      <c r="T9" s="85"/>
      <c r="U9" s="2"/>
      <c r="V9" s="447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441"/>
      <c r="C10" s="445"/>
      <c r="D10" s="2"/>
      <c r="E10" s="2"/>
      <c r="F10" s="2"/>
      <c r="G10" s="2"/>
      <c r="H10" s="45"/>
      <c r="I10" s="2"/>
      <c r="K10" s="134"/>
      <c r="M10" s="165" t="s">
        <v>119</v>
      </c>
      <c r="N10" s="176"/>
      <c r="O10" s="121">
        <v>1</v>
      </c>
      <c r="P10" s="2"/>
      <c r="Q10" s="45"/>
      <c r="R10" s="2"/>
      <c r="S10" s="2"/>
      <c r="T10" s="45"/>
      <c r="U10" s="2"/>
      <c r="V10" s="447"/>
      <c r="W10" s="88">
        <f>Y5*2+Y6*7+Y7*1+Y8*0+Y9*0+Y10*8-1.3</f>
        <v>26.3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K11" s="134"/>
      <c r="M11" s="165"/>
      <c r="N11" s="176"/>
      <c r="O11" s="121"/>
      <c r="P11" s="2"/>
      <c r="Q11" s="45"/>
      <c r="R11" s="2"/>
      <c r="S11" s="2"/>
      <c r="T11" s="45"/>
      <c r="U11" s="2"/>
      <c r="V11" s="447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120"/>
      <c r="K12" s="146"/>
      <c r="L12" s="121"/>
      <c r="M12" s="174"/>
      <c r="N12" s="177"/>
      <c r="O12" s="175"/>
      <c r="P12" s="2"/>
      <c r="Q12" s="45"/>
      <c r="R12" s="2"/>
      <c r="S12" s="2"/>
      <c r="T12" s="45"/>
      <c r="U12" s="2"/>
      <c r="V12" s="448"/>
      <c r="W12" s="89">
        <f>W6*4+W10*4+W8*9</f>
        <v>722.7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445"/>
      <c r="D13" s="32" t="str">
        <f>'113.4月菜單'!F41</f>
        <v>五穀飯</v>
      </c>
      <c r="E13" s="32" t="s">
        <v>15</v>
      </c>
      <c r="F13" s="32"/>
      <c r="G13" s="32" t="str">
        <f>'113.4月菜單'!F42</f>
        <v>里肌肉排</v>
      </c>
      <c r="H13" s="32" t="s">
        <v>426</v>
      </c>
      <c r="I13" s="32"/>
      <c r="J13" s="32" t="str">
        <f>'113.4月菜單'!F43</f>
        <v>海鮮什錦菇(海)</v>
      </c>
      <c r="K13" s="32" t="s">
        <v>17</v>
      </c>
      <c r="L13" s="32"/>
      <c r="M13" s="173" t="str">
        <f>'113.4月菜單'!F44</f>
        <v>紅蘿蔔炒蛋</v>
      </c>
      <c r="N13" s="173" t="s">
        <v>17</v>
      </c>
      <c r="O13" s="173"/>
      <c r="P13" s="32" t="str">
        <f>'113.4月菜單'!F45</f>
        <v>淺色蔬菜</v>
      </c>
      <c r="Q13" s="32" t="s">
        <v>18</v>
      </c>
      <c r="R13" s="32"/>
      <c r="S13" s="32" t="str">
        <f>'113.4月菜單'!F46</f>
        <v>日式豆腐湯(豆)</v>
      </c>
      <c r="T13" s="32" t="s">
        <v>17</v>
      </c>
      <c r="U13" s="32"/>
      <c r="V13" s="446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445"/>
      <c r="D14" s="2" t="s">
        <v>56</v>
      </c>
      <c r="E14" s="2"/>
      <c r="F14" s="2">
        <v>60</v>
      </c>
      <c r="G14" s="141" t="s">
        <v>424</v>
      </c>
      <c r="H14" s="119"/>
      <c r="I14" s="118">
        <v>40</v>
      </c>
      <c r="J14" s="2" t="s">
        <v>419</v>
      </c>
      <c r="K14" s="133"/>
      <c r="L14" s="2">
        <v>40</v>
      </c>
      <c r="M14" s="2" t="s">
        <v>421</v>
      </c>
      <c r="N14" s="2"/>
      <c r="O14" s="2">
        <v>30</v>
      </c>
      <c r="P14" s="2" t="s">
        <v>59</v>
      </c>
      <c r="Q14" s="2"/>
      <c r="R14" s="2">
        <v>80</v>
      </c>
      <c r="S14" s="2" t="s">
        <v>130</v>
      </c>
      <c r="T14" s="2"/>
      <c r="U14" s="2">
        <v>1</v>
      </c>
      <c r="V14" s="447"/>
      <c r="W14" s="90">
        <f>Y13*15+Y14*0+Y15*5+Y16*0+Y17*15+Y18*12+15</f>
        <v>98.5</v>
      </c>
      <c r="X14" s="38" t="s">
        <v>214</v>
      </c>
      <c r="Y14" s="39">
        <v>2.2000000000000002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30</v>
      </c>
      <c r="C15" s="445"/>
      <c r="D15" s="2" t="s">
        <v>425</v>
      </c>
      <c r="E15" s="2"/>
      <c r="F15" s="2">
        <v>40</v>
      </c>
      <c r="G15" s="120"/>
      <c r="H15" s="123"/>
      <c r="I15" s="121"/>
      <c r="J15" s="2" t="s">
        <v>336</v>
      </c>
      <c r="K15" s="87" t="s">
        <v>90</v>
      </c>
      <c r="L15" s="2">
        <v>10</v>
      </c>
      <c r="M15" s="2" t="s">
        <v>422</v>
      </c>
      <c r="N15" s="2"/>
      <c r="O15" s="2">
        <v>30</v>
      </c>
      <c r="P15" s="2"/>
      <c r="Q15" s="2"/>
      <c r="R15" s="2"/>
      <c r="S15" s="2" t="s">
        <v>428</v>
      </c>
      <c r="T15" s="2" t="s">
        <v>430</v>
      </c>
      <c r="U15" s="2">
        <v>30</v>
      </c>
      <c r="V15" s="447"/>
      <c r="W15" s="40" t="s">
        <v>44</v>
      </c>
      <c r="X15" s="41" t="s">
        <v>25</v>
      </c>
      <c r="Y15" s="39">
        <v>1.7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445"/>
      <c r="D16" s="45"/>
      <c r="E16" s="45"/>
      <c r="F16" s="2"/>
      <c r="G16" s="58"/>
      <c r="H16" s="122"/>
      <c r="I16" s="118"/>
      <c r="J16" s="204" t="s">
        <v>117</v>
      </c>
      <c r="K16" s="134"/>
      <c r="L16" s="118">
        <v>10</v>
      </c>
      <c r="M16" s="2"/>
      <c r="N16" s="2"/>
      <c r="O16" s="2"/>
      <c r="P16" s="2"/>
      <c r="Q16" s="45"/>
      <c r="R16" s="2"/>
      <c r="S16" s="58" t="s">
        <v>429</v>
      </c>
      <c r="T16" s="178"/>
      <c r="U16" s="2">
        <v>1</v>
      </c>
      <c r="V16" s="447"/>
      <c r="W16" s="88">
        <f>Y13*0+Y14*5+Y15*0+Y16*5+Y17*0+Y18*4</f>
        <v>23.5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441" t="s">
        <v>36</v>
      </c>
      <c r="C17" s="445"/>
      <c r="D17" s="45"/>
      <c r="E17" s="45"/>
      <c r="F17" s="2"/>
      <c r="G17" s="2"/>
      <c r="H17" s="45"/>
      <c r="I17" s="2"/>
      <c r="J17" s="2" t="s">
        <v>250</v>
      </c>
      <c r="K17" s="110"/>
      <c r="L17" s="2">
        <v>10</v>
      </c>
      <c r="M17" s="2"/>
      <c r="N17" s="85"/>
      <c r="O17" s="2"/>
      <c r="P17" s="2"/>
      <c r="Q17" s="45"/>
      <c r="R17" s="2"/>
      <c r="S17" s="2"/>
      <c r="T17" s="45"/>
      <c r="U17" s="2"/>
      <c r="V17" s="447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441"/>
      <c r="C18" s="445"/>
      <c r="D18" s="45"/>
      <c r="E18" s="45"/>
      <c r="F18" s="2"/>
      <c r="G18" s="2"/>
      <c r="H18" s="45"/>
      <c r="I18" s="2"/>
      <c r="J18" s="2" t="s">
        <v>124</v>
      </c>
      <c r="K18" s="45"/>
      <c r="L18" s="2">
        <v>3</v>
      </c>
      <c r="M18" s="2"/>
      <c r="N18" s="45"/>
      <c r="O18" s="2"/>
      <c r="P18" s="2"/>
      <c r="Q18" s="45"/>
      <c r="R18" s="2"/>
      <c r="S18" s="2"/>
      <c r="T18" s="179"/>
      <c r="U18" s="2"/>
      <c r="V18" s="447"/>
      <c r="W18" s="88">
        <f>Y13*2+Y14*7+Y15*1+Y16*0+Y17*0+Y18*8-0.7</f>
        <v>26.400000000000002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 t="s">
        <v>119</v>
      </c>
      <c r="K19" s="45"/>
      <c r="L19" s="2">
        <v>1</v>
      </c>
      <c r="M19" s="2"/>
      <c r="N19" s="45"/>
      <c r="O19" s="2"/>
      <c r="P19" s="2"/>
      <c r="Q19" s="45"/>
      <c r="R19" s="2"/>
      <c r="S19" s="2"/>
      <c r="T19" s="2"/>
      <c r="U19" s="2"/>
      <c r="V19" s="44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48"/>
      <c r="W20" s="89">
        <f>W14*4+W18*4+W16*9</f>
        <v>711.1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31"/>
      <c r="C21" s="462"/>
      <c r="D21" s="109"/>
      <c r="E21" s="109"/>
      <c r="F21" s="109"/>
      <c r="G21" s="109"/>
      <c r="H21" s="109"/>
      <c r="I21" s="109"/>
      <c r="J21" s="109"/>
      <c r="K21" s="109"/>
      <c r="L21" s="139"/>
      <c r="M21" s="140"/>
      <c r="N21" s="109"/>
      <c r="O21" s="109"/>
      <c r="P21" s="109"/>
      <c r="Q21" s="32"/>
      <c r="R21" s="109"/>
      <c r="S21" s="109"/>
      <c r="T21" s="109"/>
      <c r="U21" s="109"/>
      <c r="V21" s="463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/>
      <c r="C22" s="462"/>
      <c r="D22" s="2"/>
      <c r="E22" s="2"/>
      <c r="F22" s="2"/>
      <c r="G22" s="110"/>
      <c r="H22" s="110"/>
      <c r="I22" s="110"/>
      <c r="J22" s="110"/>
      <c r="K22" s="110"/>
      <c r="L22" s="110"/>
      <c r="M22" s="2"/>
      <c r="N22" s="2"/>
      <c r="O22" s="2"/>
      <c r="P22" s="2"/>
      <c r="Q22" s="2"/>
      <c r="R22" s="2"/>
      <c r="S22" s="2"/>
      <c r="T22" s="2"/>
      <c r="U22" s="2"/>
      <c r="V22" s="464"/>
      <c r="W22" s="90"/>
      <c r="X22" s="38"/>
      <c r="Y22" s="39"/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/>
      <c r="C23" s="462"/>
      <c r="D23" s="2"/>
      <c r="E23" s="2"/>
      <c r="F23" s="2"/>
      <c r="G23" s="110"/>
      <c r="H23" s="110"/>
      <c r="I23" s="110"/>
      <c r="J23" s="110"/>
      <c r="K23" s="110"/>
      <c r="L23" s="110"/>
      <c r="M23" s="452"/>
      <c r="N23" s="453"/>
      <c r="O23" s="2"/>
      <c r="P23" s="110"/>
      <c r="Q23" s="110"/>
      <c r="R23" s="110"/>
      <c r="S23" s="2"/>
      <c r="T23" s="2"/>
      <c r="U23" s="2"/>
      <c r="V23" s="464"/>
      <c r="W23" s="40"/>
      <c r="X23" s="41"/>
      <c r="Y23" s="39"/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 x14ac:dyDescent="0.55000000000000004">
      <c r="B24" s="37"/>
      <c r="C24" s="462"/>
      <c r="D24" s="2"/>
      <c r="E24" s="2"/>
      <c r="F24" s="2"/>
      <c r="G24" s="110"/>
      <c r="H24" s="111"/>
      <c r="I24" s="110"/>
      <c r="J24" s="110"/>
      <c r="K24" s="111"/>
      <c r="L24" s="110"/>
      <c r="M24" s="110"/>
      <c r="N24" s="144"/>
      <c r="O24" s="110"/>
      <c r="P24" s="110"/>
      <c r="Q24" s="111"/>
      <c r="R24" s="110"/>
      <c r="S24" s="110"/>
      <c r="T24" s="111"/>
      <c r="U24" s="110"/>
      <c r="V24" s="464"/>
      <c r="W24" s="88"/>
      <c r="X24" s="41"/>
      <c r="Y24" s="39"/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441"/>
      <c r="C25" s="462"/>
      <c r="D25" s="2"/>
      <c r="E25" s="2"/>
      <c r="F25" s="2"/>
      <c r="G25" s="110"/>
      <c r="H25" s="111"/>
      <c r="I25" s="110"/>
      <c r="J25" s="110"/>
      <c r="K25" s="144"/>
      <c r="L25" s="110"/>
      <c r="M25" s="110"/>
      <c r="N25" s="144"/>
      <c r="O25" s="110"/>
      <c r="P25" s="110"/>
      <c r="Q25" s="111"/>
      <c r="R25" s="110"/>
      <c r="S25" s="110"/>
      <c r="T25" s="111"/>
      <c r="U25" s="110"/>
      <c r="V25" s="464"/>
      <c r="W25" s="40"/>
      <c r="X25" s="41"/>
      <c r="Y25" s="39"/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441"/>
      <c r="C26" s="462"/>
      <c r="D26" s="2"/>
      <c r="E26" s="2"/>
      <c r="F26" s="2"/>
      <c r="G26" s="112"/>
      <c r="H26" s="111"/>
      <c r="I26" s="110"/>
      <c r="J26" s="110"/>
      <c r="K26" s="111"/>
      <c r="L26" s="110"/>
      <c r="M26" s="110"/>
      <c r="N26" s="111"/>
      <c r="O26" s="110"/>
      <c r="P26" s="110"/>
      <c r="Q26" s="111"/>
      <c r="R26" s="110"/>
      <c r="S26" s="110"/>
      <c r="T26" s="111"/>
      <c r="U26" s="110"/>
      <c r="V26" s="464"/>
      <c r="W26" s="88"/>
      <c r="X26" s="80"/>
      <c r="Y26" s="46"/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/>
      <c r="C27" s="113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464"/>
      <c r="W27" s="40"/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 x14ac:dyDescent="0.6">
      <c r="B28" s="66"/>
      <c r="C28" s="115"/>
      <c r="D28" s="111"/>
      <c r="E28" s="111"/>
      <c r="F28" s="110"/>
      <c r="G28" s="110"/>
      <c r="H28" s="111"/>
      <c r="I28" s="110"/>
      <c r="J28" s="110"/>
      <c r="K28" s="111"/>
      <c r="L28" s="110"/>
      <c r="M28" s="110"/>
      <c r="N28" s="111"/>
      <c r="O28" s="110"/>
      <c r="P28" s="110"/>
      <c r="Q28" s="111"/>
      <c r="R28" s="110"/>
      <c r="S28" s="110"/>
      <c r="T28" s="111"/>
      <c r="U28" s="110"/>
      <c r="V28" s="465"/>
      <c r="W28" s="89"/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 x14ac:dyDescent="0.4">
      <c r="B29" s="31"/>
      <c r="C29" s="462"/>
      <c r="D29" s="32"/>
      <c r="E29" s="32"/>
      <c r="F29" s="1"/>
      <c r="G29" s="32"/>
      <c r="H29" s="32"/>
      <c r="I29" s="1"/>
      <c r="J29" s="32"/>
      <c r="K29" s="32"/>
      <c r="L29" s="1"/>
      <c r="M29" s="32"/>
      <c r="N29" s="32"/>
      <c r="O29" s="1"/>
      <c r="P29" s="32"/>
      <c r="Q29" s="32"/>
      <c r="R29" s="1"/>
      <c r="S29" s="32"/>
      <c r="T29" s="32"/>
      <c r="U29" s="1"/>
      <c r="V29" s="446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/>
      <c r="C30" s="462"/>
      <c r="D30" s="2"/>
      <c r="E30" s="2"/>
      <c r="F30" s="2"/>
      <c r="G30" s="2"/>
      <c r="H30" s="2"/>
      <c r="I30" s="2"/>
      <c r="J30" s="2"/>
      <c r="K30" s="2"/>
      <c r="L30" s="2"/>
      <c r="M30" s="2"/>
      <c r="N30" s="133"/>
      <c r="O30" s="2"/>
      <c r="P30" s="2"/>
      <c r="Q30" s="2"/>
      <c r="R30" s="2"/>
      <c r="S30" s="110"/>
      <c r="T30" s="110"/>
      <c r="U30" s="110"/>
      <c r="V30" s="447"/>
      <c r="W30" s="90"/>
      <c r="X30" s="38"/>
      <c r="Y30" s="39"/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 x14ac:dyDescent="0.4">
      <c r="B31" s="37"/>
      <c r="C31" s="462"/>
      <c r="D31" s="2"/>
      <c r="E31" s="2"/>
      <c r="F31" s="2"/>
      <c r="G31" s="2"/>
      <c r="H31" s="2"/>
      <c r="I31" s="2"/>
      <c r="J31" s="2"/>
      <c r="K31" s="2"/>
      <c r="L31" s="2"/>
      <c r="M31" s="2"/>
      <c r="N31" s="87"/>
      <c r="O31" s="2"/>
      <c r="P31" s="2"/>
      <c r="Q31" s="110"/>
      <c r="R31" s="2"/>
      <c r="S31" s="110"/>
      <c r="T31" s="110"/>
      <c r="U31" s="110"/>
      <c r="V31" s="447"/>
      <c r="W31" s="40"/>
      <c r="X31" s="41"/>
      <c r="Y31" s="39"/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37"/>
      <c r="C32" s="462"/>
      <c r="D32" s="2"/>
      <c r="E32" s="2"/>
      <c r="F32" s="2"/>
      <c r="G32" s="2"/>
      <c r="H32" s="87"/>
      <c r="I32" s="2"/>
      <c r="J32" s="2"/>
      <c r="K32" s="85"/>
      <c r="L32" s="2"/>
      <c r="M32" s="2"/>
      <c r="N32" s="110"/>
      <c r="O32" s="2"/>
      <c r="P32" s="2"/>
      <c r="Q32" s="111"/>
      <c r="R32" s="2"/>
      <c r="S32" s="110"/>
      <c r="T32" s="110"/>
      <c r="U32" s="110"/>
      <c r="V32" s="447"/>
      <c r="W32" s="88"/>
      <c r="X32" s="41"/>
      <c r="Y32" s="39"/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 x14ac:dyDescent="0.3">
      <c r="B33" s="441"/>
      <c r="C33" s="462"/>
      <c r="D33" s="2"/>
      <c r="E33" s="2"/>
      <c r="F33" s="2"/>
      <c r="G33" s="2"/>
      <c r="H33" s="45"/>
      <c r="I33" s="2"/>
      <c r="J33" s="2"/>
      <c r="K33" s="45"/>
      <c r="L33" s="2"/>
      <c r="M33" s="2"/>
      <c r="N33" s="111"/>
      <c r="O33" s="2"/>
      <c r="P33" s="2"/>
      <c r="Q33" s="45"/>
      <c r="R33" s="2"/>
      <c r="S33" s="2"/>
      <c r="T33" s="2"/>
      <c r="U33" s="2"/>
      <c r="V33" s="447"/>
      <c r="W33" s="40"/>
      <c r="X33" s="41"/>
      <c r="Y33" s="39"/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441"/>
      <c r="C34" s="462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2"/>
      <c r="U34" s="2"/>
      <c r="V34" s="447"/>
      <c r="W34" s="88"/>
      <c r="X34" s="80"/>
      <c r="Y34" s="46"/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64"/>
      <c r="C35" s="116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47"/>
      <c r="W35" s="40"/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114"/>
      <c r="C36" s="117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448"/>
      <c r="W36" s="89"/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/>
      <c r="C37" s="445"/>
      <c r="D37" s="109"/>
      <c r="E37" s="109"/>
      <c r="F37" s="109"/>
      <c r="G37" s="109"/>
      <c r="H37" s="109"/>
      <c r="I37" s="109"/>
      <c r="J37" s="109"/>
      <c r="K37" s="109"/>
      <c r="L37" s="139"/>
      <c r="M37" s="140"/>
      <c r="N37" s="109"/>
      <c r="O37" s="109"/>
      <c r="P37" s="109"/>
      <c r="Q37" s="32"/>
      <c r="R37" s="109"/>
      <c r="S37" s="109"/>
      <c r="T37" s="109"/>
      <c r="U37" s="109"/>
      <c r="V37" s="463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/>
      <c r="C38" s="445"/>
      <c r="D38" s="2"/>
      <c r="E38" s="2"/>
      <c r="F38" s="2"/>
      <c r="G38" s="467"/>
      <c r="H38" s="468"/>
      <c r="I38" s="110"/>
      <c r="J38" s="110"/>
      <c r="K38" s="110"/>
      <c r="L38" s="110"/>
      <c r="M38" s="110"/>
      <c r="N38" s="110"/>
      <c r="O38" s="110"/>
      <c r="P38" s="2"/>
      <c r="Q38" s="2"/>
      <c r="R38" s="2"/>
      <c r="S38" s="110"/>
      <c r="T38" s="110"/>
      <c r="U38" s="110"/>
      <c r="V38" s="464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/>
      <c r="C39" s="445"/>
      <c r="D39" s="2"/>
      <c r="E39" s="2"/>
      <c r="F39" s="2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2"/>
      <c r="T39" s="85"/>
      <c r="U39" s="2"/>
      <c r="V39" s="464"/>
      <c r="W39" s="40"/>
      <c r="X39" s="41"/>
      <c r="Y39" s="39"/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/>
      <c r="C40" s="445"/>
      <c r="D40" s="2"/>
      <c r="E40" s="2"/>
      <c r="F40" s="2"/>
      <c r="G40" s="110"/>
      <c r="H40" s="111"/>
      <c r="I40" s="110"/>
      <c r="J40" s="110"/>
      <c r="K40" s="110"/>
      <c r="L40" s="110"/>
      <c r="M40" s="110"/>
      <c r="N40" s="110"/>
      <c r="O40" s="110"/>
      <c r="P40" s="110"/>
      <c r="Q40" s="111"/>
      <c r="R40" s="110"/>
      <c r="S40" s="2"/>
      <c r="T40" s="2"/>
      <c r="U40" s="2"/>
      <c r="V40" s="464"/>
      <c r="W40" s="88"/>
      <c r="X40" s="41"/>
      <c r="Y40" s="39"/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441"/>
      <c r="C41" s="445"/>
      <c r="D41" s="2"/>
      <c r="E41" s="2"/>
      <c r="F41" s="2"/>
      <c r="G41" s="110"/>
      <c r="H41" s="111"/>
      <c r="I41" s="110"/>
      <c r="J41" s="110"/>
      <c r="K41" s="144"/>
      <c r="L41" s="110"/>
      <c r="M41" s="110"/>
      <c r="N41" s="111"/>
      <c r="O41" s="110"/>
      <c r="P41" s="110"/>
      <c r="Q41" s="111"/>
      <c r="R41" s="110"/>
      <c r="S41" s="2"/>
      <c r="T41" s="2"/>
      <c r="U41" s="2"/>
      <c r="V41" s="464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441"/>
      <c r="C42" s="445"/>
      <c r="D42" s="2"/>
      <c r="E42" s="2"/>
      <c r="F42" s="2"/>
      <c r="G42" s="112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2"/>
      <c r="T42" s="45"/>
      <c r="U42" s="2"/>
      <c r="V42" s="464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/>
      <c r="C43" s="48"/>
      <c r="D43" s="2"/>
      <c r="E43" s="45"/>
      <c r="F43" s="2"/>
      <c r="G43" s="110"/>
      <c r="H43" s="111"/>
      <c r="I43" s="110"/>
      <c r="J43" s="110"/>
      <c r="K43" s="111"/>
      <c r="L43" s="110"/>
      <c r="M43" s="110"/>
      <c r="N43" s="111"/>
      <c r="O43" s="110"/>
      <c r="P43" s="110"/>
      <c r="Q43" s="111"/>
      <c r="R43" s="110"/>
      <c r="S43" s="110"/>
      <c r="T43" s="111"/>
      <c r="U43" s="110"/>
      <c r="V43" s="464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142"/>
      <c r="C44" s="149"/>
      <c r="D44" s="150"/>
      <c r="E44" s="150"/>
      <c r="F44" s="151"/>
      <c r="G44" s="151"/>
      <c r="H44" s="150"/>
      <c r="I44" s="151"/>
      <c r="J44" s="151"/>
      <c r="K44" s="111"/>
      <c r="L44" s="110"/>
      <c r="M44" s="110"/>
      <c r="N44" s="111"/>
      <c r="O44" s="110"/>
      <c r="P44" s="110"/>
      <c r="Q44" s="111"/>
      <c r="R44" s="110"/>
      <c r="S44" s="110"/>
      <c r="T44" s="111"/>
      <c r="U44" s="110"/>
      <c r="V44" s="465"/>
      <c r="W44" s="89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466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74"/>
      <c r="AB45" s="57"/>
    </row>
    <row r="46" spans="2:33" x14ac:dyDescent="0.3">
      <c r="B46" s="57"/>
      <c r="C46" s="62"/>
      <c r="D46" s="454"/>
      <c r="E46" s="454"/>
      <c r="F46" s="456"/>
      <c r="G46" s="456"/>
      <c r="H46" s="75"/>
      <c r="K46" s="75"/>
      <c r="N46" s="75"/>
      <c r="Q46" s="75"/>
      <c r="T46" s="75"/>
    </row>
  </sheetData>
  <mergeCells count="23">
    <mergeCell ref="B1:Y1"/>
    <mergeCell ref="B2:G2"/>
    <mergeCell ref="F3:L3"/>
    <mergeCell ref="C5:C10"/>
    <mergeCell ref="V5:V12"/>
    <mergeCell ref="B9:B10"/>
    <mergeCell ref="G6:H6"/>
    <mergeCell ref="C13:C18"/>
    <mergeCell ref="V13:V20"/>
    <mergeCell ref="B17:B18"/>
    <mergeCell ref="C21:C26"/>
    <mergeCell ref="V21:V28"/>
    <mergeCell ref="M23:N23"/>
    <mergeCell ref="B25:B26"/>
    <mergeCell ref="J45:Y45"/>
    <mergeCell ref="D46:G46"/>
    <mergeCell ref="C29:C34"/>
    <mergeCell ref="V29:V36"/>
    <mergeCell ref="B33:B34"/>
    <mergeCell ref="C37:C42"/>
    <mergeCell ref="V37:V44"/>
    <mergeCell ref="G38:H38"/>
    <mergeCell ref="B41:B42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113.4月菜單</vt:lpstr>
      <vt:lpstr>第ㄧ週明細</vt:lpstr>
      <vt:lpstr>第二週明細</vt:lpstr>
      <vt:lpstr>第三週明細</vt:lpstr>
      <vt:lpstr>第四週明細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2024-03-12T08:20:10Z</cp:lastPrinted>
  <dcterms:created xsi:type="dcterms:W3CDTF">2013-10-17T10:44:48Z</dcterms:created>
  <dcterms:modified xsi:type="dcterms:W3CDTF">2024-03-12T08:20:19Z</dcterms:modified>
</cp:coreProperties>
</file>