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5E5E0B78-04A6-412D-B94E-D6A8E0F4AC75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3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91029"/>
</workbook>
</file>

<file path=xl/calcChain.xml><?xml version="1.0" encoding="utf-8"?>
<calcChain xmlns="http://schemas.openxmlformats.org/spreadsheetml/2006/main">
  <c r="S4" i="3" l="1"/>
  <c r="P4" i="3"/>
  <c r="M4" i="3"/>
  <c r="J4" i="3"/>
  <c r="G4" i="3"/>
  <c r="D4" i="3"/>
  <c r="M28" i="3" l="1"/>
  <c r="L46" i="6" l="1"/>
  <c r="P46" i="6" s="1"/>
  <c r="T46" i="6" s="1"/>
  <c r="L45" i="6"/>
  <c r="P45" i="6" s="1"/>
  <c r="T45" i="6" s="1"/>
  <c r="J46" i="6"/>
  <c r="N46" i="6" s="1"/>
  <c r="R46" i="6" s="1"/>
  <c r="J45" i="6"/>
  <c r="N45" i="6" s="1"/>
  <c r="R45" i="6" s="1"/>
  <c r="H46" i="6"/>
  <c r="H45" i="6"/>
  <c r="F46" i="6"/>
  <c r="F45" i="6"/>
  <c r="D20" i="2"/>
  <c r="G20" i="2"/>
  <c r="J20" i="2"/>
  <c r="M20" i="2"/>
  <c r="P20" i="2"/>
  <c r="P21" i="2" s="1"/>
  <c r="S20" i="2"/>
  <c r="S12" i="2"/>
  <c r="P12" i="2"/>
  <c r="P13" i="2" s="1"/>
  <c r="M12" i="2"/>
  <c r="J12" i="2"/>
  <c r="G12" i="2"/>
  <c r="D12" i="2"/>
  <c r="J36" i="3" l="1"/>
  <c r="G4" i="5" l="1"/>
  <c r="J20" i="4"/>
  <c r="J12" i="3"/>
  <c r="J28" i="4" l="1"/>
  <c r="S4" i="2" l="1"/>
  <c r="P4" i="2"/>
  <c r="P5" i="2" s="1"/>
  <c r="M4" i="2"/>
  <c r="J4" i="2"/>
  <c r="G4" i="2"/>
  <c r="D4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6" i="7"/>
  <c r="P36" i="7"/>
  <c r="P37" i="7" s="1"/>
  <c r="M36" i="7"/>
  <c r="J36" i="7"/>
  <c r="G36" i="7"/>
  <c r="D36" i="7"/>
  <c r="J28" i="3"/>
  <c r="G28" i="4"/>
  <c r="G12" i="3"/>
  <c r="S28" i="7"/>
  <c r="P28" i="7"/>
  <c r="P29" i="7" s="1"/>
  <c r="M28" i="7"/>
  <c r="J28" i="7"/>
  <c r="G28" i="7"/>
  <c r="D28" i="7"/>
  <c r="S20" i="7"/>
  <c r="P20" i="7"/>
  <c r="P21" i="7" s="1"/>
  <c r="M20" i="7"/>
  <c r="J20" i="7"/>
  <c r="G20" i="7"/>
  <c r="D20" i="7"/>
  <c r="S12" i="7"/>
  <c r="P12" i="7"/>
  <c r="P13" i="7" s="1"/>
  <c r="M12" i="7"/>
  <c r="J12" i="7"/>
  <c r="G12" i="7"/>
  <c r="D12" i="7"/>
  <c r="S4" i="7"/>
  <c r="P4" i="7"/>
  <c r="P5" i="7" s="1"/>
  <c r="M4" i="7"/>
  <c r="J4" i="7"/>
  <c r="G4" i="7"/>
  <c r="D4" i="7"/>
  <c r="AE41" i="7"/>
  <c r="AD40" i="7"/>
  <c r="AF40" i="7" s="1"/>
  <c r="AE39" i="7"/>
  <c r="AC39" i="7"/>
  <c r="AD38" i="7"/>
  <c r="AC38" i="7"/>
  <c r="AE37" i="7"/>
  <c r="AE42" i="7" s="1"/>
  <c r="AC37" i="7"/>
  <c r="AE33" i="7"/>
  <c r="AD32" i="7"/>
  <c r="AE31" i="7"/>
  <c r="AC31" i="7"/>
  <c r="AD30" i="7"/>
  <c r="AC30" i="7"/>
  <c r="AE29" i="7"/>
  <c r="AC29" i="7"/>
  <c r="AE25" i="7"/>
  <c r="AD24" i="7"/>
  <c r="AF24" i="7" s="1"/>
  <c r="AE23" i="7"/>
  <c r="AC23" i="7"/>
  <c r="AD22" i="7"/>
  <c r="AC22" i="7"/>
  <c r="AE21" i="7"/>
  <c r="AE26" i="7" s="1"/>
  <c r="AC21" i="7"/>
  <c r="AE17" i="7"/>
  <c r="AD16" i="7"/>
  <c r="AF16" i="7" s="1"/>
  <c r="AE15" i="7"/>
  <c r="AC15" i="7"/>
  <c r="AD14" i="7"/>
  <c r="AF14" i="7" s="1"/>
  <c r="AC14" i="7"/>
  <c r="AE13" i="7"/>
  <c r="AE18" i="7" s="1"/>
  <c r="AC13" i="7"/>
  <c r="AE9" i="7"/>
  <c r="AD8" i="7"/>
  <c r="AF8" i="7" s="1"/>
  <c r="AE7" i="7"/>
  <c r="AC7" i="7"/>
  <c r="AD6" i="7"/>
  <c r="AF6" i="7" s="1"/>
  <c r="AC6" i="7"/>
  <c r="AE5" i="7"/>
  <c r="AF5" i="7" s="1"/>
  <c r="AC5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H10" i="6"/>
  <c r="H9" i="6"/>
  <c r="F10" i="6"/>
  <c r="F9" i="6"/>
  <c r="S36" i="5"/>
  <c r="P36" i="5"/>
  <c r="P37" i="5" s="1"/>
  <c r="M36" i="5"/>
  <c r="J36" i="5"/>
  <c r="G36" i="5"/>
  <c r="D36" i="5"/>
  <c r="S28" i="5"/>
  <c r="P28" i="5"/>
  <c r="P29" i="5" s="1"/>
  <c r="M28" i="5"/>
  <c r="J28" i="5"/>
  <c r="G28" i="5"/>
  <c r="D28" i="5"/>
  <c r="S20" i="5"/>
  <c r="P20" i="5"/>
  <c r="P21" i="5" s="1"/>
  <c r="M20" i="5"/>
  <c r="J20" i="5"/>
  <c r="G20" i="5"/>
  <c r="D20" i="5"/>
  <c r="S12" i="5"/>
  <c r="P12" i="5"/>
  <c r="P13" i="5" s="1"/>
  <c r="M12" i="5"/>
  <c r="J12" i="5"/>
  <c r="G12" i="5"/>
  <c r="D12" i="5"/>
  <c r="S4" i="5"/>
  <c r="P4" i="5"/>
  <c r="P5" i="5" s="1"/>
  <c r="M4" i="5"/>
  <c r="J4" i="5"/>
  <c r="D4" i="5"/>
  <c r="S36" i="4"/>
  <c r="P36" i="4"/>
  <c r="P37" i="4" s="1"/>
  <c r="M36" i="4"/>
  <c r="J36" i="4"/>
  <c r="G36" i="4"/>
  <c r="D36" i="4"/>
  <c r="S28" i="4"/>
  <c r="P28" i="4"/>
  <c r="P29" i="4" s="1"/>
  <c r="M28" i="4"/>
  <c r="D28" i="4"/>
  <c r="S20" i="4"/>
  <c r="P20" i="4"/>
  <c r="P21" i="4" s="1"/>
  <c r="M20" i="4"/>
  <c r="G20" i="4"/>
  <c r="D20" i="4"/>
  <c r="S12" i="4"/>
  <c r="P12" i="4"/>
  <c r="P13" i="4" s="1"/>
  <c r="M12" i="4"/>
  <c r="J12" i="4"/>
  <c r="G12" i="4"/>
  <c r="D12" i="4"/>
  <c r="S4" i="4"/>
  <c r="P4" i="4"/>
  <c r="P5" i="4" s="1"/>
  <c r="M4" i="4"/>
  <c r="J4" i="4"/>
  <c r="G4" i="4"/>
  <c r="D4" i="4"/>
  <c r="S36" i="3"/>
  <c r="P36" i="3"/>
  <c r="P37" i="3" s="1"/>
  <c r="M36" i="3"/>
  <c r="G36" i="3"/>
  <c r="D36" i="3"/>
  <c r="S28" i="3"/>
  <c r="P28" i="3"/>
  <c r="G28" i="3"/>
  <c r="D28" i="3"/>
  <c r="S20" i="3"/>
  <c r="P20" i="3"/>
  <c r="M20" i="3"/>
  <c r="J20" i="3"/>
  <c r="G20" i="3"/>
  <c r="D20" i="3"/>
  <c r="S12" i="3"/>
  <c r="P12" i="3"/>
  <c r="M12" i="3"/>
  <c r="D12" i="3"/>
  <c r="S36" i="2"/>
  <c r="P36" i="2"/>
  <c r="P37" i="2" s="1"/>
  <c r="M36" i="2"/>
  <c r="J36" i="2"/>
  <c r="G36" i="2"/>
  <c r="D36" i="2"/>
  <c r="S28" i="2"/>
  <c r="P28" i="2"/>
  <c r="P29" i="2" s="1"/>
  <c r="M28" i="2"/>
  <c r="J28" i="2"/>
  <c r="G28" i="2"/>
  <c r="D28" i="2"/>
  <c r="AC5" i="2"/>
  <c r="AE5" i="2"/>
  <c r="AC6" i="2"/>
  <c r="AD6" i="2"/>
  <c r="AF6" i="2" s="1"/>
  <c r="AC7" i="2"/>
  <c r="AC10" i="2" s="1"/>
  <c r="AE7" i="2"/>
  <c r="AD8" i="2"/>
  <c r="AF8" i="2" s="1"/>
  <c r="AE9" i="2"/>
  <c r="AC13" i="2"/>
  <c r="AE13" i="2"/>
  <c r="AC14" i="2"/>
  <c r="AD14" i="2"/>
  <c r="AD18" i="2" s="1"/>
  <c r="AC15" i="2"/>
  <c r="AE15" i="2"/>
  <c r="AD16" i="2"/>
  <c r="AF16" i="2" s="1"/>
  <c r="AE17" i="2"/>
  <c r="AC21" i="2"/>
  <c r="AE21" i="2"/>
  <c r="AC22" i="2"/>
  <c r="AD22" i="2"/>
  <c r="AC23" i="2"/>
  <c r="AE23" i="2"/>
  <c r="AD24" i="2"/>
  <c r="AF24" i="2" s="1"/>
  <c r="AE25" i="2"/>
  <c r="AC29" i="2"/>
  <c r="AE29" i="2"/>
  <c r="AC30" i="2"/>
  <c r="AD30" i="2"/>
  <c r="AD34" i="2" s="1"/>
  <c r="AC31" i="2"/>
  <c r="AE31" i="2"/>
  <c r="AD32" i="2"/>
  <c r="AF32" i="2" s="1"/>
  <c r="AE33" i="2"/>
  <c r="AC37" i="2"/>
  <c r="AE37" i="2"/>
  <c r="AE42" i="2" s="1"/>
  <c r="AC38" i="2"/>
  <c r="AF38" i="2" s="1"/>
  <c r="AD38" i="2"/>
  <c r="AC39" i="2"/>
  <c r="AF39" i="2" s="1"/>
  <c r="AE39" i="2"/>
  <c r="AD40" i="2"/>
  <c r="AF40" i="2" s="1"/>
  <c r="AE41" i="2"/>
  <c r="AC5" i="3"/>
  <c r="AE5" i="3"/>
  <c r="AC6" i="3"/>
  <c r="AD6" i="3"/>
  <c r="AC7" i="3"/>
  <c r="AE7" i="3"/>
  <c r="AD8" i="3"/>
  <c r="AE9" i="3"/>
  <c r="AC13" i="3"/>
  <c r="AE13" i="3"/>
  <c r="AC14" i="3"/>
  <c r="AD14" i="3"/>
  <c r="AC15" i="3"/>
  <c r="AE15" i="3"/>
  <c r="AD16" i="3"/>
  <c r="AF16" i="3" s="1"/>
  <c r="AE17" i="3"/>
  <c r="AC21" i="3"/>
  <c r="AE21" i="3"/>
  <c r="AC22" i="3"/>
  <c r="AD22" i="3"/>
  <c r="AC23" i="3"/>
  <c r="AE23" i="3"/>
  <c r="AD24" i="3"/>
  <c r="AF24" i="3" s="1"/>
  <c r="AE25" i="3"/>
  <c r="AC29" i="3"/>
  <c r="AF29" i="3" s="1"/>
  <c r="AE29" i="3"/>
  <c r="AC30" i="3"/>
  <c r="AD30" i="3"/>
  <c r="AC31" i="3"/>
  <c r="AE31" i="3"/>
  <c r="AD32" i="3"/>
  <c r="AF32" i="3" s="1"/>
  <c r="AE33" i="3"/>
  <c r="AC37" i="3"/>
  <c r="AE37" i="3"/>
  <c r="AC38" i="3"/>
  <c r="AD38" i="3"/>
  <c r="AC39" i="3"/>
  <c r="AE39" i="3"/>
  <c r="AD40" i="3"/>
  <c r="AF40" i="3" s="1"/>
  <c r="AE41" i="3"/>
  <c r="AC5" i="4"/>
  <c r="AE5" i="4"/>
  <c r="AC6" i="4"/>
  <c r="AD6" i="4"/>
  <c r="AC7" i="4"/>
  <c r="AE7" i="4"/>
  <c r="AD8" i="4"/>
  <c r="AF8" i="4" s="1"/>
  <c r="AE9" i="4"/>
  <c r="AC13" i="4"/>
  <c r="AE13" i="4"/>
  <c r="AC14" i="4"/>
  <c r="AD14" i="4"/>
  <c r="AC15" i="4"/>
  <c r="AE15" i="4"/>
  <c r="AD16" i="4"/>
  <c r="AE17" i="4"/>
  <c r="AC21" i="4"/>
  <c r="AE21" i="4"/>
  <c r="AC22" i="4"/>
  <c r="AF22" i="4" s="1"/>
  <c r="AD22" i="4"/>
  <c r="AC23" i="4"/>
  <c r="AE23" i="4"/>
  <c r="AD24" i="4"/>
  <c r="AF24" i="4" s="1"/>
  <c r="AE25" i="4"/>
  <c r="AE26" i="4" s="1"/>
  <c r="AC29" i="4"/>
  <c r="AE29" i="4"/>
  <c r="AC30" i="4"/>
  <c r="AD30" i="4"/>
  <c r="AC31" i="4"/>
  <c r="AE31" i="4"/>
  <c r="AD32" i="4"/>
  <c r="AF32" i="4" s="1"/>
  <c r="AE33" i="4"/>
  <c r="AC37" i="4"/>
  <c r="AE37" i="4"/>
  <c r="AC38" i="4"/>
  <c r="AD38" i="4"/>
  <c r="AC39" i="4"/>
  <c r="AE39" i="4"/>
  <c r="AD40" i="4"/>
  <c r="AF40" i="4" s="1"/>
  <c r="AE41" i="4"/>
  <c r="AC5" i="5"/>
  <c r="AE5" i="5"/>
  <c r="AC6" i="5"/>
  <c r="AD6" i="5"/>
  <c r="AC7" i="5"/>
  <c r="AE7" i="5"/>
  <c r="AD8" i="5"/>
  <c r="AF8" i="5" s="1"/>
  <c r="AE9" i="5"/>
  <c r="AC13" i="5"/>
  <c r="AE13" i="5"/>
  <c r="AC14" i="5"/>
  <c r="AF14" i="5" s="1"/>
  <c r="AD14" i="5"/>
  <c r="AC15" i="5"/>
  <c r="AE15" i="5"/>
  <c r="AD16" i="5"/>
  <c r="AF16" i="5" s="1"/>
  <c r="AE17" i="5"/>
  <c r="AC21" i="5"/>
  <c r="AE21" i="5"/>
  <c r="AC22" i="5"/>
  <c r="AD22" i="5"/>
  <c r="AC23" i="5"/>
  <c r="AE23" i="5"/>
  <c r="AD24" i="5"/>
  <c r="AF24" i="5" s="1"/>
  <c r="AE25" i="5"/>
  <c r="AC29" i="5"/>
  <c r="AE29" i="5"/>
  <c r="AC30" i="5"/>
  <c r="AD30" i="5"/>
  <c r="AC31" i="5"/>
  <c r="AE31" i="5"/>
  <c r="AD32" i="5"/>
  <c r="AE33" i="5"/>
  <c r="AC37" i="5"/>
  <c r="AE37" i="5"/>
  <c r="AC38" i="5"/>
  <c r="AD38" i="5"/>
  <c r="AC39" i="5"/>
  <c r="AE39" i="5"/>
  <c r="AD40" i="5"/>
  <c r="AF40" i="5" s="1"/>
  <c r="AE41" i="5"/>
  <c r="AF16" i="4"/>
  <c r="AC10" i="7"/>
  <c r="AD42" i="3"/>
  <c r="AC42" i="7"/>
  <c r="AF14" i="4"/>
  <c r="AF13" i="7"/>
  <c r="AF30" i="4"/>
  <c r="AF8" i="3"/>
  <c r="AF32" i="7"/>
  <c r="AD26" i="5"/>
  <c r="AD18" i="5"/>
  <c r="AD18" i="3"/>
  <c r="AE34" i="7"/>
  <c r="AF15" i="2"/>
  <c r="AF37" i="2"/>
  <c r="AF21" i="7" l="1"/>
  <c r="AF22" i="7"/>
  <c r="AF30" i="7"/>
  <c r="AF31" i="7"/>
  <c r="AD34" i="7"/>
  <c r="AF38" i="7"/>
  <c r="AF39" i="7"/>
  <c r="AD26" i="3"/>
  <c r="AF13" i="3"/>
  <c r="AD10" i="3"/>
  <c r="AF21" i="5"/>
  <c r="AF15" i="7"/>
  <c r="AF23" i="7"/>
  <c r="AD42" i="2"/>
  <c r="AF21" i="2"/>
  <c r="AF13" i="2"/>
  <c r="AE26" i="2"/>
  <c r="AE10" i="2"/>
  <c r="AF37" i="5"/>
  <c r="AF29" i="5"/>
  <c r="AF22" i="3"/>
  <c r="AF23" i="2"/>
  <c r="AF21" i="3"/>
  <c r="AF5" i="3"/>
  <c r="AF22" i="2"/>
  <c r="AE34" i="5"/>
  <c r="AE10" i="3"/>
  <c r="AF7" i="7"/>
  <c r="AE18" i="4"/>
  <c r="AE34" i="3"/>
  <c r="AC10" i="5"/>
  <c r="AC42" i="4"/>
  <c r="AC34" i="4"/>
  <c r="AF23" i="4"/>
  <c r="AF38" i="5"/>
  <c r="AF7" i="3"/>
  <c r="AF39" i="5"/>
  <c r="AF31" i="5"/>
  <c r="AE26" i="3"/>
  <c r="AC10" i="3"/>
  <c r="AF31" i="2"/>
  <c r="AD10" i="7"/>
  <c r="AF23" i="5"/>
  <c r="AF31" i="4"/>
  <c r="AC18" i="3"/>
  <c r="AE42" i="5"/>
  <c r="AD10" i="5"/>
  <c r="AF10" i="5" s="1"/>
  <c r="AC11" i="5" s="1"/>
  <c r="AF7" i="4"/>
  <c r="AF39" i="3"/>
  <c r="AF23" i="3"/>
  <c r="AD18" i="4"/>
  <c r="AC42" i="2"/>
  <c r="AF42" i="2" s="1"/>
  <c r="AC43" i="2" s="1"/>
  <c r="AE34" i="4"/>
  <c r="AF6" i="4"/>
  <c r="AF38" i="3"/>
  <c r="AC34" i="3"/>
  <c r="AD34" i="5"/>
  <c r="AF5" i="5"/>
  <c r="AF21" i="4"/>
  <c r="AE42" i="3"/>
  <c r="AC26" i="2"/>
  <c r="AF32" i="5"/>
  <c r="AC26" i="5"/>
  <c r="AF39" i="4"/>
  <c r="AF13" i="4"/>
  <c r="AD34" i="3"/>
  <c r="AF34" i="3" s="1"/>
  <c r="AE26" i="5"/>
  <c r="AF26" i="5" s="1"/>
  <c r="AE18" i="5"/>
  <c r="AF6" i="5"/>
  <c r="AF38" i="4"/>
  <c r="AC10" i="4"/>
  <c r="AF37" i="3"/>
  <c r="AF15" i="3"/>
  <c r="AF30" i="2"/>
  <c r="AE18" i="2"/>
  <c r="AC18" i="5"/>
  <c r="AE10" i="5"/>
  <c r="AD34" i="4"/>
  <c r="AC34" i="2"/>
  <c r="AF37" i="4"/>
  <c r="AF14" i="3"/>
  <c r="AF29" i="2"/>
  <c r="AC18" i="7"/>
  <c r="AD26" i="4"/>
  <c r="AC42" i="5"/>
  <c r="AF42" i="5" s="1"/>
  <c r="AE43" i="5" s="1"/>
  <c r="AC18" i="4"/>
  <c r="AE10" i="4"/>
  <c r="AF7" i="2"/>
  <c r="AE10" i="7"/>
  <c r="AC34" i="5"/>
  <c r="AC34" i="7"/>
  <c r="AF34" i="7" s="1"/>
  <c r="AF5" i="2"/>
  <c r="AD42" i="5"/>
  <c r="AF15" i="5"/>
  <c r="AF7" i="5"/>
  <c r="AE42" i="4"/>
  <c r="AF29" i="4"/>
  <c r="AD10" i="4"/>
  <c r="AF31" i="3"/>
  <c r="AE18" i="3"/>
  <c r="AF18" i="3" s="1"/>
  <c r="AD19" i="3" s="1"/>
  <c r="AF14" i="2"/>
  <c r="AF29" i="7"/>
  <c r="AF18" i="5"/>
  <c r="AD19" i="5" s="1"/>
  <c r="AF13" i="5"/>
  <c r="AC26" i="3"/>
  <c r="AD42" i="4"/>
  <c r="AD18" i="7"/>
  <c r="AF22" i="5"/>
  <c r="AF30" i="5"/>
  <c r="AF5" i="4"/>
  <c r="AC42" i="3"/>
  <c r="AF6" i="3"/>
  <c r="AC18" i="2"/>
  <c r="AF30" i="3"/>
  <c r="AC26" i="7"/>
  <c r="AC26" i="4"/>
  <c r="AD10" i="2"/>
  <c r="AF15" i="4"/>
  <c r="AE34" i="2"/>
  <c r="AD26" i="2"/>
  <c r="AD42" i="7"/>
  <c r="AF42" i="7" s="1"/>
  <c r="AD26" i="7"/>
  <c r="AF37" i="7"/>
  <c r="AF10" i="3" l="1"/>
  <c r="AE11" i="3" s="1"/>
  <c r="AF34" i="5"/>
  <c r="AD35" i="5" s="1"/>
  <c r="AF34" i="4"/>
  <c r="AE35" i="4" s="1"/>
  <c r="AF18" i="4"/>
  <c r="AF10" i="7"/>
  <c r="AE11" i="7" s="1"/>
  <c r="AF34" i="2"/>
  <c r="AC35" i="2" s="1"/>
  <c r="AE35" i="7"/>
  <c r="AC35" i="7"/>
  <c r="AE43" i="2"/>
  <c r="AF10" i="4"/>
  <c r="AD11" i="4" s="1"/>
  <c r="AD43" i="2"/>
  <c r="AD27" i="5"/>
  <c r="AE27" i="5"/>
  <c r="AC27" i="5"/>
  <c r="AE35" i="3"/>
  <c r="AC35" i="3"/>
  <c r="AE19" i="5"/>
  <c r="AC35" i="5"/>
  <c r="AD43" i="5"/>
  <c r="AE43" i="7"/>
  <c r="AC43" i="7"/>
  <c r="AD35" i="2"/>
  <c r="AF42" i="4"/>
  <c r="AD43" i="4" s="1"/>
  <c r="AD11" i="5"/>
  <c r="AF26" i="4"/>
  <c r="AC27" i="4" s="1"/>
  <c r="AD11" i="3"/>
  <c r="AE11" i="5"/>
  <c r="AC19" i="3"/>
  <c r="AF18" i="7"/>
  <c r="AD11" i="7"/>
  <c r="AC11" i="3"/>
  <c r="AD35" i="3"/>
  <c r="AF26" i="3"/>
  <c r="AD43" i="7"/>
  <c r="AF18" i="2"/>
  <c r="AC19" i="2" s="1"/>
  <c r="AD35" i="7"/>
  <c r="AF10" i="2"/>
  <c r="AD11" i="2" s="1"/>
  <c r="AE35" i="2"/>
  <c r="AF42" i="3"/>
  <c r="AE19" i="3"/>
  <c r="AE35" i="5"/>
  <c r="AF26" i="7"/>
  <c r="AE27" i="7" s="1"/>
  <c r="AC43" i="5"/>
  <c r="AC19" i="5"/>
  <c r="AF26" i="2"/>
  <c r="AC11" i="7" l="1"/>
  <c r="AC11" i="4"/>
  <c r="AD35" i="4"/>
  <c r="AE11" i="4"/>
  <c r="AC35" i="4"/>
  <c r="AE19" i="4"/>
  <c r="AC19" i="4"/>
  <c r="AD19" i="4"/>
  <c r="AD43" i="3"/>
  <c r="AE43" i="3"/>
  <c r="AE27" i="2"/>
  <c r="AC27" i="2"/>
  <c r="AD19" i="2"/>
  <c r="AE19" i="2"/>
  <c r="AC19" i="7"/>
  <c r="AE19" i="7"/>
  <c r="AC43" i="3"/>
  <c r="AD27" i="2"/>
  <c r="AD19" i="7"/>
  <c r="AC43" i="4"/>
  <c r="AE43" i="4"/>
  <c r="AD27" i="3"/>
  <c r="AE27" i="3"/>
  <c r="AC27" i="7"/>
  <c r="AC27" i="3"/>
  <c r="AD27" i="7"/>
  <c r="AC11" i="2"/>
  <c r="AE11" i="2"/>
  <c r="AE27" i="4"/>
  <c r="AD27" i="4"/>
</calcChain>
</file>

<file path=xl/sharedStrings.xml><?xml version="1.0" encoding="utf-8"?>
<sst xmlns="http://schemas.openxmlformats.org/spreadsheetml/2006/main" count="1547" uniqueCount="400">
  <si>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</si>
  <si>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</si>
  <si>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</si>
  <si>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</si>
  <si>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</si>
  <si>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</si>
  <si>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</si>
  <si>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</si>
  <si>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</si>
  <si>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</si>
  <si>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</si>
  <si>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</si>
  <si>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</si>
  <si>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</si>
  <si>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</si>
  <si>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</si>
  <si>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</si>
  <si>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</si>
  <si>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</si>
  <si>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</si>
  <si>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</si>
  <si>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</si>
  <si>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</si>
  <si>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</si>
  <si>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</si>
  <si>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</si>
  <si>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</si>
  <si>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</si>
  <si>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</si>
  <si>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</si>
  <si>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</si>
  <si>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</si>
  <si>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</si>
  <si>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</si>
  <si>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</si>
  <si>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g</t>
    <phoneticPr fontId="19" type="noConversion"/>
  </si>
  <si>
    <t>K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</si>
  <si>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</si>
  <si>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</si>
  <si>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</si>
  <si>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</si>
  <si>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</si>
  <si>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</si>
  <si>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煮</t>
    <phoneticPr fontId="19" type="noConversion"/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</si>
  <si>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</si>
  <si>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</si>
  <si>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</si>
  <si>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</si>
  <si>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</si>
  <si>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</si>
  <si>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</si>
  <si>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</si>
  <si>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</si>
  <si>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</si>
  <si>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</si>
  <si>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</si>
  <si>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</si>
  <si>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</si>
  <si>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</si>
  <si>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</si>
  <si>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</si>
  <si>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117.6g</t>
  </si>
  <si>
    <t>27.5g</t>
  </si>
  <si>
    <t>34.8g</t>
  </si>
  <si>
    <t>857.1K</t>
  </si>
  <si>
    <t>117.5g</t>
  </si>
  <si>
    <t>27.3g</t>
  </si>
  <si>
    <t>35.3g</t>
  </si>
  <si>
    <t>856.9K</t>
  </si>
  <si>
    <t>27.4g</t>
  </si>
  <si>
    <t>118.3g</t>
  </si>
  <si>
    <t>35.0g</t>
  </si>
  <si>
    <t>860.7K</t>
  </si>
  <si>
    <t>116.4g</t>
  </si>
  <si>
    <t>28.0g</t>
  </si>
  <si>
    <t>35.2g</t>
  </si>
  <si>
    <t>854.0K</t>
  </si>
  <si>
    <t>27.8g</t>
  </si>
  <si>
    <t>35.1g</t>
  </si>
  <si>
    <t>855.8K</t>
  </si>
  <si>
    <t>116.2g</t>
  </si>
  <si>
    <t>852.3K</t>
  </si>
  <si>
    <t>117.3g</t>
  </si>
  <si>
    <t>27.6g</t>
  </si>
  <si>
    <t>30.5g</t>
  </si>
  <si>
    <t>857.6K</t>
  </si>
  <si>
    <t>27.2g</t>
  </si>
  <si>
    <t>855.6K</t>
  </si>
  <si>
    <t>118.2g</t>
  </si>
  <si>
    <t>861.6K</t>
  </si>
  <si>
    <t>115.0g</t>
  </si>
  <si>
    <t>27.9g</t>
  </si>
  <si>
    <t>34.5g</t>
  </si>
  <si>
    <t>849.1K</t>
  </si>
  <si>
    <t>116.8g</t>
  </si>
  <si>
    <t>35.7g</t>
  </si>
  <si>
    <t>860.2K</t>
  </si>
  <si>
    <t>861.2K</t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</si>
  <si>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</si>
  <si>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</si>
  <si>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</si>
  <si>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</si>
  <si>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</si>
  <si>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</si>
  <si>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</si>
  <si>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紅蘿蔔</t>
    <phoneticPr fontId="19" type="noConversion"/>
  </si>
  <si>
    <t>雞蛋</t>
    <phoneticPr fontId="19" type="noConversion"/>
  </si>
  <si>
    <t>白蘿蔔</t>
    <phoneticPr fontId="19" type="noConversion"/>
  </si>
  <si>
    <t>海帶芽</t>
    <phoneticPr fontId="19" type="noConversion"/>
  </si>
  <si>
    <t>豆腐</t>
    <phoneticPr fontId="19" type="noConversion"/>
  </si>
  <si>
    <t>木耳</t>
  </si>
  <si>
    <t>紅蘿蔔</t>
  </si>
  <si>
    <t>煮</t>
    <phoneticPr fontId="19" type="noConversion"/>
  </si>
  <si>
    <t>本公司所使用豬肉、牛肉及其原料產地皆來自台灣       菜單設計者:  鄧羽婷</t>
    <phoneticPr fontId="19" type="noConversion"/>
  </si>
  <si>
    <t>寶島白飯</t>
    <phoneticPr fontId="19" type="noConversion"/>
  </si>
  <si>
    <t>白米</t>
    <phoneticPr fontId="19" type="noConversion"/>
  </si>
  <si>
    <t>白米</t>
    <phoneticPr fontId="19" type="noConversion"/>
  </si>
  <si>
    <t>小米飯</t>
    <phoneticPr fontId="19" type="noConversion"/>
  </si>
  <si>
    <t>胚芽飯</t>
    <phoneticPr fontId="19" type="noConversion"/>
  </si>
  <si>
    <t>地瓜飯</t>
    <phoneticPr fontId="19" type="noConversion"/>
  </si>
  <si>
    <t>糯米</t>
    <phoneticPr fontId="19" type="noConversion"/>
  </si>
  <si>
    <t>小米</t>
    <phoneticPr fontId="19" type="noConversion"/>
  </si>
  <si>
    <t>菇類</t>
    <phoneticPr fontId="19" type="noConversion"/>
  </si>
  <si>
    <t>胚芽米</t>
    <phoneticPr fontId="19" type="noConversion"/>
  </si>
  <si>
    <t>脆瓜</t>
    <phoneticPr fontId="19" type="noConversion"/>
  </si>
  <si>
    <t>冬瓜</t>
    <phoneticPr fontId="19" type="noConversion"/>
  </si>
  <si>
    <t>白米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</si>
  <si>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</si>
  <si>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</si>
  <si>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</si>
  <si>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</si>
  <si>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</si>
  <si>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</si>
  <si>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</si>
  <si>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</si>
  <si>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</si>
  <si>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白米</t>
    <phoneticPr fontId="19" type="noConversion"/>
  </si>
  <si>
    <t>煮</t>
    <phoneticPr fontId="19" type="noConversion"/>
  </si>
  <si>
    <t>全穀飯</t>
    <phoneticPr fontId="19" type="noConversion"/>
  </si>
  <si>
    <t>淺色蔬菜</t>
    <phoneticPr fontId="19" type="noConversion"/>
  </si>
  <si>
    <t>深色蔬菜</t>
    <phoneticPr fontId="19" type="noConversion"/>
  </si>
  <si>
    <t>醬香肉絲炒飯</t>
    <phoneticPr fontId="19" type="noConversion"/>
  </si>
  <si>
    <t>白米</t>
    <phoneticPr fontId="19" type="noConversion"/>
  </si>
  <si>
    <t>白米</t>
    <phoneticPr fontId="19" type="noConversion"/>
  </si>
  <si>
    <t>高麗菜</t>
    <phoneticPr fontId="19" type="noConversion"/>
  </si>
  <si>
    <t>三色豆</t>
    <phoneticPr fontId="19" type="noConversion"/>
  </si>
  <si>
    <t>煮</t>
    <phoneticPr fontId="19" type="noConversion"/>
  </si>
  <si>
    <t>香菇</t>
    <phoneticPr fontId="19" type="noConversion"/>
  </si>
  <si>
    <t>油蔥酥</t>
    <phoneticPr fontId="19" type="noConversion"/>
  </si>
  <si>
    <t>蝦米</t>
    <phoneticPr fontId="19" type="noConversion"/>
  </si>
  <si>
    <t>紫米飯</t>
    <phoneticPr fontId="19" type="noConversion"/>
  </si>
  <si>
    <t>海芽蛋花湯</t>
    <phoneticPr fontId="19" type="noConversion"/>
  </si>
  <si>
    <t>黃瓜排骨湯</t>
    <phoneticPr fontId="19" type="noConversion"/>
  </si>
  <si>
    <t>古早味油飯</t>
    <phoneticPr fontId="19" type="noConversion"/>
  </si>
  <si>
    <t>杏子炸豬排(炸)</t>
    <phoneticPr fontId="19" type="noConversion"/>
  </si>
  <si>
    <t>酸菜豬血湯(醃)</t>
    <phoneticPr fontId="19" type="noConversion"/>
  </si>
  <si>
    <t>糖醋豬柳條</t>
    <phoneticPr fontId="19" type="noConversion"/>
  </si>
  <si>
    <t>佛蒙特咖哩雞</t>
    <phoneticPr fontId="19" type="noConversion"/>
  </si>
  <si>
    <t>蔥燒豬排</t>
    <phoneticPr fontId="19" type="noConversion"/>
  </si>
  <si>
    <t>麻油燒雞</t>
    <phoneticPr fontId="19" type="noConversion"/>
  </si>
  <si>
    <t>京醬肉絲</t>
    <phoneticPr fontId="19" type="noConversion"/>
  </si>
  <si>
    <t>鮮蔬炒蛋</t>
    <phoneticPr fontId="19" type="noConversion"/>
  </si>
  <si>
    <t>麻婆豆腐(豆)</t>
    <phoneticPr fontId="19" type="noConversion"/>
  </si>
  <si>
    <t>三絲湯</t>
    <phoneticPr fontId="19" type="noConversion"/>
  </si>
  <si>
    <t>太祖鮮筍羹</t>
    <phoneticPr fontId="19" type="noConversion"/>
  </si>
  <si>
    <t>蒸肉丸子</t>
    <phoneticPr fontId="19" type="noConversion"/>
  </si>
  <si>
    <t>針菇肉絲湯</t>
    <phoneticPr fontId="19" type="noConversion"/>
  </si>
  <si>
    <t>筍香排骨湯</t>
    <phoneticPr fontId="19" type="noConversion"/>
  </si>
  <si>
    <t>炸</t>
    <phoneticPr fontId="19" type="noConversion"/>
  </si>
  <si>
    <t>玉米粒</t>
    <phoneticPr fontId="19" type="noConversion"/>
  </si>
  <si>
    <t>洋蔥</t>
    <phoneticPr fontId="19" type="noConversion"/>
  </si>
  <si>
    <t>彩椒</t>
    <phoneticPr fontId="19" type="noConversion"/>
  </si>
  <si>
    <t>生鮮豬絞肉</t>
    <phoneticPr fontId="19" type="noConversion"/>
  </si>
  <si>
    <t>木耳</t>
    <phoneticPr fontId="19" type="noConversion"/>
  </si>
  <si>
    <t>鮮筍絲</t>
    <phoneticPr fontId="19" type="noConversion"/>
  </si>
  <si>
    <t>豬血</t>
    <phoneticPr fontId="19" type="noConversion"/>
  </si>
  <si>
    <t>海鮮卷</t>
    <phoneticPr fontId="19" type="noConversion"/>
  </si>
  <si>
    <t>九層塔</t>
    <phoneticPr fontId="19" type="noConversion"/>
  </si>
  <si>
    <t>馬鈴薯</t>
    <phoneticPr fontId="19" type="noConversion"/>
  </si>
  <si>
    <t>薑絲</t>
    <phoneticPr fontId="19" type="noConversion"/>
  </si>
  <si>
    <t>花椰菜</t>
    <phoneticPr fontId="19" type="noConversion"/>
  </si>
  <si>
    <t>青花菜</t>
    <phoneticPr fontId="19" type="noConversion"/>
  </si>
  <si>
    <t>大白菜</t>
    <phoneticPr fontId="19" type="noConversion"/>
  </si>
  <si>
    <t>木耳</t>
    <phoneticPr fontId="19" type="noConversion"/>
  </si>
  <si>
    <t>蕃茄</t>
    <phoneticPr fontId="19" type="noConversion"/>
  </si>
  <si>
    <t>泰式打拋豬(醃)</t>
    <phoneticPr fontId="19" type="noConversion"/>
  </si>
  <si>
    <t>大黃瓜</t>
    <phoneticPr fontId="19" type="noConversion"/>
  </si>
  <si>
    <t>海帶結</t>
    <phoneticPr fontId="19" type="noConversion"/>
  </si>
  <si>
    <t>生鮮玉米穗</t>
    <phoneticPr fontId="19" type="noConversion"/>
  </si>
  <si>
    <t>生鮮豬絞肉</t>
    <phoneticPr fontId="19" type="noConversion"/>
  </si>
  <si>
    <t>馬鈴薯</t>
    <phoneticPr fontId="19" type="noConversion"/>
  </si>
  <si>
    <t>日</t>
    <phoneticPr fontId="19" type="noConversion"/>
  </si>
  <si>
    <t>金針菇</t>
    <phoneticPr fontId="19" type="noConversion"/>
  </si>
  <si>
    <t>紫米</t>
    <phoneticPr fontId="19" type="noConversion"/>
  </si>
  <si>
    <t>金針菇</t>
    <phoneticPr fontId="19" type="noConversion"/>
  </si>
  <si>
    <t>米血</t>
    <phoneticPr fontId="19" type="noConversion"/>
  </si>
  <si>
    <t>高麗菜</t>
    <phoneticPr fontId="19" type="noConversion"/>
  </si>
  <si>
    <t>酸菜</t>
    <phoneticPr fontId="19" type="noConversion"/>
  </si>
  <si>
    <t>韭菜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</si>
  <si>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</si>
  <si>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</si>
  <si>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</si>
  <si>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</si>
  <si>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</si>
  <si>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炒</t>
    <phoneticPr fontId="19" type="noConversion"/>
  </si>
  <si>
    <t>芹菜</t>
    <phoneticPr fontId="19" type="noConversion"/>
  </si>
  <si>
    <t>紅蘿蔔</t>
    <phoneticPr fontId="19" type="noConversion"/>
  </si>
  <si>
    <t>木耳</t>
    <phoneticPr fontId="19" type="noConversion"/>
  </si>
  <si>
    <t>豆干</t>
    <phoneticPr fontId="19" type="noConversion"/>
  </si>
  <si>
    <t>客家小炒(豆)</t>
    <phoneticPr fontId="19" type="noConversion"/>
  </si>
  <si>
    <t>黑胡椒雞丁</t>
    <phoneticPr fontId="19" type="noConversion"/>
  </si>
  <si>
    <t>蘑菇豬柳</t>
    <phoneticPr fontId="19" type="noConversion"/>
  </si>
  <si>
    <t>BBQ烤雞腿</t>
    <phoneticPr fontId="19" type="noConversion"/>
  </si>
  <si>
    <t>板烤雞腿排</t>
    <phoneticPr fontId="19" type="noConversion"/>
  </si>
  <si>
    <t>糖醋豬柳條</t>
    <phoneticPr fontId="19" type="noConversion"/>
  </si>
  <si>
    <t>深色蔬菜</t>
    <phoneticPr fontId="19" type="noConversion"/>
  </si>
  <si>
    <t>黃金魚片(炸)(海)</t>
    <phoneticPr fontId="19" type="noConversion"/>
  </si>
  <si>
    <t>黃瓜豚骨湯</t>
    <phoneticPr fontId="19" type="noConversion"/>
  </si>
  <si>
    <t>瓜仔肉燥(醃)</t>
    <phoneticPr fontId="19" type="noConversion"/>
  </si>
  <si>
    <t>筍乾</t>
    <phoneticPr fontId="19" type="noConversion"/>
  </si>
  <si>
    <t>杏鮑菇</t>
    <phoneticPr fontId="19" type="noConversion"/>
  </si>
  <si>
    <t>煮</t>
    <phoneticPr fontId="19" type="noConversion"/>
  </si>
  <si>
    <t>洋蔥</t>
    <phoneticPr fontId="19" type="noConversion"/>
  </si>
  <si>
    <t>彩椒</t>
    <phoneticPr fontId="19" type="noConversion"/>
  </si>
  <si>
    <t>月</t>
    <phoneticPr fontId="19" type="noConversion"/>
  </si>
  <si>
    <t>脆瓜</t>
    <phoneticPr fontId="19" type="noConversion"/>
  </si>
  <si>
    <t>三色丁</t>
    <phoneticPr fontId="19" type="noConversion"/>
  </si>
  <si>
    <t>夜市大雞排(炸)</t>
    <phoneticPr fontId="19" type="noConversion"/>
  </si>
  <si>
    <t>黑胡椒豬柳</t>
    <phoneticPr fontId="19" type="noConversion"/>
  </si>
  <si>
    <t>冬粉</t>
    <phoneticPr fontId="19" type="noConversion"/>
  </si>
  <si>
    <t>米粉</t>
    <phoneticPr fontId="19" type="noConversion"/>
  </si>
  <si>
    <t>繽紛魷魚圈(海)</t>
    <phoneticPr fontId="19" type="noConversion"/>
  </si>
  <si>
    <t>杏鮑菇</t>
    <phoneticPr fontId="19" type="noConversion"/>
  </si>
  <si>
    <t>魷魚圈</t>
    <phoneticPr fontId="19" type="noConversion"/>
  </si>
  <si>
    <t>3月4日(一)</t>
    <phoneticPr fontId="19" type="noConversion"/>
  </si>
  <si>
    <t>3月5日(二)</t>
    <phoneticPr fontId="19" type="noConversion"/>
  </si>
  <si>
    <t>3月6日(三)</t>
    <phoneticPr fontId="19" type="noConversion"/>
  </si>
  <si>
    <t>3月7日(四)</t>
    <phoneticPr fontId="19" type="noConversion"/>
  </si>
  <si>
    <t>3月8日(五)</t>
    <phoneticPr fontId="19" type="noConversion"/>
  </si>
  <si>
    <t>3月11日(一)</t>
    <phoneticPr fontId="19" type="noConversion"/>
  </si>
  <si>
    <t>3月12日(二)</t>
    <phoneticPr fontId="19" type="noConversion"/>
  </si>
  <si>
    <t>3月13日(三)</t>
    <phoneticPr fontId="19" type="noConversion"/>
  </si>
  <si>
    <t>3月14日(四)</t>
    <phoneticPr fontId="19" type="noConversion"/>
  </si>
  <si>
    <t>3月15日(五)</t>
    <phoneticPr fontId="19" type="noConversion"/>
  </si>
  <si>
    <t>3月18日(一)</t>
    <phoneticPr fontId="19" type="noConversion"/>
  </si>
  <si>
    <t>3月19日(二)</t>
    <phoneticPr fontId="19" type="noConversion"/>
  </si>
  <si>
    <t>3月20日(三)</t>
    <phoneticPr fontId="19" type="noConversion"/>
  </si>
  <si>
    <t>3月21日(四)</t>
    <phoneticPr fontId="19" type="noConversion"/>
  </si>
  <si>
    <t>3月22日(五)</t>
    <phoneticPr fontId="19" type="noConversion"/>
  </si>
  <si>
    <t>3月25日(一)</t>
    <phoneticPr fontId="19" type="noConversion"/>
  </si>
  <si>
    <t>3月26日(二)</t>
    <phoneticPr fontId="19" type="noConversion"/>
  </si>
  <si>
    <t>3月27日(三)</t>
    <phoneticPr fontId="19" type="noConversion"/>
  </si>
  <si>
    <t>3月28日(四)</t>
    <phoneticPr fontId="19" type="noConversion"/>
  </si>
  <si>
    <t>3月29日(五)</t>
    <phoneticPr fontId="19" type="noConversion"/>
  </si>
  <si>
    <t>g</t>
    <phoneticPr fontId="19" type="noConversion"/>
  </si>
  <si>
    <t>K</t>
    <phoneticPr fontId="19" type="noConversion"/>
  </si>
  <si>
    <t>地中海風鮮嫩烤雞腿</t>
    <phoneticPr fontId="19" type="noConversion"/>
  </si>
  <si>
    <t>豬肉涮涮鍋</t>
    <phoneticPr fontId="19" type="noConversion"/>
  </si>
  <si>
    <t>生鮮豬肉片</t>
    <phoneticPr fontId="19" type="noConversion"/>
  </si>
  <si>
    <t>檸檬雞翅</t>
    <phoneticPr fontId="19" type="noConversion"/>
  </si>
  <si>
    <t>生鮮雞翅</t>
    <phoneticPr fontId="19" type="noConversion"/>
  </si>
  <si>
    <t>生鮮雞排</t>
    <phoneticPr fontId="19" type="noConversion"/>
  </si>
  <si>
    <t>生鮮雞腿</t>
    <phoneticPr fontId="19" type="noConversion"/>
  </si>
  <si>
    <t>生鮮豬肉</t>
    <phoneticPr fontId="19" type="noConversion"/>
  </si>
  <si>
    <t>生鮮豬大骨</t>
    <phoneticPr fontId="19" type="noConversion"/>
  </si>
  <si>
    <t>生鮮豬排骨</t>
    <phoneticPr fontId="19" type="noConversion"/>
  </si>
  <si>
    <t>生鮮雞丁</t>
    <phoneticPr fontId="19" type="noConversion"/>
  </si>
  <si>
    <t>生鮮豬排</t>
    <phoneticPr fontId="19" type="noConversion"/>
  </si>
  <si>
    <t>生鮮雞翅</t>
    <phoneticPr fontId="19" type="noConversion"/>
  </si>
  <si>
    <t>燒烤檸檬雞翅</t>
    <phoneticPr fontId="19" type="noConversion"/>
  </si>
  <si>
    <t>味噌</t>
    <phoneticPr fontId="19" type="noConversion"/>
  </si>
  <si>
    <t>魷魚丸</t>
    <phoneticPr fontId="19" type="noConversion"/>
  </si>
  <si>
    <t>滷</t>
    <phoneticPr fontId="19" type="noConversion"/>
  </si>
  <si>
    <t>生鮮筍絲</t>
    <phoneticPr fontId="19" type="noConversion"/>
  </si>
  <si>
    <t>生鮮竹筍</t>
    <phoneticPr fontId="19" type="noConversion"/>
  </si>
  <si>
    <t>壽喜燒肉</t>
    <phoneticPr fontId="19" type="noConversion"/>
  </si>
  <si>
    <t>蘿蔔排骨湯</t>
    <phoneticPr fontId="19" type="noConversion"/>
  </si>
  <si>
    <t>蘿蔔</t>
    <phoneticPr fontId="19" type="noConversion"/>
  </si>
  <si>
    <t>玉米蛋花湯</t>
    <phoneticPr fontId="19" type="noConversion"/>
  </si>
  <si>
    <t>奶香什錦菇菇</t>
  </si>
  <si>
    <t>白花菜</t>
    <phoneticPr fontId="19" type="noConversion"/>
  </si>
  <si>
    <t>蘑菇豬排</t>
    <phoneticPr fontId="19" type="noConversion"/>
  </si>
  <si>
    <t>酸辣湯(豆)</t>
    <phoneticPr fontId="19" type="noConversion"/>
  </si>
  <si>
    <t>新鮮筍絲</t>
    <phoneticPr fontId="19" type="noConversion"/>
  </si>
  <si>
    <t>新鮮雞蛋</t>
    <phoneticPr fontId="19" type="noConversion"/>
  </si>
  <si>
    <t>蕃茄蛋豆腐(豆)</t>
    <phoneticPr fontId="19" type="noConversion"/>
  </si>
  <si>
    <t>薑絲冬瓜湯</t>
    <phoneticPr fontId="19" type="noConversion"/>
  </si>
  <si>
    <t>竹筍排骨湯</t>
    <phoneticPr fontId="19" type="noConversion"/>
  </si>
  <si>
    <t>海芽</t>
    <phoneticPr fontId="19" type="noConversion"/>
  </si>
  <si>
    <t>四季豆</t>
  </si>
  <si>
    <t>菇類</t>
  </si>
  <si>
    <t>味噌豆腐湯(豆)</t>
    <phoneticPr fontId="19" type="noConversion"/>
  </si>
  <si>
    <t>白玉上排湯</t>
    <phoneticPr fontId="19" type="noConversion"/>
  </si>
  <si>
    <t>金針肉絲湯</t>
    <phoneticPr fontId="19" type="noConversion"/>
  </si>
  <si>
    <t>生鮮雞肉</t>
    <phoneticPr fontId="19" type="noConversion"/>
  </si>
  <si>
    <t>豬肉</t>
    <phoneticPr fontId="19" type="noConversion"/>
  </si>
  <si>
    <t>五味醬豬排</t>
    <phoneticPr fontId="19" type="noConversion"/>
  </si>
  <si>
    <t>鮮竹筍</t>
    <phoneticPr fontId="19" type="noConversion"/>
  </si>
  <si>
    <t>竹筍豚骨湯</t>
    <phoneticPr fontId="19" type="noConversion"/>
  </si>
  <si>
    <r>
      <t>3</t>
    </r>
    <r>
      <rPr>
        <sz val="24"/>
        <color theme="1"/>
        <rFont val="新細明體"/>
        <family val="1"/>
        <charset val="136"/>
      </rPr>
      <t>月1日</t>
    </r>
    <r>
      <rPr>
        <sz val="24"/>
        <color theme="1"/>
        <rFont val="細明體-ExtB"/>
        <family val="1"/>
        <charset val="136"/>
      </rPr>
      <t>(</t>
    </r>
    <r>
      <rPr>
        <sz val="24"/>
        <color theme="1"/>
        <rFont val="新細明體"/>
        <family val="1"/>
        <charset val="136"/>
      </rPr>
      <t>五</t>
    </r>
    <r>
      <rPr>
        <sz val="24"/>
        <color theme="1"/>
        <rFont val="細明體-ExtB"/>
        <family val="1"/>
        <charset val="136"/>
      </rPr>
      <t>)</t>
    </r>
    <phoneticPr fontId="19" type="noConversion"/>
  </si>
  <si>
    <t>韓式部隊鍋</t>
    <phoneticPr fontId="19" type="noConversion"/>
  </si>
  <si>
    <t>職人手感炒烏龍麵</t>
    <phoneticPr fontId="19" type="noConversion"/>
  </si>
  <si>
    <t>玉米濃湯</t>
    <phoneticPr fontId="19" type="noConversion"/>
  </si>
  <si>
    <t>o</t>
    <phoneticPr fontId="19" type="noConversion"/>
  </si>
  <si>
    <t>美式旋風義大利麵</t>
    <phoneticPr fontId="19" type="noConversion"/>
  </si>
  <si>
    <t>台式什錦炒麵</t>
    <phoneticPr fontId="19" type="noConversion"/>
  </si>
  <si>
    <t>古早味白菜滷</t>
    <phoneticPr fontId="19" type="noConversion"/>
  </si>
  <si>
    <t>蒜泥白肉</t>
    <phoneticPr fontId="19" type="noConversion"/>
  </si>
  <si>
    <t>普羅旺斯雞腿</t>
    <phoneticPr fontId="19" type="noConversion"/>
  </si>
  <si>
    <t>黃金地瓜碰(加)(炸)</t>
    <phoneticPr fontId="19" type="noConversion"/>
  </si>
  <si>
    <t>玉米蔥花蛋</t>
    <phoneticPr fontId="19" type="noConversion"/>
  </si>
  <si>
    <t>台式滷味</t>
    <phoneticPr fontId="19" type="noConversion"/>
  </si>
  <si>
    <t>照燒魷魚丸子(加)(海)</t>
    <phoneticPr fontId="19" type="noConversion"/>
  </si>
  <si>
    <t>奶香鮮蔬菇菇</t>
    <phoneticPr fontId="19" type="noConversion"/>
  </si>
  <si>
    <t>綠豆燒仙草</t>
    <phoneticPr fontId="19" type="noConversion"/>
  </si>
  <si>
    <t>紅豆湯圓烤奶(冷主)</t>
    <phoneticPr fontId="19" type="noConversion"/>
  </si>
  <si>
    <t>胡蘿蔔</t>
    <phoneticPr fontId="19" type="noConversion"/>
  </si>
  <si>
    <t>肉片</t>
    <phoneticPr fontId="19" type="noConversion"/>
  </si>
  <si>
    <t>烏龍麵</t>
    <phoneticPr fontId="19" type="noConversion"/>
  </si>
  <si>
    <t>洋蔥</t>
    <phoneticPr fontId="19" type="noConversion"/>
  </si>
  <si>
    <t>生鮮魚片</t>
    <phoneticPr fontId="19" type="noConversion"/>
  </si>
  <si>
    <t>豆皮</t>
    <phoneticPr fontId="19" type="noConversion"/>
  </si>
  <si>
    <t>麵</t>
    <phoneticPr fontId="19" type="noConversion"/>
  </si>
  <si>
    <t>三色丁</t>
    <phoneticPr fontId="19" type="noConversion"/>
  </si>
  <si>
    <t>絞肉</t>
    <phoneticPr fontId="19" type="noConversion"/>
  </si>
  <si>
    <t>綠豆</t>
    <phoneticPr fontId="19" type="noConversion"/>
  </si>
  <si>
    <t>燒仙草</t>
    <phoneticPr fontId="19" type="noConversion"/>
  </si>
  <si>
    <t>豆芽菜</t>
    <phoneticPr fontId="19" type="noConversion"/>
  </si>
  <si>
    <t>轟炸雞排(炸)</t>
    <phoneticPr fontId="19" type="noConversion"/>
  </si>
  <si>
    <t>小豆輪</t>
    <phoneticPr fontId="19" type="noConversion"/>
  </si>
  <si>
    <t>絞肉</t>
    <phoneticPr fontId="19" type="noConversion"/>
  </si>
  <si>
    <t>青蔥</t>
    <phoneticPr fontId="19" type="noConversion"/>
  </si>
  <si>
    <t>竹筍</t>
    <phoneticPr fontId="19" type="noConversion"/>
  </si>
  <si>
    <t>米血</t>
    <phoneticPr fontId="19" type="noConversion"/>
  </si>
  <si>
    <t>豬血</t>
    <phoneticPr fontId="19" type="noConversion"/>
  </si>
  <si>
    <t>肉片</t>
    <phoneticPr fontId="19" type="noConversion"/>
  </si>
  <si>
    <t>豆皮</t>
    <phoneticPr fontId="19" type="noConversion"/>
  </si>
  <si>
    <t>地瓜碰</t>
    <phoneticPr fontId="19" type="noConversion"/>
  </si>
  <si>
    <t>川燙</t>
    <phoneticPr fontId="19" type="noConversion"/>
  </si>
  <si>
    <t>紅豆</t>
    <phoneticPr fontId="19" type="noConversion"/>
  </si>
  <si>
    <t>小湯圓</t>
    <phoneticPr fontId="19" type="noConversion"/>
  </si>
  <si>
    <t>奶粉</t>
    <phoneticPr fontId="19" type="noConversion"/>
  </si>
  <si>
    <t>麵</t>
    <phoneticPr fontId="19" type="noConversion"/>
  </si>
  <si>
    <t>星期六</t>
    <phoneticPr fontId="19" type="noConversion"/>
  </si>
  <si>
    <t>味噌海芽湯(豆)</t>
    <phoneticPr fontId="19" type="noConversion"/>
  </si>
  <si>
    <t>地瓜飯+產履豆奶</t>
    <phoneticPr fontId="19" type="noConversion"/>
  </si>
  <si>
    <t>產履豆奶</t>
    <phoneticPr fontId="19" type="noConversion"/>
  </si>
  <si>
    <t>杏鮑菇</t>
    <phoneticPr fontId="19" type="noConversion"/>
  </si>
  <si>
    <t>員林國小 113年3月-豐成食品工廠</t>
    <phoneticPr fontId="19" type="noConversion"/>
  </si>
  <si>
    <t>日式咖哩雞</t>
    <phoneticPr fontId="19" type="noConversion"/>
  </si>
  <si>
    <t>日式烤饅頭(冷主)</t>
    <phoneticPr fontId="19" type="noConversion"/>
  </si>
  <si>
    <t>招牌海鮮卷(加)(海)</t>
    <phoneticPr fontId="19" type="noConversion"/>
  </si>
  <si>
    <t>北平脆皮櫻桃烤鴨</t>
    <phoneticPr fontId="19" type="noConversion"/>
  </si>
  <si>
    <t>特銷魂日式關東煮(豆)</t>
    <phoneticPr fontId="19" type="noConversion"/>
  </si>
  <si>
    <t>蔥燒豬里肌</t>
    <phoneticPr fontId="19" type="noConversion"/>
  </si>
  <si>
    <t>黃金小雞塊*2(加)(炸)</t>
    <phoneticPr fontId="19" type="noConversion"/>
  </si>
  <si>
    <t>蜜汁虱目魚柳(海)</t>
    <phoneticPr fontId="19" type="noConversion"/>
  </si>
  <si>
    <t>造型跳跳玉兔包(冷主)</t>
    <phoneticPr fontId="19" type="noConversion"/>
  </si>
  <si>
    <t>玉米奶酥(加)(炸)</t>
    <phoneticPr fontId="19" type="noConversion"/>
  </si>
  <si>
    <t>麻婆蒸蛋</t>
    <phoneticPr fontId="19" type="noConversion"/>
  </si>
  <si>
    <t>手工布丁香嫩蒸蛋</t>
    <phoneticPr fontId="19" type="noConversion"/>
  </si>
  <si>
    <t>焗烤通心麵</t>
    <phoneticPr fontId="19" type="noConversion"/>
  </si>
  <si>
    <t>喀滋魷魚佐洋蔥圈拼盤(加)(炸)(海)</t>
    <phoneticPr fontId="19" type="noConversion"/>
  </si>
  <si>
    <t>沙嗲蝦仁佐四季豆炒菇(海)</t>
    <phoneticPr fontId="19" type="noConversion"/>
  </si>
  <si>
    <t>旋風韓式麻糬包(冷主)</t>
    <phoneticPr fontId="19" type="noConversion"/>
  </si>
  <si>
    <t>韓國麻藥滷蛋</t>
    <phoneticPr fontId="19" type="noConversion"/>
  </si>
  <si>
    <t>港式蝦鮮河粉(加)</t>
    <phoneticPr fontId="19" type="noConversion"/>
  </si>
  <si>
    <t>寶島白飯+爆漿奶皇包(冷主)</t>
    <phoneticPr fontId="19" type="noConversion"/>
  </si>
  <si>
    <t>寶島白飯+黃金大煎餃(加)</t>
    <phoneticPr fontId="19" type="noConversion"/>
  </si>
  <si>
    <t>寶島白飯+螞蟻上樹</t>
    <phoneticPr fontId="19" type="noConversion"/>
  </si>
  <si>
    <t>寶島白飯+如意水餃(冷主)</t>
    <phoneticPr fontId="19" type="noConversion"/>
  </si>
  <si>
    <t>3月第一週菜單明細(員林國小-豐成食品工廠)</t>
    <phoneticPr fontId="19" type="noConversion"/>
  </si>
  <si>
    <t>3月第二週菜單明細(員林國小-豐成食品工廠)</t>
    <phoneticPr fontId="19" type="noConversion"/>
  </si>
  <si>
    <t>3月第三週菜單明細(員林國小-豐成食品工廠)</t>
    <phoneticPr fontId="19" type="noConversion"/>
  </si>
  <si>
    <t>3月第四週菜單明細(員林國小-豐成食品工廠)</t>
    <phoneticPr fontId="19" type="noConversion"/>
  </si>
  <si>
    <t>3月第五週菜單明細(員林國小-豐成食品工廠)</t>
    <phoneticPr fontId="19" type="noConversion"/>
  </si>
  <si>
    <t>鮮蝦河粉</t>
    <phoneticPr fontId="19" type="noConversion"/>
  </si>
  <si>
    <t>奶皇包</t>
    <phoneticPr fontId="19" type="noConversion"/>
  </si>
  <si>
    <t>虱目魚柳</t>
    <phoneticPr fontId="19" type="noConversion"/>
  </si>
  <si>
    <t>鴨肉</t>
    <phoneticPr fontId="19" type="noConversion"/>
  </si>
  <si>
    <t>九層塔</t>
    <phoneticPr fontId="19" type="noConversion"/>
  </si>
  <si>
    <t>小雞塊</t>
    <phoneticPr fontId="19" type="noConversion"/>
  </si>
  <si>
    <t>饅頭</t>
    <phoneticPr fontId="19" type="noConversion"/>
  </si>
  <si>
    <t>煎餃</t>
    <phoneticPr fontId="19" type="noConversion"/>
  </si>
  <si>
    <t>蝦仁</t>
    <phoneticPr fontId="19" type="noConversion"/>
  </si>
  <si>
    <t>凍豆腐</t>
    <phoneticPr fontId="19" type="noConversion"/>
  </si>
  <si>
    <t>玉兔包</t>
    <phoneticPr fontId="19" type="noConversion"/>
  </si>
  <si>
    <t>生鮮雞丁</t>
    <phoneticPr fontId="19" type="noConversion"/>
  </si>
  <si>
    <t>玉米奶酥</t>
    <phoneticPr fontId="19" type="noConversion"/>
  </si>
  <si>
    <t>雞蛋</t>
    <phoneticPr fontId="19" type="noConversion"/>
  </si>
  <si>
    <t>通心麵</t>
    <phoneticPr fontId="19" type="noConversion"/>
  </si>
  <si>
    <t>洋蔥</t>
    <phoneticPr fontId="19" type="noConversion"/>
  </si>
  <si>
    <t>三色丁</t>
    <phoneticPr fontId="19" type="noConversion"/>
  </si>
  <si>
    <t>起司絲</t>
    <phoneticPr fontId="19" type="noConversion"/>
  </si>
  <si>
    <t>魷魚</t>
    <phoneticPr fontId="19" type="noConversion"/>
  </si>
  <si>
    <t>洋蔥圈</t>
    <phoneticPr fontId="19" type="noConversion"/>
  </si>
  <si>
    <t>麻糬包</t>
    <phoneticPr fontId="19" type="noConversion"/>
  </si>
  <si>
    <t>水餃</t>
    <phoneticPr fontId="19" type="noConversion"/>
  </si>
  <si>
    <t>雞排</t>
    <phoneticPr fontId="19" type="noConversion"/>
  </si>
  <si>
    <t>水煮蛋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</si>
</sst>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2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24"/>
      <color theme="1"/>
      <name val="Arial Unicode MS"/>
      <family val="2"/>
      <charset val="136"/>
    </font>
    <font>
      <sz val="24"/>
      <color theme="1"/>
      <name val="新細明體"/>
      <family val="1"/>
      <charset val="136"/>
    </font>
    <font>
      <sz val="24"/>
      <color theme="1"/>
      <name val="細明體-ExtB"/>
      <family val="1"/>
      <charset val="136"/>
    </font>
    <font>
      <sz val="24"/>
      <name val="標楷體"/>
      <family val="4"/>
      <charset val="136"/>
    </font>
    <font>
      <sz val="24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36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1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15" xfId="0" applyFont="1" applyBorder="1" applyAlignment="1">
      <alignment horizontal="center"/>
    </xf>
    <xf numFmtId="0" fontId="20" fillId="24" borderId="16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21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left" vertical="center" shrinkToFit="1"/>
    </xf>
    <xf numFmtId="0" fontId="25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0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5" fillId="0" borderId="21" xfId="0" applyFont="1" applyBorder="1" applyAlignment="1">
      <alignment horizontal="left" vertical="center" shrinkToFit="1"/>
    </xf>
    <xf numFmtId="0" fontId="20" fillId="0" borderId="0" xfId="0" applyFont="1" applyAlignment="1">
      <alignment horizontal="right"/>
    </xf>
    <xf numFmtId="0" fontId="20" fillId="0" borderId="0" xfId="0" applyFont="1">
      <alignment vertical="center"/>
    </xf>
    <xf numFmtId="0" fontId="20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0" fillId="0" borderId="23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vertical="center" textRotation="180" shrinkToFit="1"/>
    </xf>
    <xf numFmtId="0" fontId="20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shrinkToFit="1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shrinkToFi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4" fillId="0" borderId="0" xfId="0" applyFont="1">
      <alignment vertical="center"/>
    </xf>
    <xf numFmtId="0" fontId="30" fillId="0" borderId="15" xfId="0" applyFont="1" applyBorder="1" applyAlignment="1">
      <alignment horizontal="center"/>
    </xf>
    <xf numFmtId="0" fontId="25" fillId="24" borderId="16" xfId="0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0" fillId="0" borderId="17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176" fontId="31" fillId="0" borderId="0" xfId="0" applyNumberFormat="1" applyFont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0" fontId="25" fillId="0" borderId="18" xfId="0" applyFont="1" applyBorder="1" applyAlignment="1">
      <alignment vertical="center" textRotation="180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9" xfId="0" applyFont="1" applyBorder="1">
      <alignment vertical="center"/>
    </xf>
    <xf numFmtId="0" fontId="31" fillId="0" borderId="20" xfId="0" applyFont="1" applyBorder="1" applyAlignment="1">
      <alignment horizontal="right"/>
    </xf>
    <xf numFmtId="9" fontId="31" fillId="0" borderId="0" xfId="0" applyNumberFormat="1" applyFont="1">
      <alignment vertical="center"/>
    </xf>
    <xf numFmtId="0" fontId="31" fillId="0" borderId="31" xfId="0" applyFont="1" applyBorder="1" applyAlignment="1">
      <alignment horizontal="center" vertical="center" shrinkToFit="1"/>
    </xf>
    <xf numFmtId="0" fontId="31" fillId="0" borderId="32" xfId="0" applyFont="1" applyBorder="1" applyAlignment="1">
      <alignment horizontal="right"/>
    </xf>
    <xf numFmtId="0" fontId="25" fillId="0" borderId="21" xfId="0" applyFont="1" applyBorder="1" applyAlignment="1">
      <alignment vertical="center" textRotation="180" shrinkToFi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18" xfId="0" applyFont="1" applyBorder="1" applyAlignment="1">
      <alignment horizontal="left" vertical="center" wrapText="1" shrinkToFit="1"/>
    </xf>
    <xf numFmtId="0" fontId="25" fillId="0" borderId="19" xfId="0" applyFont="1" applyBorder="1">
      <alignment vertical="center"/>
    </xf>
    <xf numFmtId="0" fontId="25" fillId="0" borderId="23" xfId="0" applyFont="1" applyBorder="1">
      <alignment vertical="center"/>
    </xf>
    <xf numFmtId="0" fontId="25" fillId="0" borderId="0" xfId="0" applyFont="1" applyAlignment="1">
      <alignment horizontal="center" vertical="center"/>
    </xf>
    <xf numFmtId="9" fontId="26" fillId="0" borderId="0" xfId="0" applyNumberFormat="1" applyFont="1">
      <alignment vertical="center"/>
    </xf>
    <xf numFmtId="0" fontId="25" fillId="0" borderId="27" xfId="0" applyFont="1" applyBorder="1" applyAlignment="1">
      <alignment horizontal="left" vertical="center" shrinkToFit="1"/>
    </xf>
    <xf numFmtId="0" fontId="25" fillId="0" borderId="25" xfId="0" applyFont="1" applyBorder="1" applyAlignment="1">
      <alignment vertical="center" textRotation="180" shrinkToFit="1"/>
    </xf>
    <xf numFmtId="0" fontId="25" fillId="0" borderId="25" xfId="0" applyFont="1" applyBorder="1" applyAlignment="1">
      <alignment horizontal="left" vertical="center" shrinkToFit="1"/>
    </xf>
    <xf numFmtId="0" fontId="31" fillId="0" borderId="0" xfId="0" applyFont="1" applyAlignment="1">
      <alignment vertical="center" shrinkToFit="1"/>
    </xf>
    <xf numFmtId="0" fontId="26" fillId="0" borderId="0" xfId="0" applyFont="1" applyAlignment="1">
      <alignment horizontal="right" vertical="top"/>
    </xf>
    <xf numFmtId="0" fontId="31" fillId="0" borderId="0" xfId="0" applyFont="1" applyAlignment="1">
      <alignment horizontal="left"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 shrinkToFit="1"/>
    </xf>
    <xf numFmtId="0" fontId="35" fillId="0" borderId="11" xfId="0" applyFont="1" applyBorder="1" applyAlignment="1">
      <alignment horizontal="center" vertical="center" textRotation="255"/>
    </xf>
    <xf numFmtId="0" fontId="25" fillId="0" borderId="29" xfId="0" applyFont="1" applyBorder="1" applyAlignment="1">
      <alignment horizontal="left" vertical="center" shrinkToFit="1"/>
    </xf>
    <xf numFmtId="0" fontId="25" fillId="0" borderId="37" xfId="0" applyFont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0" fontId="25" fillId="0" borderId="49" xfId="0" applyFont="1" applyBorder="1" applyAlignment="1">
      <alignment horizontal="left" vertical="center" shrinkToFit="1"/>
    </xf>
    <xf numFmtId="0" fontId="25" fillId="24" borderId="21" xfId="0" applyFont="1" applyFill="1" applyBorder="1" applyAlignment="1">
      <alignment horizontal="center" vertical="center" shrinkToFit="1"/>
    </xf>
    <xf numFmtId="0" fontId="25" fillId="0" borderId="49" xfId="0" applyFont="1" applyBorder="1" applyAlignment="1">
      <alignment vertical="center" textRotation="180" shrinkToFit="1"/>
    </xf>
    <xf numFmtId="0" fontId="25" fillId="0" borderId="34" xfId="0" applyFont="1" applyBorder="1" applyAlignment="1">
      <alignment vertical="center" textRotation="180" shrinkToFit="1"/>
    </xf>
    <xf numFmtId="0" fontId="20" fillId="25" borderId="18" xfId="0" applyFont="1" applyFill="1" applyBorder="1" applyAlignment="1">
      <alignment horizontal="left" vertical="center" shrinkToFit="1"/>
    </xf>
    <xf numFmtId="0" fontId="25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25" fillId="24" borderId="50" xfId="0" applyFont="1" applyFill="1" applyBorder="1" applyAlignment="1">
      <alignment horizontal="center" vertical="center" shrinkToFit="1"/>
    </xf>
    <xf numFmtId="0" fontId="25" fillId="24" borderId="51" xfId="0" applyFont="1" applyFill="1" applyBorder="1" applyAlignment="1">
      <alignment horizontal="center" vertical="center" shrinkToFit="1"/>
    </xf>
    <xf numFmtId="0" fontId="25" fillId="24" borderId="52" xfId="0" applyFont="1" applyFill="1" applyBorder="1" applyAlignment="1">
      <alignment horizontal="center" vertical="center" shrinkToFit="1"/>
    </xf>
    <xf numFmtId="0" fontId="38" fillId="0" borderId="26" xfId="0" applyFont="1" applyBorder="1">
      <alignment vertical="center"/>
    </xf>
    <xf numFmtId="0" fontId="38" fillId="0" borderId="27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right"/>
    </xf>
    <xf numFmtId="0" fontId="38" fillId="0" borderId="18" xfId="0" applyFont="1" applyBorder="1" applyAlignment="1">
      <alignment horizontal="center" vertical="center" shrinkToFit="1"/>
    </xf>
    <xf numFmtId="0" fontId="38" fillId="0" borderId="30" xfId="0" applyFont="1" applyBorder="1" applyAlignment="1">
      <alignment horizontal="center" vertical="center"/>
    </xf>
    <xf numFmtId="0" fontId="38" fillId="0" borderId="29" xfId="0" applyFont="1" applyBorder="1">
      <alignment vertical="center"/>
    </xf>
    <xf numFmtId="0" fontId="38" fillId="0" borderId="18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/>
    </xf>
    <xf numFmtId="0" fontId="38" fillId="0" borderId="18" xfId="0" applyFont="1" applyBorder="1" applyAlignment="1">
      <alignment horizontal="left" vertical="center"/>
    </xf>
    <xf numFmtId="0" fontId="38" fillId="0" borderId="18" xfId="0" applyFont="1" applyBorder="1" applyAlignment="1">
      <alignment horizontal="left"/>
    </xf>
    <xf numFmtId="0" fontId="38" fillId="0" borderId="21" xfId="0" applyFont="1" applyBorder="1" applyAlignment="1">
      <alignment horizontal="left"/>
    </xf>
    <xf numFmtId="0" fontId="38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right"/>
    </xf>
    <xf numFmtId="0" fontId="38" fillId="0" borderId="25" xfId="0" applyFont="1" applyBorder="1" applyAlignment="1">
      <alignment horizontal="left" vertical="center"/>
    </xf>
    <xf numFmtId="0" fontId="39" fillId="0" borderId="28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9" fillId="0" borderId="55" xfId="0" applyFont="1" applyBorder="1" applyAlignment="1">
      <alignment horizontal="center" vertical="top"/>
    </xf>
    <xf numFmtId="0" fontId="39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right"/>
    </xf>
    <xf numFmtId="0" fontId="39" fillId="0" borderId="56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top"/>
    </xf>
    <xf numFmtId="0" fontId="38" fillId="0" borderId="56" xfId="0" applyFont="1" applyBorder="1" applyAlignment="1">
      <alignment horizontal="center" vertical="center"/>
    </xf>
    <xf numFmtId="0" fontId="39" fillId="0" borderId="26" xfId="0" applyFont="1" applyBorder="1">
      <alignment vertical="center"/>
    </xf>
    <xf numFmtId="0" fontId="39" fillId="0" borderId="29" xfId="0" applyFont="1" applyBorder="1" applyAlignment="1">
      <alignment horizontal="right"/>
    </xf>
    <xf numFmtId="0" fontId="39" fillId="0" borderId="29" xfId="0" applyFont="1" applyBorder="1">
      <alignment vertical="center"/>
    </xf>
    <xf numFmtId="0" fontId="25" fillId="0" borderId="54" xfId="0" applyFont="1" applyBorder="1" applyAlignment="1">
      <alignment horizontal="left" vertical="center" shrinkToFit="1"/>
    </xf>
    <xf numFmtId="0" fontId="25" fillId="0" borderId="20" xfId="0" applyFont="1" applyBorder="1" applyAlignment="1">
      <alignment vertical="center" textRotation="180" shrinkToFit="1"/>
    </xf>
    <xf numFmtId="0" fontId="25" fillId="0" borderId="23" xfId="0" applyFont="1" applyBorder="1" applyAlignment="1">
      <alignment vertical="center" textRotation="180" shrinkToFit="1"/>
    </xf>
    <xf numFmtId="0" fontId="25" fillId="24" borderId="27" xfId="0" applyFont="1" applyFill="1" applyBorder="1" applyAlignment="1">
      <alignment horizontal="center" vertical="center" shrinkToFit="1"/>
    </xf>
    <xf numFmtId="0" fontId="25" fillId="0" borderId="34" xfId="0" applyFont="1" applyBorder="1" applyAlignment="1">
      <alignment horizontal="left" vertical="center" shrinkToFit="1"/>
    </xf>
    <xf numFmtId="0" fontId="25" fillId="25" borderId="27" xfId="0" applyFont="1" applyFill="1" applyBorder="1" applyAlignment="1">
      <alignment horizontal="left" vertical="center" shrinkToFit="1"/>
    </xf>
    <xf numFmtId="0" fontId="25" fillId="25" borderId="18" xfId="0" applyFont="1" applyFill="1" applyBorder="1" applyAlignment="1">
      <alignment vertical="center" shrinkToFit="1"/>
    </xf>
    <xf numFmtId="0" fontId="20" fillId="25" borderId="18" xfId="0" applyFont="1" applyFill="1" applyBorder="1" applyAlignment="1">
      <alignment vertical="center" textRotation="180" shrinkToFit="1"/>
    </xf>
    <xf numFmtId="0" fontId="20" fillId="25" borderId="18" xfId="0" applyFont="1" applyFill="1" applyBorder="1" applyAlignment="1">
      <alignment horizontal="left" vertical="center" wrapText="1" shrinkToFit="1"/>
    </xf>
    <xf numFmtId="0" fontId="25" fillId="25" borderId="18" xfId="0" applyFont="1" applyFill="1" applyBorder="1" applyAlignment="1">
      <alignment vertical="center" textRotation="180" shrinkToFit="1"/>
    </xf>
    <xf numFmtId="0" fontId="20" fillId="25" borderId="18" xfId="0" applyFont="1" applyFill="1" applyBorder="1" applyAlignment="1">
      <alignment vertical="center" shrinkToFit="1"/>
    </xf>
    <xf numFmtId="0" fontId="40" fillId="25" borderId="18" xfId="0" applyFont="1" applyFill="1" applyBorder="1" applyAlignment="1">
      <alignment horizontal="left" vertical="center" shrinkToFit="1"/>
    </xf>
    <xf numFmtId="0" fontId="37" fillId="25" borderId="18" xfId="0" applyFont="1" applyFill="1" applyBorder="1" applyAlignment="1">
      <alignment horizontal="left" vertical="center" shrinkToFit="1"/>
    </xf>
    <xf numFmtId="0" fontId="20" fillId="0" borderId="18" xfId="0" applyFont="1" applyBorder="1" applyAlignment="1">
      <alignment vertical="center" shrinkToFit="1"/>
    </xf>
    <xf numFmtId="0" fontId="20" fillId="25" borderId="18" xfId="0" applyFont="1" applyFill="1" applyBorder="1" applyAlignment="1">
      <alignment vertical="center" textRotation="255" shrinkToFit="1"/>
    </xf>
    <xf numFmtId="0" fontId="41" fillId="25" borderId="0" xfId="0" applyFont="1" applyFill="1">
      <alignment vertical="center"/>
    </xf>
    <xf numFmtId="0" fontId="25" fillId="25" borderId="69" xfId="0" applyFont="1" applyFill="1" applyBorder="1">
      <alignment vertical="center"/>
    </xf>
    <xf numFmtId="0" fontId="25" fillId="25" borderId="0" xfId="0" applyFont="1" applyFill="1">
      <alignment vertical="center"/>
    </xf>
    <xf numFmtId="0" fontId="25" fillId="25" borderId="49" xfId="0" applyFont="1" applyFill="1" applyBorder="1" applyAlignment="1">
      <alignment horizontal="left" vertical="center"/>
    </xf>
    <xf numFmtId="0" fontId="25" fillId="0" borderId="18" xfId="0" applyFont="1" applyBorder="1" applyAlignment="1">
      <alignment vertical="center" shrinkToFit="1"/>
    </xf>
    <xf numFmtId="0" fontId="40" fillId="0" borderId="18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42" fillId="25" borderId="18" xfId="0" applyFont="1" applyFill="1" applyBorder="1" applyAlignment="1">
      <alignment vertical="center" shrinkToFit="1"/>
    </xf>
    <xf numFmtId="0" fontId="25" fillId="25" borderId="29" xfId="0" applyFont="1" applyFill="1" applyBorder="1" applyAlignment="1">
      <alignment horizontal="left" vertical="center" shrinkToFit="1"/>
    </xf>
    <xf numFmtId="0" fontId="20" fillId="0" borderId="18" xfId="0" applyFont="1" applyBorder="1" applyAlignment="1">
      <alignment horizontal="left" vertical="center" wrapText="1" shrinkToFit="1"/>
    </xf>
    <xf numFmtId="0" fontId="42" fillId="0" borderId="18" xfId="0" applyFont="1" applyBorder="1" applyAlignment="1">
      <alignment vertical="center" shrinkToFit="1"/>
    </xf>
    <xf numFmtId="0" fontId="42" fillId="0" borderId="18" xfId="0" applyFont="1" applyBorder="1" applyAlignment="1">
      <alignment vertical="center" textRotation="180" shrinkToFit="1"/>
    </xf>
    <xf numFmtId="0" fontId="25" fillId="26" borderId="16" xfId="0" applyFont="1" applyFill="1" applyBorder="1" applyAlignment="1">
      <alignment horizontal="center" vertical="center" shrinkToFit="1"/>
    </xf>
    <xf numFmtId="0" fontId="25" fillId="0" borderId="69" xfId="0" applyFont="1" applyBorder="1">
      <alignment vertical="center"/>
    </xf>
    <xf numFmtId="0" fontId="25" fillId="0" borderId="49" xfId="0" applyFont="1" applyBorder="1" applyAlignment="1">
      <alignment horizontal="left" vertical="center"/>
    </xf>
    <xf numFmtId="0" fontId="20" fillId="0" borderId="18" xfId="0" applyFont="1" applyBorder="1" applyAlignment="1">
      <alignment vertical="center" textRotation="255" shrinkToFit="1"/>
    </xf>
    <xf numFmtId="0" fontId="37" fillId="0" borderId="18" xfId="0" applyFont="1" applyBorder="1" applyAlignment="1">
      <alignment horizontal="left" vertical="center" shrinkToFit="1"/>
    </xf>
    <xf numFmtId="49" fontId="20" fillId="0" borderId="18" xfId="0" applyNumberFormat="1" applyFont="1" applyBorder="1" applyAlignment="1">
      <alignment vertical="center" shrinkToFit="1"/>
    </xf>
    <xf numFmtId="0" fontId="20" fillId="0" borderId="75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5" fillId="0" borderId="49" xfId="0" applyFont="1" applyBorder="1" applyAlignment="1">
      <alignment horizontal="left"/>
    </xf>
    <xf numFmtId="0" fontId="40" fillId="0" borderId="18" xfId="0" applyFont="1" applyBorder="1" applyAlignment="1">
      <alignment horizontal="center" vertical="center" shrinkToFit="1"/>
    </xf>
    <xf numFmtId="0" fontId="44" fillId="0" borderId="0" xfId="22" applyFont="1"/>
    <xf numFmtId="0" fontId="43" fillId="0" borderId="0" xfId="22" applyFont="1"/>
    <xf numFmtId="0" fontId="44" fillId="0" borderId="33" xfId="22" applyFont="1" applyBorder="1"/>
    <xf numFmtId="0" fontId="44" fillId="0" borderId="34" xfId="22" applyFont="1" applyBorder="1"/>
    <xf numFmtId="0" fontId="44" fillId="0" borderId="35" xfId="22" applyFont="1" applyBorder="1"/>
    <xf numFmtId="0" fontId="44" fillId="0" borderId="41" xfId="22" applyFont="1" applyBorder="1"/>
    <xf numFmtId="0" fontId="44" fillId="0" borderId="39" xfId="22" applyFont="1" applyBorder="1"/>
    <xf numFmtId="0" fontId="44" fillId="0" borderId="40" xfId="22" applyFont="1" applyBorder="1"/>
    <xf numFmtId="0" fontId="44" fillId="0" borderId="57" xfId="22" applyFont="1" applyBorder="1"/>
    <xf numFmtId="0" fontId="44" fillId="0" borderId="42" xfId="22" applyFont="1" applyBorder="1"/>
    <xf numFmtId="0" fontId="44" fillId="0" borderId="37" xfId="22" applyFont="1" applyBorder="1"/>
    <xf numFmtId="0" fontId="44" fillId="0" borderId="38" xfId="22" applyFont="1" applyBorder="1"/>
    <xf numFmtId="0" fontId="44" fillId="0" borderId="36" xfId="22" applyFont="1" applyBorder="1"/>
    <xf numFmtId="0" fontId="44" fillId="0" borderId="48" xfId="22" applyFont="1" applyBorder="1"/>
    <xf numFmtId="0" fontId="44" fillId="0" borderId="58" xfId="22" applyFont="1" applyBorder="1"/>
    <xf numFmtId="0" fontId="25" fillId="0" borderId="29" xfId="0" applyFont="1" applyBorder="1" applyAlignment="1">
      <alignment vertical="center" textRotation="180" shrinkToFit="1"/>
    </xf>
    <xf numFmtId="0" fontId="25" fillId="0" borderId="74" xfId="0" applyFont="1" applyBorder="1" applyAlignment="1">
      <alignment horizontal="left" vertical="center" wrapText="1" shrinkToFit="1"/>
    </xf>
    <xf numFmtId="0" fontId="25" fillId="25" borderId="29" xfId="0" applyFont="1" applyFill="1" applyBorder="1" applyAlignment="1">
      <alignment vertical="center" textRotation="180" shrinkToFit="1"/>
    </xf>
    <xf numFmtId="0" fontId="25" fillId="25" borderId="49" xfId="0" applyFont="1" applyFill="1" applyBorder="1" applyAlignment="1">
      <alignment horizontal="left" vertical="center" shrinkToFit="1"/>
    </xf>
    <xf numFmtId="0" fontId="45" fillId="0" borderId="4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178" fontId="43" fillId="0" borderId="60" xfId="0" applyNumberFormat="1" applyFont="1" applyBorder="1" applyAlignment="1">
      <alignment horizontal="center" vertical="center" wrapText="1"/>
    </xf>
    <xf numFmtId="178" fontId="43" fillId="0" borderId="61" xfId="0" applyNumberFormat="1" applyFont="1" applyBorder="1" applyAlignment="1">
      <alignment horizontal="center" vertical="center" wrapText="1"/>
    </xf>
    <xf numFmtId="178" fontId="43" fillId="0" borderId="62" xfId="0" applyNumberFormat="1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shrinkToFit="1"/>
    </xf>
    <xf numFmtId="0" fontId="50" fillId="0" borderId="46" xfId="0" applyFont="1" applyBorder="1" applyAlignment="1">
      <alignment horizontal="center" vertical="center" shrinkToFit="1"/>
    </xf>
    <xf numFmtId="0" fontId="50" fillId="0" borderId="47" xfId="0" applyFont="1" applyBorder="1" applyAlignment="1">
      <alignment horizontal="center" vertical="center" shrinkToFit="1"/>
    </xf>
    <xf numFmtId="0" fontId="43" fillId="0" borderId="43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44" xfId="0" applyFont="1" applyBorder="1" applyAlignment="1">
      <alignment horizontal="center" vertical="center" shrinkToFit="1"/>
    </xf>
    <xf numFmtId="0" fontId="43" fillId="0" borderId="4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27" borderId="43" xfId="0" applyFont="1" applyFill="1" applyBorder="1" applyAlignment="1">
      <alignment horizontal="center" vertical="center" shrinkToFit="1"/>
    </xf>
    <xf numFmtId="0" fontId="43" fillId="27" borderId="0" xfId="0" applyFont="1" applyFill="1" applyAlignment="1">
      <alignment horizontal="center" vertical="center" shrinkToFit="1"/>
    </xf>
    <xf numFmtId="0" fontId="43" fillId="27" borderId="44" xfId="0" applyFont="1" applyFill="1" applyBorder="1" applyAlignment="1">
      <alignment horizontal="center" vertical="center" shrinkToFit="1"/>
    </xf>
    <xf numFmtId="178" fontId="47" fillId="0" borderId="66" xfId="0" applyNumberFormat="1" applyFont="1" applyBorder="1" applyAlignment="1">
      <alignment horizontal="center" vertical="center" wrapText="1"/>
    </xf>
    <xf numFmtId="178" fontId="47" fillId="0" borderId="67" xfId="0" applyNumberFormat="1" applyFont="1" applyBorder="1" applyAlignment="1">
      <alignment horizontal="center" vertical="center" wrapText="1"/>
    </xf>
    <xf numFmtId="178" fontId="47" fillId="0" borderId="68" xfId="0" applyNumberFormat="1" applyFont="1" applyBorder="1" applyAlignment="1">
      <alignment horizontal="center" vertical="center" wrapText="1"/>
    </xf>
    <xf numFmtId="0" fontId="46" fillId="0" borderId="46" xfId="22" applyFont="1" applyBorder="1" applyAlignment="1">
      <alignment horizontal="center" wrapText="1"/>
    </xf>
    <xf numFmtId="0" fontId="51" fillId="0" borderId="0" xfId="0" applyFont="1" applyAlignment="1">
      <alignment horizontal="center" vertical="center" shrinkToFit="1"/>
    </xf>
    <xf numFmtId="0" fontId="51" fillId="0" borderId="44" xfId="0" applyFont="1" applyBorder="1" applyAlignment="1">
      <alignment horizontal="center" vertical="center" shrinkToFit="1"/>
    </xf>
    <xf numFmtId="0" fontId="43" fillId="0" borderId="63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43" fillId="0" borderId="71" xfId="0" applyFont="1" applyBorder="1" applyAlignment="1">
      <alignment horizontal="center" vertical="center" shrinkToFit="1"/>
    </xf>
    <xf numFmtId="0" fontId="50" fillId="0" borderId="43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178" fontId="43" fillId="0" borderId="70" xfId="0" applyNumberFormat="1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27" borderId="43" xfId="0" applyFont="1" applyFill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shrinkToFit="1"/>
    </xf>
    <xf numFmtId="0" fontId="50" fillId="27" borderId="44" xfId="0" applyFont="1" applyFill="1" applyBorder="1" applyAlignment="1">
      <alignment horizontal="center" vertical="center" shrinkToFit="1"/>
    </xf>
    <xf numFmtId="0" fontId="50" fillId="0" borderId="44" xfId="0" applyFont="1" applyBorder="1" applyAlignment="1">
      <alignment horizontal="center" vertical="center" shrinkToFit="1"/>
    </xf>
    <xf numFmtId="0" fontId="51" fillId="0" borderId="45" xfId="0" applyFont="1" applyBorder="1" applyAlignment="1">
      <alignment horizontal="center" vertical="center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7" xfId="0" applyFont="1" applyBorder="1" applyAlignment="1">
      <alignment horizontal="center" vertical="center" shrinkToFit="1"/>
    </xf>
    <xf numFmtId="0" fontId="43" fillId="0" borderId="73" xfId="0" applyFont="1" applyBorder="1" applyAlignment="1">
      <alignment horizontal="center" vertical="center" shrinkToFit="1"/>
    </xf>
    <xf numFmtId="0" fontId="43" fillId="0" borderId="73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72" xfId="0" applyFont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wrapText="1"/>
    </xf>
    <xf numFmtId="0" fontId="50" fillId="27" borderId="44" xfId="0" applyFont="1" applyFill="1" applyBorder="1" applyAlignment="1">
      <alignment horizontal="center" vertical="center" wrapText="1"/>
    </xf>
    <xf numFmtId="0" fontId="24" fillId="0" borderId="65" xfId="0" applyFont="1" applyBorder="1" applyAlignment="1">
      <alignment horizontal="right" vertical="top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5" fillId="0" borderId="27" xfId="0" applyFont="1" applyBorder="1" applyAlignment="1">
      <alignment horizontal="center" vertical="center" wrapText="1" shrinkToFit="1"/>
    </xf>
    <xf numFmtId="0" fontId="25" fillId="0" borderId="18" xfId="0" applyFont="1" applyBorder="1" applyAlignment="1">
      <alignment horizontal="center" vertical="center" wrapText="1" shrinkToFit="1"/>
    </xf>
    <xf numFmtId="0" fontId="25" fillId="0" borderId="21" xfId="0" applyFont="1" applyBorder="1" applyAlignment="1">
      <alignment horizontal="center" vertical="center" wrapText="1" shrinkToFit="1"/>
    </xf>
    <xf numFmtId="0" fontId="30" fillId="0" borderId="17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center" shrinkToFit="1"/>
    </xf>
    <xf numFmtId="0" fontId="22" fillId="0" borderId="65" xfId="0" applyFont="1" applyBorder="1" applyAlignment="1">
      <alignment horizontal="right" vertical="top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 textRotation="180" shrinkToFit="1"/>
    </xf>
    <xf numFmtId="0" fontId="21" fillId="0" borderId="17" xfId="0" applyFont="1" applyBorder="1" applyAlignment="1">
      <alignment horizontal="center" vertical="center" textRotation="255" shrinkToFit="1"/>
    </xf>
    <xf numFmtId="0" fontId="20" fillId="0" borderId="27" xfId="0" applyFont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 wrapText="1" shrinkToFit="1"/>
    </xf>
    <xf numFmtId="0" fontId="21" fillId="0" borderId="31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right" vertical="top"/>
    </xf>
    <xf numFmtId="0" fontId="51" fillId="27" borderId="0" xfId="0" applyFont="1" applyFill="1" applyAlignment="1">
      <alignment horizontal="center" vertical="center" shrinkToFit="1"/>
    </xf>
    <xf numFmtId="0" fontId="51" fillId="27" borderId="44" xfId="0" applyFont="1" applyFill="1" applyBorder="1" applyAlignment="1">
      <alignment horizontal="center" vertical="center" shrinkToFit="1"/>
    </xf>
    <xf numFmtId="0" fontId="25" fillId="0" borderId="18" xfId="0" applyFont="1" applyFill="1" applyBorder="1" applyAlignment="1">
      <alignment horizontal="left" vertical="center" shrinkToFit="1"/>
    </xf>
    <xf numFmtId="0" fontId="25" fillId="0" borderId="18" xfId="0" applyFont="1" applyFill="1" applyBorder="1" applyAlignment="1">
      <alignment vertical="center" textRotation="180" shrinkToFit="1"/>
    </xf>
    <xf numFmtId="0" fontId="25" fillId="0" borderId="29" xfId="0" applyFont="1" applyFill="1" applyBorder="1" applyAlignment="1">
      <alignment horizontal="left" vertical="center" shrinkToFit="1"/>
    </xf>
    <xf numFmtId="0" fontId="25" fillId="0" borderId="49" xfId="0" applyFont="1" applyFill="1" applyBorder="1" applyAlignment="1">
      <alignment horizontal="left" vertical="center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387456</xdr:colOff>
      <xdr:row>0</xdr:row>
      <xdr:rowOff>484321</xdr:rowOff>
    </xdr:from>
    <xdr:to>
      <xdr:col>18</xdr:col>
      <xdr:colOff>892004</xdr:colOff>
      <xdr:row>1</xdr:row>
      <xdr:rowOff>80719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4448" y="484321"/>
          <a:ext cx="1618488" cy="516610"/>
        </a:xfrm>
        <a:prstGeom prst="rect">
          <a:avLst/>
        </a:prstGeom>
      </xdr:spPr>
    </xdr:pic>
    <xdr:clientData/>
  </xdr:twoCellAnchor>
  <xdr:twoCellAnchor editAs="oneCell">
    <xdr:from>
      <xdr:col>18</xdr:col>
      <xdr:colOff>751527</xdr:colOff>
      <xdr:row>0</xdr:row>
      <xdr:rowOff>387458</xdr:rowOff>
    </xdr:from>
    <xdr:to>
      <xdr:col>19</xdr:col>
      <xdr:colOff>1111683</xdr:colOff>
      <xdr:row>1</xdr:row>
      <xdr:rowOff>3582</xdr:rowOff>
    </xdr:to>
    <xdr:pic>
      <xdr:nvPicPr>
        <xdr:cNvPr id="3" name="圖片 59" descr="MX-2310U_20151110_130506_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53889" t="15594" r="29807" b="80339"/>
        <a:stretch>
          <a:fillRect/>
        </a:stretch>
      </xdr:blipFill>
      <xdr:spPr bwMode="auto">
        <a:xfrm>
          <a:off x="20802459" y="387458"/>
          <a:ext cx="1474097" cy="53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zoomScale="59" zoomScaleNormal="59" workbookViewId="0"/>
  </sheetViews>
  <sheetFormatPr defaultColWidth="9" defaultRowHeight="16.5" x14ac:dyDescent="0.25"/>
  <cols>
    <col min="1" max="20" width="14.625" style="192" customWidth="1"/>
    <col min="21" max="16384" width="9" style="192"/>
  </cols>
  <sheetData>
    <row r="1" spans="1:20" ht="73.150000000000006" customHeight="1" thickBot="1" x14ac:dyDescent="0.5">
      <c r="F1" s="211" t="s">
        <v>348</v>
      </c>
      <c r="G1" s="211"/>
      <c r="H1" s="211"/>
      <c r="I1" s="211"/>
      <c r="J1" s="211"/>
      <c r="K1" s="211"/>
      <c r="L1" s="211"/>
      <c r="M1" s="211"/>
      <c r="N1" s="236" t="s">
        <v>113</v>
      </c>
      <c r="O1" s="236"/>
      <c r="P1" s="236"/>
      <c r="Q1" s="236"/>
      <c r="R1" s="236"/>
      <c r="S1" s="236"/>
    </row>
    <row r="2" spans="1:20" s="193" customFormat="1" ht="27.95" customHeight="1" x14ac:dyDescent="0.45">
      <c r="A2" s="233"/>
      <c r="B2" s="234"/>
      <c r="C2" s="234"/>
      <c r="D2" s="235"/>
      <c r="E2" s="233"/>
      <c r="F2" s="234"/>
      <c r="G2" s="234"/>
      <c r="H2" s="235"/>
      <c r="I2" s="233"/>
      <c r="J2" s="234"/>
      <c r="K2" s="234"/>
      <c r="L2" s="235"/>
      <c r="M2" s="234"/>
      <c r="N2" s="234"/>
      <c r="O2" s="234"/>
      <c r="P2" s="235"/>
      <c r="Q2" s="233" t="s">
        <v>299</v>
      </c>
      <c r="R2" s="234"/>
      <c r="S2" s="234"/>
      <c r="T2" s="235"/>
    </row>
    <row r="3" spans="1:20" s="193" customFormat="1" ht="27.95" customHeight="1" x14ac:dyDescent="0.45">
      <c r="A3" s="224"/>
      <c r="B3" s="225"/>
      <c r="C3" s="225"/>
      <c r="D3" s="226"/>
      <c r="E3" s="224"/>
      <c r="F3" s="225"/>
      <c r="G3" s="225"/>
      <c r="H3" s="226"/>
      <c r="I3" s="224"/>
      <c r="J3" s="225"/>
      <c r="K3" s="225"/>
      <c r="L3" s="226"/>
      <c r="M3" s="224"/>
      <c r="N3" s="225"/>
      <c r="O3" s="225"/>
      <c r="P3" s="226"/>
      <c r="Q3" s="225" t="s">
        <v>301</v>
      </c>
      <c r="R3" s="225"/>
      <c r="S3" s="225"/>
      <c r="T3" s="226"/>
    </row>
    <row r="4" spans="1:20" s="193" customFormat="1" ht="27.95" customHeight="1" x14ac:dyDescent="0.45">
      <c r="A4" s="227"/>
      <c r="B4" s="228"/>
      <c r="C4" s="228"/>
      <c r="D4" s="229"/>
      <c r="E4" s="227"/>
      <c r="F4" s="228"/>
      <c r="G4" s="228"/>
      <c r="H4" s="229"/>
      <c r="I4" s="227"/>
      <c r="J4" s="228"/>
      <c r="K4" s="228"/>
      <c r="L4" s="229"/>
      <c r="M4" s="227"/>
      <c r="N4" s="228"/>
      <c r="O4" s="228"/>
      <c r="P4" s="229"/>
      <c r="Q4" s="249" t="s">
        <v>256</v>
      </c>
      <c r="R4" s="249"/>
      <c r="S4" s="249"/>
      <c r="T4" s="250"/>
    </row>
    <row r="5" spans="1:20" s="193" customFormat="1" ht="27.95" customHeight="1" x14ac:dyDescent="0.45">
      <c r="A5" s="227"/>
      <c r="B5" s="228"/>
      <c r="C5" s="228"/>
      <c r="D5" s="229"/>
      <c r="E5" s="224"/>
      <c r="F5" s="225"/>
      <c r="G5" s="225"/>
      <c r="H5" s="226"/>
      <c r="I5" s="224"/>
      <c r="J5" s="225"/>
      <c r="K5" s="225"/>
      <c r="L5" s="226"/>
      <c r="M5" s="224"/>
      <c r="N5" s="225"/>
      <c r="O5" s="225"/>
      <c r="P5" s="226"/>
      <c r="Q5" s="248" t="s">
        <v>300</v>
      </c>
      <c r="R5" s="237"/>
      <c r="S5" s="237"/>
      <c r="T5" s="238"/>
    </row>
    <row r="6" spans="1:20" s="193" customFormat="1" ht="27.95" customHeight="1" x14ac:dyDescent="0.45">
      <c r="A6" s="224"/>
      <c r="B6" s="225"/>
      <c r="C6" s="225"/>
      <c r="D6" s="226"/>
      <c r="E6" s="224"/>
      <c r="F6" s="225"/>
      <c r="G6" s="225"/>
      <c r="H6" s="226"/>
      <c r="I6" s="224"/>
      <c r="J6" s="225"/>
      <c r="K6" s="225"/>
      <c r="L6" s="226"/>
      <c r="M6" s="224"/>
      <c r="N6" s="225"/>
      <c r="O6" s="225"/>
      <c r="P6" s="226"/>
      <c r="Q6" s="283" t="s">
        <v>366</v>
      </c>
      <c r="R6" s="283"/>
      <c r="S6" s="283"/>
      <c r="T6" s="284"/>
    </row>
    <row r="7" spans="1:20" s="193" customFormat="1" ht="27.95" customHeight="1" x14ac:dyDescent="0.45">
      <c r="A7" s="212"/>
      <c r="B7" s="213"/>
      <c r="C7" s="213"/>
      <c r="D7" s="214"/>
      <c r="E7" s="212"/>
      <c r="F7" s="213"/>
      <c r="G7" s="213"/>
      <c r="H7" s="214"/>
      <c r="I7" s="212"/>
      <c r="J7" s="213"/>
      <c r="K7" s="213"/>
      <c r="L7" s="214"/>
      <c r="M7" s="212"/>
      <c r="N7" s="213"/>
      <c r="O7" s="213"/>
      <c r="P7" s="214"/>
      <c r="Q7" s="212" t="s">
        <v>140</v>
      </c>
      <c r="R7" s="213"/>
      <c r="S7" s="213"/>
      <c r="T7" s="214"/>
    </row>
    <row r="8" spans="1:20" s="193" customFormat="1" ht="27.95" customHeight="1" thickBot="1" x14ac:dyDescent="0.5">
      <c r="A8" s="215"/>
      <c r="B8" s="216"/>
      <c r="C8" s="216"/>
      <c r="D8" s="217"/>
      <c r="E8" s="215"/>
      <c r="F8" s="216"/>
      <c r="G8" s="216"/>
      <c r="H8" s="217"/>
      <c r="I8" s="215"/>
      <c r="J8" s="216"/>
      <c r="K8" s="216"/>
      <c r="L8" s="217"/>
      <c r="M8" s="215"/>
      <c r="N8" s="216"/>
      <c r="O8" s="216"/>
      <c r="P8" s="217"/>
      <c r="Q8" s="215" t="s">
        <v>298</v>
      </c>
      <c r="R8" s="216"/>
      <c r="S8" s="216"/>
      <c r="T8" s="217"/>
    </row>
    <row r="9" spans="1:20" x14ac:dyDescent="0.25">
      <c r="A9" s="194"/>
      <c r="B9" s="195"/>
      <c r="C9" s="195"/>
      <c r="D9" s="195"/>
      <c r="E9" s="195" t="s">
        <v>33</v>
      </c>
      <c r="F9" s="195" t="str">
        <f>第一週明細!W19</f>
        <v>K</v>
      </c>
      <c r="G9" s="195" t="s">
        <v>9</v>
      </c>
      <c r="H9" s="195" t="str">
        <f>第一週明細!W15</f>
        <v>g</v>
      </c>
      <c r="I9" s="195" t="s">
        <v>33</v>
      </c>
      <c r="J9" s="195" t="str">
        <f>第一週明細!W27</f>
        <v>K</v>
      </c>
      <c r="K9" s="195" t="s">
        <v>9</v>
      </c>
      <c r="L9" s="195" t="str">
        <f>第一週明細!W23</f>
        <v>g</v>
      </c>
      <c r="M9" s="195" t="s">
        <v>33</v>
      </c>
      <c r="N9" s="195" t="str">
        <f>第一週明細!W35</f>
        <v>K</v>
      </c>
      <c r="O9" s="195" t="s">
        <v>9</v>
      </c>
      <c r="P9" s="196" t="str">
        <f>第一週明細!W31</f>
        <v>g</v>
      </c>
      <c r="Q9" s="197" t="s">
        <v>33</v>
      </c>
      <c r="R9" s="195" t="str">
        <f>第一週明細!W43</f>
        <v>855.8K</v>
      </c>
      <c r="S9" s="195" t="s">
        <v>9</v>
      </c>
      <c r="T9" s="196" t="str">
        <f>第一週明細!W39</f>
        <v>27.4g</v>
      </c>
    </row>
    <row r="10" spans="1:20" ht="17.25" thickBot="1" x14ac:dyDescent="0.3">
      <c r="A10" s="204"/>
      <c r="B10" s="202"/>
      <c r="C10" s="202"/>
      <c r="D10" s="202"/>
      <c r="E10" s="199" t="s">
        <v>7</v>
      </c>
      <c r="F10" s="199" t="str">
        <f>第一週明細!W13</f>
        <v>g</v>
      </c>
      <c r="G10" s="199" t="s">
        <v>11</v>
      </c>
      <c r="H10" s="199" t="str">
        <f>第一週明細!W17</f>
        <v>g</v>
      </c>
      <c r="I10" s="199" t="s">
        <v>7</v>
      </c>
      <c r="J10" s="199" t="str">
        <f>第一週明細!W21</f>
        <v>g</v>
      </c>
      <c r="K10" s="199" t="s">
        <v>11</v>
      </c>
      <c r="L10" s="199" t="str">
        <f>第一週明細!W25</f>
        <v>g</v>
      </c>
      <c r="M10" s="199" t="s">
        <v>7</v>
      </c>
      <c r="N10" s="199" t="str">
        <f>第一週明細!W29</f>
        <v>g</v>
      </c>
      <c r="O10" s="199" t="s">
        <v>11</v>
      </c>
      <c r="P10" s="200" t="str">
        <f>第一週明細!W33</f>
        <v>g</v>
      </c>
      <c r="Q10" s="201" t="s">
        <v>7</v>
      </c>
      <c r="R10" s="202" t="str">
        <f>第一週明細!W37</f>
        <v>117.5g</v>
      </c>
      <c r="S10" s="202" t="s">
        <v>11</v>
      </c>
      <c r="T10" s="203" t="str">
        <f>第一週明細!W41</f>
        <v>34.8g</v>
      </c>
    </row>
    <row r="11" spans="1:20" s="193" customFormat="1" ht="27.95" customHeight="1" thickBot="1" x14ac:dyDescent="0.5">
      <c r="A11" s="218" t="s">
        <v>234</v>
      </c>
      <c r="B11" s="219"/>
      <c r="C11" s="219"/>
      <c r="D11" s="220"/>
      <c r="E11" s="218" t="s">
        <v>235</v>
      </c>
      <c r="F11" s="219"/>
      <c r="G11" s="219"/>
      <c r="H11" s="220"/>
      <c r="I11" s="218" t="s">
        <v>236</v>
      </c>
      <c r="J11" s="219"/>
      <c r="K11" s="219"/>
      <c r="L11" s="220"/>
      <c r="M11" s="218" t="s">
        <v>237</v>
      </c>
      <c r="N11" s="219"/>
      <c r="O11" s="219"/>
      <c r="P11" s="220"/>
      <c r="Q11" s="218" t="s">
        <v>238</v>
      </c>
      <c r="R11" s="219"/>
      <c r="S11" s="219"/>
      <c r="T11" s="220"/>
    </row>
    <row r="12" spans="1:20" s="193" customFormat="1" ht="27.95" customHeight="1" x14ac:dyDescent="0.45">
      <c r="A12" s="224" t="s">
        <v>367</v>
      </c>
      <c r="B12" s="225"/>
      <c r="C12" s="225"/>
      <c r="D12" s="226"/>
      <c r="E12" s="224" t="s">
        <v>345</v>
      </c>
      <c r="F12" s="225"/>
      <c r="G12" s="225"/>
      <c r="H12" s="226"/>
      <c r="I12" s="224" t="s">
        <v>114</v>
      </c>
      <c r="J12" s="225"/>
      <c r="K12" s="225"/>
      <c r="L12" s="226"/>
      <c r="M12" s="224" t="s">
        <v>117</v>
      </c>
      <c r="N12" s="225"/>
      <c r="O12" s="225"/>
      <c r="P12" s="226"/>
      <c r="Q12" s="225" t="s">
        <v>141</v>
      </c>
      <c r="R12" s="225"/>
      <c r="S12" s="225"/>
      <c r="T12" s="226"/>
    </row>
    <row r="13" spans="1:20" s="193" customFormat="1" ht="27.95" customHeight="1" x14ac:dyDescent="0.45">
      <c r="A13" s="227" t="s">
        <v>227</v>
      </c>
      <c r="B13" s="228"/>
      <c r="C13" s="228"/>
      <c r="D13" s="229"/>
      <c r="E13" s="227" t="s">
        <v>356</v>
      </c>
      <c r="F13" s="228"/>
      <c r="G13" s="228"/>
      <c r="H13" s="229"/>
      <c r="I13" s="227" t="s">
        <v>352</v>
      </c>
      <c r="J13" s="228"/>
      <c r="K13" s="228"/>
      <c r="L13" s="229"/>
      <c r="M13" s="227" t="s">
        <v>281</v>
      </c>
      <c r="N13" s="228"/>
      <c r="O13" s="228"/>
      <c r="P13" s="229"/>
      <c r="Q13" s="224" t="s">
        <v>269</v>
      </c>
      <c r="R13" s="225"/>
      <c r="S13" s="225"/>
      <c r="T13" s="226"/>
    </row>
    <row r="14" spans="1:20" s="193" customFormat="1" ht="27.95" customHeight="1" x14ac:dyDescent="0.45">
      <c r="A14" s="224" t="s">
        <v>275</v>
      </c>
      <c r="B14" s="225"/>
      <c r="C14" s="225"/>
      <c r="D14" s="226"/>
      <c r="E14" s="224" t="s">
        <v>349</v>
      </c>
      <c r="F14" s="225"/>
      <c r="G14" s="225"/>
      <c r="H14" s="226"/>
      <c r="I14" s="224" t="s">
        <v>162</v>
      </c>
      <c r="J14" s="225"/>
      <c r="K14" s="225"/>
      <c r="L14" s="226"/>
      <c r="M14" s="224" t="s">
        <v>218</v>
      </c>
      <c r="N14" s="225"/>
      <c r="O14" s="225"/>
      <c r="P14" s="226"/>
      <c r="Q14" s="224" t="s">
        <v>257</v>
      </c>
      <c r="R14" s="225"/>
      <c r="S14" s="225"/>
      <c r="T14" s="226"/>
    </row>
    <row r="15" spans="1:20" s="193" customFormat="1" ht="27.95" customHeight="1" x14ac:dyDescent="0.45">
      <c r="A15" s="224" t="s">
        <v>359</v>
      </c>
      <c r="B15" s="225"/>
      <c r="C15" s="225"/>
      <c r="D15" s="226"/>
      <c r="E15" s="230" t="s">
        <v>351</v>
      </c>
      <c r="F15" s="231"/>
      <c r="G15" s="231"/>
      <c r="H15" s="232"/>
      <c r="I15" s="224" t="s">
        <v>279</v>
      </c>
      <c r="J15" s="225"/>
      <c r="K15" s="225"/>
      <c r="L15" s="226"/>
      <c r="M15" s="230" t="s">
        <v>355</v>
      </c>
      <c r="N15" s="231"/>
      <c r="O15" s="231"/>
      <c r="P15" s="232"/>
      <c r="Q15" s="224" t="s">
        <v>350</v>
      </c>
      <c r="R15" s="225"/>
      <c r="S15" s="225"/>
      <c r="T15" s="226"/>
    </row>
    <row r="16" spans="1:20" s="193" customFormat="1" ht="27.95" customHeight="1" x14ac:dyDescent="0.45">
      <c r="A16" s="212" t="s">
        <v>140</v>
      </c>
      <c r="B16" s="213"/>
      <c r="C16" s="213"/>
      <c r="D16" s="214"/>
      <c r="E16" s="212" t="s">
        <v>139</v>
      </c>
      <c r="F16" s="213"/>
      <c r="G16" s="213"/>
      <c r="H16" s="214"/>
      <c r="I16" s="212" t="s">
        <v>140</v>
      </c>
      <c r="J16" s="213"/>
      <c r="K16" s="213"/>
      <c r="L16" s="214"/>
      <c r="M16" s="212" t="s">
        <v>139</v>
      </c>
      <c r="N16" s="213"/>
      <c r="O16" s="213"/>
      <c r="P16" s="214"/>
      <c r="Q16" s="212" t="s">
        <v>140</v>
      </c>
      <c r="R16" s="213"/>
      <c r="S16" s="213"/>
      <c r="T16" s="214"/>
    </row>
    <row r="17" spans="1:20" s="193" customFormat="1" ht="27.95" customHeight="1" thickBot="1" x14ac:dyDescent="0.5">
      <c r="A17" s="215" t="s">
        <v>276</v>
      </c>
      <c r="B17" s="216"/>
      <c r="C17" s="216"/>
      <c r="D17" s="217"/>
      <c r="E17" s="215" t="s">
        <v>344</v>
      </c>
      <c r="F17" s="216"/>
      <c r="G17" s="216"/>
      <c r="H17" s="217"/>
      <c r="I17" s="215" t="s">
        <v>278</v>
      </c>
      <c r="J17" s="216"/>
      <c r="K17" s="216"/>
      <c r="L17" s="217"/>
      <c r="M17" s="215" t="s">
        <v>282</v>
      </c>
      <c r="N17" s="216"/>
      <c r="O17" s="216"/>
      <c r="P17" s="217"/>
      <c r="Q17" s="215" t="s">
        <v>293</v>
      </c>
      <c r="R17" s="216"/>
      <c r="S17" s="216"/>
      <c r="T17" s="217"/>
    </row>
    <row r="18" spans="1:20" x14ac:dyDescent="0.25">
      <c r="A18" s="194" t="s">
        <v>33</v>
      </c>
      <c r="B18" s="195" t="str">
        <f>第二週明細!W11</f>
        <v>852.3K</v>
      </c>
      <c r="C18" s="195" t="s">
        <v>9</v>
      </c>
      <c r="D18" s="195" t="str">
        <f>第二週明細!W7</f>
        <v>27.5g</v>
      </c>
      <c r="E18" s="195" t="s">
        <v>33</v>
      </c>
      <c r="F18" s="195" t="str">
        <f>第二週明細!W19</f>
        <v>857.6K</v>
      </c>
      <c r="G18" s="195" t="s">
        <v>9</v>
      </c>
      <c r="H18" s="195" t="str">
        <f>第二週明細!W15</f>
        <v>27.6g</v>
      </c>
      <c r="I18" s="195" t="s">
        <v>33</v>
      </c>
      <c r="J18" s="195" t="str">
        <f>第二週明細!W27</f>
        <v>855.6K</v>
      </c>
      <c r="K18" s="195" t="s">
        <v>9</v>
      </c>
      <c r="L18" s="195" t="str">
        <f>第二週明細!W23</f>
        <v>27.2g</v>
      </c>
      <c r="M18" s="195" t="s">
        <v>33</v>
      </c>
      <c r="N18" s="195" t="str">
        <f>第二週明細!W35</f>
        <v>861.6K</v>
      </c>
      <c r="O18" s="195" t="s">
        <v>9</v>
      </c>
      <c r="P18" s="195" t="str">
        <f>第二週明細!W31</f>
        <v>27.6g</v>
      </c>
      <c r="Q18" s="195" t="s">
        <v>33</v>
      </c>
      <c r="R18" s="195" t="str">
        <f>第二週明細!W43</f>
        <v>849.1K</v>
      </c>
      <c r="S18" s="195" t="s">
        <v>9</v>
      </c>
      <c r="T18" s="196" t="str">
        <f>第二週明細!W39</f>
        <v>27.9g</v>
      </c>
    </row>
    <row r="19" spans="1:20" ht="17.25" thickBot="1" x14ac:dyDescent="0.3">
      <c r="A19" s="204" t="s">
        <v>7</v>
      </c>
      <c r="B19" s="202" t="str">
        <f>第二週明細!W5</f>
        <v>116.2g</v>
      </c>
      <c r="C19" s="202" t="s">
        <v>11</v>
      </c>
      <c r="D19" s="202" t="str">
        <f>第二週明細!W9</f>
        <v>35.0g</v>
      </c>
      <c r="E19" s="202" t="s">
        <v>7</v>
      </c>
      <c r="F19" s="202" t="str">
        <f>第二週明細!W13</f>
        <v>117.3g</v>
      </c>
      <c r="G19" s="202" t="s">
        <v>11</v>
      </c>
      <c r="H19" s="202" t="str">
        <f>第二週明細!W17</f>
        <v>30.5g</v>
      </c>
      <c r="I19" s="202" t="s">
        <v>7</v>
      </c>
      <c r="J19" s="202" t="str">
        <f>第二週明細!W21</f>
        <v>117.3g</v>
      </c>
      <c r="K19" s="202" t="s">
        <v>11</v>
      </c>
      <c r="L19" s="202" t="str">
        <f>第二週明細!W25</f>
        <v>35.2g</v>
      </c>
      <c r="M19" s="202" t="s">
        <v>7</v>
      </c>
      <c r="N19" s="202" t="str">
        <f>第二週明細!W29</f>
        <v>118.2g</v>
      </c>
      <c r="O19" s="202" t="s">
        <v>11</v>
      </c>
      <c r="P19" s="202" t="str">
        <f>第二週明細!W33</f>
        <v>35.1g</v>
      </c>
      <c r="Q19" s="202" t="s">
        <v>7</v>
      </c>
      <c r="R19" s="202" t="str">
        <f>第二週明細!W37</f>
        <v>115.0g</v>
      </c>
      <c r="S19" s="202" t="s">
        <v>11</v>
      </c>
      <c r="T19" s="203" t="str">
        <f>第二週明細!W41</f>
        <v>34.5g</v>
      </c>
    </row>
    <row r="20" spans="1:20" s="193" customFormat="1" ht="27.95" customHeight="1" thickBot="1" x14ac:dyDescent="0.5">
      <c r="A20" s="218" t="s">
        <v>239</v>
      </c>
      <c r="B20" s="219"/>
      <c r="C20" s="219"/>
      <c r="D20" s="220"/>
      <c r="E20" s="218" t="s">
        <v>240</v>
      </c>
      <c r="F20" s="219"/>
      <c r="G20" s="219"/>
      <c r="H20" s="220"/>
      <c r="I20" s="218" t="s">
        <v>241</v>
      </c>
      <c r="J20" s="219"/>
      <c r="K20" s="219"/>
      <c r="L20" s="220"/>
      <c r="M20" s="218" t="s">
        <v>242</v>
      </c>
      <c r="N20" s="219"/>
      <c r="O20" s="219"/>
      <c r="P20" s="220"/>
      <c r="Q20" s="218" t="s">
        <v>243</v>
      </c>
      <c r="R20" s="219"/>
      <c r="S20" s="219"/>
      <c r="T20" s="220"/>
    </row>
    <row r="21" spans="1:20" s="193" customFormat="1" ht="27.95" customHeight="1" x14ac:dyDescent="0.45">
      <c r="A21" s="230" t="s">
        <v>368</v>
      </c>
      <c r="B21" s="231"/>
      <c r="C21" s="231"/>
      <c r="D21" s="232"/>
      <c r="E21" s="224" t="s">
        <v>119</v>
      </c>
      <c r="F21" s="225"/>
      <c r="G21" s="225"/>
      <c r="H21" s="226"/>
      <c r="I21" s="224" t="s">
        <v>114</v>
      </c>
      <c r="J21" s="225"/>
      <c r="K21" s="225"/>
      <c r="L21" s="226"/>
      <c r="M21" s="224" t="s">
        <v>118</v>
      </c>
      <c r="N21" s="225"/>
      <c r="O21" s="225"/>
      <c r="P21" s="226"/>
      <c r="Q21" s="224" t="s">
        <v>304</v>
      </c>
      <c r="R21" s="225"/>
      <c r="S21" s="225"/>
      <c r="T21" s="242"/>
    </row>
    <row r="22" spans="1:20" s="193" customFormat="1" ht="27.95" customHeight="1" x14ac:dyDescent="0.45">
      <c r="A22" s="224" t="s">
        <v>154</v>
      </c>
      <c r="B22" s="225"/>
      <c r="C22" s="225"/>
      <c r="D22" s="226"/>
      <c r="E22" s="227" t="s">
        <v>213</v>
      </c>
      <c r="F22" s="228"/>
      <c r="G22" s="228"/>
      <c r="H22" s="229"/>
      <c r="I22" s="227" t="s">
        <v>212</v>
      </c>
      <c r="J22" s="228"/>
      <c r="K22" s="228"/>
      <c r="L22" s="229"/>
      <c r="M22" s="227" t="s">
        <v>354</v>
      </c>
      <c r="N22" s="228"/>
      <c r="O22" s="228"/>
      <c r="P22" s="229"/>
      <c r="Q22" s="227" t="s">
        <v>156</v>
      </c>
      <c r="R22" s="228"/>
      <c r="S22" s="228"/>
      <c r="T22" s="229"/>
    </row>
    <row r="23" spans="1:20" s="193" customFormat="1" ht="27.95" customHeight="1" x14ac:dyDescent="0.45">
      <c r="A23" s="212" t="s">
        <v>211</v>
      </c>
      <c r="B23" s="213"/>
      <c r="C23" s="213"/>
      <c r="D23" s="214"/>
      <c r="E23" s="224" t="s">
        <v>285</v>
      </c>
      <c r="F23" s="225"/>
      <c r="G23" s="225"/>
      <c r="H23" s="226"/>
      <c r="I23" s="243" t="s">
        <v>353</v>
      </c>
      <c r="J23" s="244"/>
      <c r="K23" s="244"/>
      <c r="L23" s="254"/>
      <c r="M23" s="224" t="s">
        <v>210</v>
      </c>
      <c r="N23" s="225"/>
      <c r="O23" s="225"/>
      <c r="P23" s="226"/>
      <c r="Q23" s="224" t="s">
        <v>357</v>
      </c>
      <c r="R23" s="225"/>
      <c r="S23" s="225"/>
      <c r="T23" s="226"/>
    </row>
    <row r="24" spans="1:20" s="193" customFormat="1" ht="27.95" customHeight="1" x14ac:dyDescent="0.45">
      <c r="A24" s="212" t="s">
        <v>306</v>
      </c>
      <c r="B24" s="213"/>
      <c r="C24" s="213"/>
      <c r="D24" s="214"/>
      <c r="E24" s="224" t="s">
        <v>363</v>
      </c>
      <c r="F24" s="225"/>
      <c r="G24" s="225"/>
      <c r="H24" s="226"/>
      <c r="I24" s="224" t="s">
        <v>165</v>
      </c>
      <c r="J24" s="225"/>
      <c r="K24" s="225"/>
      <c r="L24" s="226"/>
      <c r="M24" s="251" t="s">
        <v>358</v>
      </c>
      <c r="N24" s="252"/>
      <c r="O24" s="252"/>
      <c r="P24" s="253"/>
      <c r="Q24" s="213" t="s">
        <v>231</v>
      </c>
      <c r="R24" s="213"/>
      <c r="S24" s="213"/>
      <c r="T24" s="214"/>
    </row>
    <row r="25" spans="1:20" s="193" customFormat="1" ht="27.95" customHeight="1" x14ac:dyDescent="0.45">
      <c r="A25" s="212" t="s">
        <v>140</v>
      </c>
      <c r="B25" s="213"/>
      <c r="C25" s="213"/>
      <c r="D25" s="214"/>
      <c r="E25" s="212" t="s">
        <v>139</v>
      </c>
      <c r="F25" s="213"/>
      <c r="G25" s="213"/>
      <c r="H25" s="214"/>
      <c r="I25" s="212" t="s">
        <v>140</v>
      </c>
      <c r="J25" s="213"/>
      <c r="K25" s="213"/>
      <c r="L25" s="214"/>
      <c r="M25" s="212" t="s">
        <v>139</v>
      </c>
      <c r="N25" s="213"/>
      <c r="O25" s="213"/>
      <c r="P25" s="214"/>
      <c r="Q25" s="212" t="s">
        <v>140</v>
      </c>
      <c r="R25" s="213"/>
      <c r="S25" s="213"/>
      <c r="T25" s="214"/>
    </row>
    <row r="26" spans="1:20" s="193" customFormat="1" ht="27.95" customHeight="1" thickBot="1" x14ac:dyDescent="0.5">
      <c r="A26" s="215" t="s">
        <v>286</v>
      </c>
      <c r="B26" s="216"/>
      <c r="C26" s="216"/>
      <c r="D26" s="217"/>
      <c r="E26" s="221" t="s">
        <v>302</v>
      </c>
      <c r="F26" s="222"/>
      <c r="G26" s="222"/>
      <c r="H26" s="223"/>
      <c r="I26" s="215" t="s">
        <v>287</v>
      </c>
      <c r="J26" s="216"/>
      <c r="K26" s="216"/>
      <c r="L26" s="217"/>
      <c r="M26" s="215" t="s">
        <v>151</v>
      </c>
      <c r="N26" s="216"/>
      <c r="O26" s="216"/>
      <c r="P26" s="217"/>
      <c r="Q26" s="215" t="s">
        <v>314</v>
      </c>
      <c r="R26" s="216"/>
      <c r="S26" s="216"/>
      <c r="T26" s="217"/>
    </row>
    <row r="27" spans="1:20" x14ac:dyDescent="0.25">
      <c r="A27" s="194" t="s">
        <v>33</v>
      </c>
      <c r="B27" s="195" t="str">
        <f>第三周明細!W11</f>
        <v>857.1K</v>
      </c>
      <c r="C27" s="195" t="s">
        <v>9</v>
      </c>
      <c r="D27" s="195" t="str">
        <f>第三周明細!W7</f>
        <v>27.5g</v>
      </c>
      <c r="E27" s="195" t="s">
        <v>33</v>
      </c>
      <c r="F27" s="195" t="str">
        <f>第三周明細!W19</f>
        <v>860.2K</v>
      </c>
      <c r="G27" s="195" t="s">
        <v>9</v>
      </c>
      <c r="H27" s="195" t="str">
        <f>第三周明細!W15</f>
        <v>27.8g</v>
      </c>
      <c r="I27" s="195" t="s">
        <v>33</v>
      </c>
      <c r="J27" s="195" t="str">
        <f>第三周明細!W27</f>
        <v>860.7K</v>
      </c>
      <c r="K27" s="195" t="s">
        <v>9</v>
      </c>
      <c r="L27" s="195" t="str">
        <f>第三周明細!W23</f>
        <v>27.5g</v>
      </c>
      <c r="M27" s="195" t="s">
        <v>33</v>
      </c>
      <c r="N27" s="195" t="str">
        <f>第三周明細!W35</f>
        <v>854.0K</v>
      </c>
      <c r="O27" s="195" t="s">
        <v>9</v>
      </c>
      <c r="P27" s="195" t="str">
        <f>第三周明細!W31</f>
        <v>28.0g</v>
      </c>
      <c r="Q27" s="195" t="s">
        <v>33</v>
      </c>
      <c r="R27" s="195" t="str">
        <f>第三周明細!W43</f>
        <v>856.9K</v>
      </c>
      <c r="S27" s="195" t="s">
        <v>9</v>
      </c>
      <c r="T27" s="196" t="str">
        <f>第三周明細!W39</f>
        <v>27.3g</v>
      </c>
    </row>
    <row r="28" spans="1:20" ht="17.25" thickBot="1" x14ac:dyDescent="0.3">
      <c r="A28" s="198" t="s">
        <v>7</v>
      </c>
      <c r="B28" s="199" t="str">
        <f>第三周明細!W5</f>
        <v>117.5g</v>
      </c>
      <c r="C28" s="199" t="s">
        <v>11</v>
      </c>
      <c r="D28" s="199" t="str">
        <f>第三周明細!W9</f>
        <v>34.8g</v>
      </c>
      <c r="E28" s="199" t="s">
        <v>7</v>
      </c>
      <c r="F28" s="199" t="str">
        <f>第三周明細!W13</f>
        <v>116.8g</v>
      </c>
      <c r="G28" s="199" t="s">
        <v>11</v>
      </c>
      <c r="H28" s="199" t="str">
        <f>第三周明細!W17</f>
        <v>35.7g</v>
      </c>
      <c r="I28" s="199" t="s">
        <v>7</v>
      </c>
      <c r="J28" s="199" t="str">
        <f>第三周明細!W21</f>
        <v>118.3g</v>
      </c>
      <c r="K28" s="199" t="s">
        <v>11</v>
      </c>
      <c r="L28" s="199" t="str">
        <f>第三周明細!W25</f>
        <v>35.0g</v>
      </c>
      <c r="M28" s="199" t="s">
        <v>7</v>
      </c>
      <c r="N28" s="199" t="str">
        <f>第三周明細!W29</f>
        <v>116.4g</v>
      </c>
      <c r="O28" s="199" t="s">
        <v>11</v>
      </c>
      <c r="P28" s="199" t="str">
        <f>第三周明細!W33</f>
        <v>35.2g</v>
      </c>
      <c r="Q28" s="202" t="s">
        <v>7</v>
      </c>
      <c r="R28" s="202" t="str">
        <f>第三周明細!W37</f>
        <v>117.5g</v>
      </c>
      <c r="S28" s="202" t="s">
        <v>11</v>
      </c>
      <c r="T28" s="203" t="str">
        <f>第三周明細!W41</f>
        <v>35.3g</v>
      </c>
    </row>
    <row r="29" spans="1:20" s="193" customFormat="1" ht="27.95" customHeight="1" thickBot="1" x14ac:dyDescent="0.5">
      <c r="A29" s="218" t="s">
        <v>244</v>
      </c>
      <c r="B29" s="219"/>
      <c r="C29" s="219"/>
      <c r="D29" s="220"/>
      <c r="E29" s="218" t="s">
        <v>245</v>
      </c>
      <c r="F29" s="219"/>
      <c r="G29" s="219"/>
      <c r="H29" s="220"/>
      <c r="I29" s="218" t="s">
        <v>246</v>
      </c>
      <c r="J29" s="219"/>
      <c r="K29" s="219"/>
      <c r="L29" s="220"/>
      <c r="M29" s="218" t="s">
        <v>247</v>
      </c>
      <c r="N29" s="219"/>
      <c r="O29" s="219"/>
      <c r="P29" s="219"/>
      <c r="Q29" s="218" t="s">
        <v>248</v>
      </c>
      <c r="R29" s="219"/>
      <c r="S29" s="219"/>
      <c r="T29" s="220"/>
    </row>
    <row r="30" spans="1:20" s="193" customFormat="1" ht="27.95" customHeight="1" x14ac:dyDescent="0.45">
      <c r="A30" s="224" t="s">
        <v>369</v>
      </c>
      <c r="B30" s="225"/>
      <c r="C30" s="225"/>
      <c r="D30" s="226"/>
      <c r="E30" s="224" t="s">
        <v>119</v>
      </c>
      <c r="F30" s="225"/>
      <c r="G30" s="225"/>
      <c r="H30" s="226"/>
      <c r="I30" s="224" t="s">
        <v>114</v>
      </c>
      <c r="J30" s="225"/>
      <c r="K30" s="225"/>
      <c r="L30" s="226"/>
      <c r="M30" s="224" t="s">
        <v>138</v>
      </c>
      <c r="N30" s="225"/>
      <c r="O30" s="225"/>
      <c r="P30" s="226"/>
      <c r="Q30" s="239" t="s">
        <v>153</v>
      </c>
      <c r="R30" s="240"/>
      <c r="S30" s="240"/>
      <c r="T30" s="241"/>
    </row>
    <row r="31" spans="1:20" s="193" customFormat="1" ht="27.95" customHeight="1" x14ac:dyDescent="0.45">
      <c r="A31" s="227" t="s">
        <v>307</v>
      </c>
      <c r="B31" s="228"/>
      <c r="C31" s="228"/>
      <c r="D31" s="229"/>
      <c r="E31" s="228" t="s">
        <v>259</v>
      </c>
      <c r="F31" s="228"/>
      <c r="G31" s="228"/>
      <c r="H31" s="229"/>
      <c r="I31" s="227" t="s">
        <v>328</v>
      </c>
      <c r="J31" s="228"/>
      <c r="K31" s="228"/>
      <c r="L31" s="229"/>
      <c r="M31" s="228" t="s">
        <v>308</v>
      </c>
      <c r="N31" s="228"/>
      <c r="O31" s="228"/>
      <c r="P31" s="229"/>
      <c r="Q31" s="228" t="s">
        <v>296</v>
      </c>
      <c r="R31" s="228"/>
      <c r="S31" s="228"/>
      <c r="T31" s="229"/>
    </row>
    <row r="32" spans="1:20" s="193" customFormat="1" ht="27.95" customHeight="1" x14ac:dyDescent="0.45">
      <c r="A32" s="212" t="s">
        <v>157</v>
      </c>
      <c r="B32" s="213"/>
      <c r="C32" s="213"/>
      <c r="D32" s="214"/>
      <c r="E32" s="224" t="s">
        <v>185</v>
      </c>
      <c r="F32" s="225"/>
      <c r="G32" s="225"/>
      <c r="H32" s="226"/>
      <c r="I32" s="224" t="s">
        <v>160</v>
      </c>
      <c r="J32" s="225"/>
      <c r="K32" s="225"/>
      <c r="L32" s="226"/>
      <c r="M32" s="243" t="s">
        <v>162</v>
      </c>
      <c r="N32" s="244"/>
      <c r="O32" s="244"/>
      <c r="P32" s="244"/>
      <c r="Q32" s="224" t="s">
        <v>364</v>
      </c>
      <c r="R32" s="225"/>
      <c r="S32" s="225"/>
      <c r="T32" s="226"/>
    </row>
    <row r="33" spans="1:20" s="193" customFormat="1" ht="27.95" customHeight="1" x14ac:dyDescent="0.45">
      <c r="A33" s="224" t="s">
        <v>360</v>
      </c>
      <c r="B33" s="225"/>
      <c r="C33" s="225"/>
      <c r="D33" s="226"/>
      <c r="E33" s="224" t="s">
        <v>361</v>
      </c>
      <c r="F33" s="225"/>
      <c r="G33" s="225"/>
      <c r="H33" s="226"/>
      <c r="I33" s="230" t="s">
        <v>362</v>
      </c>
      <c r="J33" s="231"/>
      <c r="K33" s="231"/>
      <c r="L33" s="232"/>
      <c r="M33" s="243" t="s">
        <v>310</v>
      </c>
      <c r="N33" s="244"/>
      <c r="O33" s="244"/>
      <c r="P33" s="244"/>
      <c r="Q33" s="224" t="s">
        <v>311</v>
      </c>
      <c r="R33" s="225"/>
      <c r="S33" s="225"/>
      <c r="T33" s="226"/>
    </row>
    <row r="34" spans="1:20" s="193" customFormat="1" ht="27.95" customHeight="1" x14ac:dyDescent="0.45">
      <c r="A34" s="212" t="s">
        <v>140</v>
      </c>
      <c r="B34" s="213"/>
      <c r="C34" s="213"/>
      <c r="D34" s="214"/>
      <c r="E34" s="212" t="s">
        <v>139</v>
      </c>
      <c r="F34" s="213"/>
      <c r="G34" s="213"/>
      <c r="H34" s="214"/>
      <c r="I34" s="212" t="s">
        <v>140</v>
      </c>
      <c r="J34" s="213"/>
      <c r="K34" s="213"/>
      <c r="L34" s="214"/>
      <c r="M34" s="212" t="s">
        <v>139</v>
      </c>
      <c r="N34" s="213"/>
      <c r="O34" s="213"/>
      <c r="P34" s="214"/>
      <c r="Q34" s="212" t="s">
        <v>140</v>
      </c>
      <c r="R34" s="213"/>
      <c r="S34" s="213"/>
      <c r="T34" s="214"/>
    </row>
    <row r="35" spans="1:20" s="193" customFormat="1" ht="27.95" customHeight="1" thickBot="1" x14ac:dyDescent="0.5">
      <c r="A35" s="215" t="s">
        <v>152</v>
      </c>
      <c r="B35" s="216"/>
      <c r="C35" s="216"/>
      <c r="D35" s="217"/>
      <c r="E35" s="215" t="s">
        <v>291</v>
      </c>
      <c r="F35" s="216"/>
      <c r="G35" s="216"/>
      <c r="H35" s="217"/>
      <c r="I35" s="215" t="s">
        <v>163</v>
      </c>
      <c r="J35" s="216"/>
      <c r="K35" s="216"/>
      <c r="L35" s="217"/>
      <c r="M35" s="215" t="s">
        <v>292</v>
      </c>
      <c r="N35" s="216"/>
      <c r="O35" s="216"/>
      <c r="P35" s="216"/>
      <c r="Q35" s="215" t="s">
        <v>166</v>
      </c>
      <c r="R35" s="216"/>
      <c r="S35" s="216"/>
      <c r="T35" s="217"/>
    </row>
    <row r="36" spans="1:20" x14ac:dyDescent="0.25">
      <c r="A36" s="194" t="s">
        <v>33</v>
      </c>
      <c r="B36" s="195" t="str">
        <f>第四周明細!W11</f>
        <v>861.2K</v>
      </c>
      <c r="C36" s="195" t="s">
        <v>9</v>
      </c>
      <c r="D36" s="195" t="str">
        <f>第四周明細!W7</f>
        <v>27.6g</v>
      </c>
      <c r="E36" s="195" t="s">
        <v>33</v>
      </c>
      <c r="F36" s="195" t="str">
        <f>第四周明細!W19</f>
        <v>857.1K</v>
      </c>
      <c r="G36" s="195" t="s">
        <v>9</v>
      </c>
      <c r="H36" s="195" t="str">
        <f>第四周明細!W15</f>
        <v>27.5g</v>
      </c>
      <c r="I36" s="195" t="s">
        <v>33</v>
      </c>
      <c r="J36" s="195" t="str">
        <f>第四周明細!W27</f>
        <v>860.2K</v>
      </c>
      <c r="K36" s="195" t="s">
        <v>9</v>
      </c>
      <c r="L36" s="195" t="str">
        <f>第四周明細!W23</f>
        <v>27.8g</v>
      </c>
      <c r="M36" s="195" t="s">
        <v>33</v>
      </c>
      <c r="N36" s="195" t="str">
        <f>第四周明細!W35</f>
        <v>861.6K</v>
      </c>
      <c r="O36" s="195" t="s">
        <v>9</v>
      </c>
      <c r="P36" s="205" t="str">
        <f>第四周明細!W31</f>
        <v>27.6g</v>
      </c>
      <c r="Q36" s="194" t="s">
        <v>33</v>
      </c>
      <c r="R36" s="195" t="str">
        <f>第四周明細!W43</f>
        <v>857.1K</v>
      </c>
      <c r="S36" s="195" t="s">
        <v>9</v>
      </c>
      <c r="T36" s="196" t="str">
        <f>第四周明細!W39</f>
        <v>27.5g</v>
      </c>
    </row>
    <row r="37" spans="1:20" ht="17.25" thickBot="1" x14ac:dyDescent="0.3">
      <c r="A37" s="198" t="s">
        <v>7</v>
      </c>
      <c r="B37" s="199" t="str">
        <f>第四周明細!W5</f>
        <v>118.2g</v>
      </c>
      <c r="C37" s="199" t="s">
        <v>11</v>
      </c>
      <c r="D37" s="199" t="str">
        <f>第四周明細!W9</f>
        <v>30.5g</v>
      </c>
      <c r="E37" s="202" t="s">
        <v>7</v>
      </c>
      <c r="F37" s="202" t="str">
        <f>第四周明細!W13</f>
        <v>117.5g</v>
      </c>
      <c r="G37" s="202" t="s">
        <v>11</v>
      </c>
      <c r="H37" s="202" t="str">
        <f>第四周明細!W17</f>
        <v>34.8g</v>
      </c>
      <c r="I37" s="202" t="s">
        <v>7</v>
      </c>
      <c r="J37" s="202" t="str">
        <f>第四周明細!W21</f>
        <v>116.8g</v>
      </c>
      <c r="K37" s="202" t="s">
        <v>11</v>
      </c>
      <c r="L37" s="202" t="str">
        <f>第四周明細!W25</f>
        <v>35.7g</v>
      </c>
      <c r="M37" s="202" t="s">
        <v>7</v>
      </c>
      <c r="N37" s="202" t="str">
        <f>第四周明細!W29</f>
        <v>118.2g</v>
      </c>
      <c r="O37" s="202" t="s">
        <v>11</v>
      </c>
      <c r="P37" s="206" t="str">
        <f>第四周明細!W33</f>
        <v>35.1g</v>
      </c>
      <c r="Q37" s="204" t="s">
        <v>7</v>
      </c>
      <c r="R37" s="202" t="str">
        <f>第四周明細!W37</f>
        <v>117.6g</v>
      </c>
      <c r="S37" s="202" t="s">
        <v>11</v>
      </c>
      <c r="T37" s="203" t="str">
        <f>第四周明細!W41</f>
        <v>34.8g</v>
      </c>
    </row>
    <row r="38" spans="1:20" s="193" customFormat="1" ht="27.95" customHeight="1" thickBot="1" x14ac:dyDescent="0.5">
      <c r="A38" s="218" t="s">
        <v>249</v>
      </c>
      <c r="B38" s="219"/>
      <c r="C38" s="219"/>
      <c r="D38" s="220"/>
      <c r="E38" s="218" t="s">
        <v>250</v>
      </c>
      <c r="F38" s="219"/>
      <c r="G38" s="219"/>
      <c r="H38" s="220"/>
      <c r="I38" s="218" t="s">
        <v>251</v>
      </c>
      <c r="J38" s="219"/>
      <c r="K38" s="219"/>
      <c r="L38" s="220"/>
      <c r="M38" s="218" t="s">
        <v>252</v>
      </c>
      <c r="N38" s="219"/>
      <c r="O38" s="219"/>
      <c r="P38" s="219"/>
      <c r="Q38" s="218" t="s">
        <v>253</v>
      </c>
      <c r="R38" s="219"/>
      <c r="S38" s="219"/>
      <c r="T38" s="245"/>
    </row>
    <row r="39" spans="1:20" s="193" customFormat="1" ht="27.95" customHeight="1" x14ac:dyDescent="0.45">
      <c r="A39" s="224" t="s">
        <v>370</v>
      </c>
      <c r="B39" s="225"/>
      <c r="C39" s="225"/>
      <c r="D39" s="226"/>
      <c r="E39" s="224" t="s">
        <v>119</v>
      </c>
      <c r="F39" s="225"/>
      <c r="G39" s="225"/>
      <c r="H39" s="226"/>
      <c r="I39" s="224" t="s">
        <v>114</v>
      </c>
      <c r="J39" s="225"/>
      <c r="K39" s="225"/>
      <c r="L39" s="226"/>
      <c r="M39" s="224" t="s">
        <v>150</v>
      </c>
      <c r="N39" s="225"/>
      <c r="O39" s="225"/>
      <c r="P39" s="225"/>
      <c r="Q39" s="224" t="s">
        <v>305</v>
      </c>
      <c r="R39" s="225"/>
      <c r="S39" s="225"/>
      <c r="T39" s="242"/>
    </row>
    <row r="40" spans="1:20" s="193" customFormat="1" ht="27.95" customHeight="1" x14ac:dyDescent="0.45">
      <c r="A40" s="227" t="s">
        <v>228</v>
      </c>
      <c r="B40" s="228"/>
      <c r="C40" s="228"/>
      <c r="D40" s="229"/>
      <c r="E40" s="227" t="s">
        <v>158</v>
      </c>
      <c r="F40" s="228"/>
      <c r="G40" s="228"/>
      <c r="H40" s="229"/>
      <c r="I40" s="227" t="s">
        <v>216</v>
      </c>
      <c r="J40" s="228"/>
      <c r="K40" s="228"/>
      <c r="L40" s="229"/>
      <c r="M40" s="228" t="s">
        <v>213</v>
      </c>
      <c r="N40" s="228"/>
      <c r="O40" s="228"/>
      <c r="P40" s="228"/>
      <c r="Q40" s="246" t="s">
        <v>214</v>
      </c>
      <c r="R40" s="228"/>
      <c r="S40" s="228"/>
      <c r="T40" s="247"/>
    </row>
    <row r="41" spans="1:20" s="193" customFormat="1" ht="27.95" customHeight="1" x14ac:dyDescent="0.45">
      <c r="A41" s="224" t="s">
        <v>218</v>
      </c>
      <c r="B41" s="225"/>
      <c r="C41" s="225"/>
      <c r="D41" s="226"/>
      <c r="E41" s="224" t="s">
        <v>159</v>
      </c>
      <c r="F41" s="225"/>
      <c r="G41" s="225"/>
      <c r="H41" s="226"/>
      <c r="I41" s="224" t="s">
        <v>209</v>
      </c>
      <c r="J41" s="225"/>
      <c r="K41" s="225"/>
      <c r="L41" s="226"/>
      <c r="M41" s="228" t="s">
        <v>157</v>
      </c>
      <c r="N41" s="228"/>
      <c r="O41" s="228"/>
      <c r="P41" s="228"/>
      <c r="Q41" s="258" t="s">
        <v>365</v>
      </c>
      <c r="R41" s="225"/>
      <c r="S41" s="225"/>
      <c r="T41" s="242"/>
    </row>
    <row r="42" spans="1:20" s="193" customFormat="1" ht="27.95" customHeight="1" x14ac:dyDescent="0.45">
      <c r="A42" s="262" t="s">
        <v>309</v>
      </c>
      <c r="B42" s="262"/>
      <c r="C42" s="262"/>
      <c r="D42" s="263"/>
      <c r="E42" s="230" t="s">
        <v>312</v>
      </c>
      <c r="F42" s="231"/>
      <c r="G42" s="231"/>
      <c r="H42" s="232"/>
      <c r="I42" s="224" t="s">
        <v>164</v>
      </c>
      <c r="J42" s="225"/>
      <c r="K42" s="225"/>
      <c r="L42" s="226"/>
      <c r="M42" s="224" t="s">
        <v>161</v>
      </c>
      <c r="N42" s="225"/>
      <c r="O42" s="225"/>
      <c r="P42" s="225"/>
      <c r="Q42" s="259" t="s">
        <v>313</v>
      </c>
      <c r="R42" s="213"/>
      <c r="S42" s="213"/>
      <c r="T42" s="214"/>
    </row>
    <row r="43" spans="1:20" s="193" customFormat="1" ht="27.95" customHeight="1" x14ac:dyDescent="0.45">
      <c r="A43" s="212" t="s">
        <v>140</v>
      </c>
      <c r="B43" s="213"/>
      <c r="C43" s="213"/>
      <c r="D43" s="214"/>
      <c r="E43" s="212" t="s">
        <v>139</v>
      </c>
      <c r="F43" s="213"/>
      <c r="G43" s="213"/>
      <c r="H43" s="214"/>
      <c r="I43" s="212" t="s">
        <v>140</v>
      </c>
      <c r="J43" s="213"/>
      <c r="K43" s="213"/>
      <c r="L43" s="214"/>
      <c r="M43" s="212" t="s">
        <v>139</v>
      </c>
      <c r="N43" s="213"/>
      <c r="O43" s="213"/>
      <c r="P43" s="213"/>
      <c r="Q43" s="259" t="s">
        <v>215</v>
      </c>
      <c r="R43" s="213"/>
      <c r="S43" s="213"/>
      <c r="T43" s="260"/>
    </row>
    <row r="44" spans="1:20" s="193" customFormat="1" ht="27.95" customHeight="1" thickBot="1" x14ac:dyDescent="0.5">
      <c r="A44" s="215" t="s">
        <v>217</v>
      </c>
      <c r="B44" s="216"/>
      <c r="C44" s="216"/>
      <c r="D44" s="217"/>
      <c r="E44" s="255" t="s">
        <v>276</v>
      </c>
      <c r="F44" s="256"/>
      <c r="G44" s="256"/>
      <c r="H44" s="257"/>
      <c r="I44" s="215" t="s">
        <v>155</v>
      </c>
      <c r="J44" s="216"/>
      <c r="K44" s="216"/>
      <c r="L44" s="217"/>
      <c r="M44" s="215" t="s">
        <v>167</v>
      </c>
      <c r="N44" s="216"/>
      <c r="O44" s="216"/>
      <c r="P44" s="216"/>
      <c r="Q44" s="215" t="s">
        <v>315</v>
      </c>
      <c r="R44" s="216"/>
      <c r="S44" s="216"/>
      <c r="T44" s="261"/>
    </row>
    <row r="45" spans="1:20" ht="16.5" customHeight="1" x14ac:dyDescent="0.25">
      <c r="A45" s="194" t="s">
        <v>33</v>
      </c>
      <c r="B45" s="195" t="str">
        <f>'第五週明細)'!W11</f>
        <v>857.1K</v>
      </c>
      <c r="C45" s="195" t="s">
        <v>9</v>
      </c>
      <c r="D45" s="196" t="str">
        <f>'第五週明細)'!W7</f>
        <v>27.5g</v>
      </c>
      <c r="E45" s="194" t="s">
        <v>33</v>
      </c>
      <c r="F45" s="195" t="str">
        <f>'第五週明細)'!W19</f>
        <v>857.1K</v>
      </c>
      <c r="G45" s="195" t="s">
        <v>9</v>
      </c>
      <c r="H45" s="196" t="str">
        <f>'第五週明細)'!W15</f>
        <v>27.5g</v>
      </c>
      <c r="I45" s="194" t="s">
        <v>33</v>
      </c>
      <c r="J45" s="195" t="str">
        <f>'第五週明細)'!W27</f>
        <v>856.9K</v>
      </c>
      <c r="K45" s="195" t="s">
        <v>9</v>
      </c>
      <c r="L45" s="196" t="str">
        <f>'第五週明細)'!W23</f>
        <v>27.3g</v>
      </c>
      <c r="M45" s="194" t="s">
        <v>33</v>
      </c>
      <c r="N45" s="195" t="str">
        <f>J45</f>
        <v>856.9K</v>
      </c>
      <c r="O45" s="195" t="s">
        <v>9</v>
      </c>
      <c r="P45" s="196" t="str">
        <f>L45</f>
        <v>27.3g</v>
      </c>
      <c r="Q45" s="194" t="s">
        <v>33</v>
      </c>
      <c r="R45" s="195" t="str">
        <f>N45</f>
        <v>856.9K</v>
      </c>
      <c r="S45" s="195" t="s">
        <v>9</v>
      </c>
      <c r="T45" s="195" t="str">
        <f>P45</f>
        <v>27.3g</v>
      </c>
    </row>
    <row r="46" spans="1:20" ht="17.25" thickBot="1" x14ac:dyDescent="0.3">
      <c r="A46" s="198" t="s">
        <v>7</v>
      </c>
      <c r="B46" s="199" t="str">
        <f>'第五週明細)'!W5</f>
        <v>117.6g</v>
      </c>
      <c r="C46" s="199" t="s">
        <v>11</v>
      </c>
      <c r="D46" s="200" t="str">
        <f>'第五週明細)'!W9</f>
        <v>34.8g</v>
      </c>
      <c r="E46" s="198" t="s">
        <v>7</v>
      </c>
      <c r="F46" s="199" t="str">
        <f>'第五週明細)'!W13</f>
        <v>117.5g</v>
      </c>
      <c r="G46" s="199" t="s">
        <v>11</v>
      </c>
      <c r="H46" s="200" t="str">
        <f>'第五週明細)'!W17</f>
        <v>34.8g</v>
      </c>
      <c r="I46" s="198" t="s">
        <v>7</v>
      </c>
      <c r="J46" s="199" t="str">
        <f>'第五週明細)'!W21</f>
        <v>117.5g</v>
      </c>
      <c r="K46" s="199" t="s">
        <v>11</v>
      </c>
      <c r="L46" s="200" t="str">
        <f>'第五週明細)'!W25</f>
        <v>35.3g</v>
      </c>
      <c r="M46" s="198" t="s">
        <v>7</v>
      </c>
      <c r="N46" s="199" t="str">
        <f>J46</f>
        <v>117.5g</v>
      </c>
      <c r="O46" s="199" t="s">
        <v>11</v>
      </c>
      <c r="P46" s="200" t="str">
        <f>L46</f>
        <v>35.3g</v>
      </c>
      <c r="Q46" s="198" t="s">
        <v>7</v>
      </c>
      <c r="R46" s="199" t="str">
        <f>N46</f>
        <v>117.5g</v>
      </c>
      <c r="S46" s="199" t="s">
        <v>11</v>
      </c>
      <c r="T46" s="199" t="str">
        <f>P46</f>
        <v>35.3g</v>
      </c>
    </row>
    <row r="53" spans="9:9" x14ac:dyDescent="0.25">
      <c r="I53" s="192" t="s">
        <v>303</v>
      </c>
    </row>
  </sheetData>
  <mergeCells count="177">
    <mergeCell ref="Q42:T42"/>
    <mergeCell ref="Q43:T43"/>
    <mergeCell ref="Q44:T44"/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E43:H43"/>
    <mergeCell ref="E44:H44"/>
    <mergeCell ref="I38:L38"/>
    <mergeCell ref="I26:L26"/>
    <mergeCell ref="M26:P26"/>
    <mergeCell ref="Q26:T26"/>
    <mergeCell ref="A25:D25"/>
    <mergeCell ref="E25:H25"/>
    <mergeCell ref="I25:L25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Q41:T41"/>
    <mergeCell ref="A32:D32"/>
    <mergeCell ref="E32:H32"/>
    <mergeCell ref="I32:L32"/>
    <mergeCell ref="M32:P32"/>
    <mergeCell ref="A21:D21"/>
    <mergeCell ref="E21:H21"/>
    <mergeCell ref="I21:L21"/>
    <mergeCell ref="M21:P21"/>
    <mergeCell ref="A22:D22"/>
    <mergeCell ref="A24:D24"/>
    <mergeCell ref="E24:H24"/>
    <mergeCell ref="I24:L24"/>
    <mergeCell ref="M24:P24"/>
    <mergeCell ref="A23:D23"/>
    <mergeCell ref="E23:H23"/>
    <mergeCell ref="I23:L23"/>
    <mergeCell ref="M23:P23"/>
    <mergeCell ref="I20:L20"/>
    <mergeCell ref="M20:P20"/>
    <mergeCell ref="I13:L13"/>
    <mergeCell ref="M17:P17"/>
    <mergeCell ref="Q15:T15"/>
    <mergeCell ref="I16:L16"/>
    <mergeCell ref="M16:P16"/>
    <mergeCell ref="A17:D17"/>
    <mergeCell ref="E17:H17"/>
    <mergeCell ref="I17:L17"/>
    <mergeCell ref="E16:H16"/>
    <mergeCell ref="Q16:T16"/>
    <mergeCell ref="A15:D15"/>
    <mergeCell ref="E15:H15"/>
    <mergeCell ref="I15:L15"/>
    <mergeCell ref="M15:P15"/>
    <mergeCell ref="M14:P14"/>
    <mergeCell ref="Q14:T14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I6:L6"/>
    <mergeCell ref="M6:P6"/>
    <mergeCell ref="E3:H3"/>
    <mergeCell ref="M11:P11"/>
    <mergeCell ref="Q7:T7"/>
    <mergeCell ref="E8:H8"/>
    <mergeCell ref="I8:L8"/>
    <mergeCell ref="M8:P8"/>
    <mergeCell ref="Q8:T8"/>
    <mergeCell ref="E7:H7"/>
    <mergeCell ref="I7:L7"/>
    <mergeCell ref="M40:P40"/>
    <mergeCell ref="M41:P41"/>
    <mergeCell ref="M13:P13"/>
    <mergeCell ref="Q20:T20"/>
    <mergeCell ref="Q21:T21"/>
    <mergeCell ref="M38:P38"/>
    <mergeCell ref="M42:P42"/>
    <mergeCell ref="M43:P43"/>
    <mergeCell ref="M7:P7"/>
    <mergeCell ref="M12:P12"/>
    <mergeCell ref="Q17:T17"/>
    <mergeCell ref="M33:P33"/>
    <mergeCell ref="Q34:T34"/>
    <mergeCell ref="Q35:T35"/>
    <mergeCell ref="M22:P22"/>
    <mergeCell ref="Q22:T22"/>
    <mergeCell ref="Q24:T24"/>
    <mergeCell ref="Q25:T25"/>
    <mergeCell ref="M25:P25"/>
    <mergeCell ref="Q23:T23"/>
    <mergeCell ref="Q38:T38"/>
    <mergeCell ref="Q39:T39"/>
    <mergeCell ref="Q40:T40"/>
    <mergeCell ref="M35:P35"/>
    <mergeCell ref="N1:S1"/>
    <mergeCell ref="Q6:T6"/>
    <mergeCell ref="Q31:T31"/>
    <mergeCell ref="Q33:T33"/>
    <mergeCell ref="Q11:T11"/>
    <mergeCell ref="Q12:T12"/>
    <mergeCell ref="Q13:T13"/>
    <mergeCell ref="Q30:T30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I12:L12"/>
    <mergeCell ref="I11:L11"/>
    <mergeCell ref="E14:H14"/>
    <mergeCell ref="I14:L14"/>
    <mergeCell ref="A16:D16"/>
    <mergeCell ref="F1:M1"/>
    <mergeCell ref="I43:L43"/>
    <mergeCell ref="I44:L44"/>
    <mergeCell ref="A20:D20"/>
    <mergeCell ref="E20:H20"/>
    <mergeCell ref="A26:D26"/>
    <mergeCell ref="E26:H26"/>
    <mergeCell ref="A33:D33"/>
    <mergeCell ref="E22:H22"/>
    <mergeCell ref="I22:L22"/>
    <mergeCell ref="E33:H33"/>
    <mergeCell ref="I33:L33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5"/>
  <sheetViews>
    <sheetView topLeftCell="A24" zoomScale="60" workbookViewId="0">
      <selection activeCell="E37" sqref="E37"/>
    </sheetView>
  </sheetViews>
  <sheetFormatPr defaultColWidth="9" defaultRowHeight="20.25" x14ac:dyDescent="0.25"/>
  <cols>
    <col min="1" max="1" width="1.875" style="57" customWidth="1"/>
    <col min="2" max="2" width="4.875" style="58" customWidth="1"/>
    <col min="3" max="3" width="0" style="57" hidden="1" customWidth="1"/>
    <col min="4" max="4" width="22.625" style="57" customWidth="1"/>
    <col min="5" max="5" width="5.625" style="102" customWidth="1"/>
    <col min="6" max="6" width="9.625" style="57" customWidth="1"/>
    <col min="7" max="7" width="22.625" style="57" customWidth="1"/>
    <col min="8" max="8" width="5.625" style="102" customWidth="1"/>
    <col min="9" max="9" width="9.625" style="57" customWidth="1"/>
    <col min="10" max="10" width="22.625" style="57" customWidth="1"/>
    <col min="11" max="11" width="5.625" style="102" customWidth="1"/>
    <col min="12" max="12" width="9.625" style="57" customWidth="1"/>
    <col min="13" max="13" width="22.625" style="57" customWidth="1"/>
    <col min="14" max="14" width="5.625" style="102" customWidth="1"/>
    <col min="15" max="15" width="9.625" style="57" customWidth="1"/>
    <col min="16" max="16" width="22.625" style="57" customWidth="1"/>
    <col min="17" max="17" width="5.625" style="102" customWidth="1"/>
    <col min="18" max="18" width="9.625" style="57" customWidth="1"/>
    <col min="19" max="19" width="22.625" style="57" customWidth="1"/>
    <col min="20" max="20" width="5.625" style="102" customWidth="1"/>
    <col min="21" max="21" width="9.625" style="57" customWidth="1"/>
    <col min="22" max="22" width="5.25" style="57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9" customFormat="1" ht="38.25" x14ac:dyDescent="0.55000000000000004">
      <c r="B1" s="272" t="s">
        <v>371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48"/>
      <c r="AB1" s="50"/>
    </row>
    <row r="2" spans="2:32" ht="31.5" customHeight="1" thickBot="1" x14ac:dyDescent="0.45">
      <c r="B2" s="108" t="s">
        <v>32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9"/>
      <c r="T2" s="52"/>
      <c r="U2" s="52"/>
      <c r="V2" s="52"/>
      <c r="W2" s="53"/>
      <c r="X2" s="54"/>
      <c r="Y2" s="55"/>
      <c r="Z2" s="56"/>
    </row>
    <row r="3" spans="2:32" s="71" customFormat="1" ht="99" x14ac:dyDescent="0.25">
      <c r="B3" s="59" t="s">
        <v>0</v>
      </c>
      <c r="C3" s="60" t="s">
        <v>1</v>
      </c>
      <c r="D3" s="61" t="s">
        <v>2</v>
      </c>
      <c r="E3" s="62" t="s">
        <v>31</v>
      </c>
      <c r="F3" s="61"/>
      <c r="G3" s="61" t="s">
        <v>3</v>
      </c>
      <c r="H3" s="62" t="s">
        <v>31</v>
      </c>
      <c r="I3" s="61"/>
      <c r="J3" s="61" t="s">
        <v>4</v>
      </c>
      <c r="K3" s="62" t="s">
        <v>31</v>
      </c>
      <c r="L3" s="63"/>
      <c r="M3" s="61" t="s">
        <v>4</v>
      </c>
      <c r="N3" s="62" t="s">
        <v>31</v>
      </c>
      <c r="O3" s="61"/>
      <c r="P3" s="61" t="s">
        <v>4</v>
      </c>
      <c r="Q3" s="62" t="s">
        <v>31</v>
      </c>
      <c r="R3" s="61"/>
      <c r="S3" s="64" t="s">
        <v>5</v>
      </c>
      <c r="T3" s="62" t="s">
        <v>31</v>
      </c>
      <c r="U3" s="61"/>
      <c r="V3" s="110" t="s">
        <v>34</v>
      </c>
      <c r="W3" s="65" t="s">
        <v>6</v>
      </c>
      <c r="X3" s="66" t="s">
        <v>13</v>
      </c>
      <c r="Y3" s="67" t="s">
        <v>14</v>
      </c>
      <c r="Z3" s="68"/>
      <c r="AA3" s="69"/>
      <c r="AB3" s="69"/>
      <c r="AC3" s="70"/>
      <c r="AD3" s="70"/>
      <c r="AE3" s="70"/>
      <c r="AF3" s="70"/>
    </row>
    <row r="4" spans="2:32" s="74" customFormat="1" ht="65.099999999999994" customHeight="1" x14ac:dyDescent="0.3">
      <c r="B4" s="72">
        <v>3</v>
      </c>
      <c r="C4" s="267"/>
      <c r="D4" s="73">
        <f>'3月菜單'!A3</f>
        <v>0</v>
      </c>
      <c r="E4" s="73" t="s">
        <v>18</v>
      </c>
      <c r="F4" s="19" t="s">
        <v>16</v>
      </c>
      <c r="G4" s="73">
        <f>'3月菜單'!A4</f>
        <v>0</v>
      </c>
      <c r="H4" s="73" t="s">
        <v>100</v>
      </c>
      <c r="I4" s="19" t="s">
        <v>16</v>
      </c>
      <c r="J4" s="73">
        <f>'3月菜單'!A5</f>
        <v>0</v>
      </c>
      <c r="K4" s="73" t="s">
        <v>17</v>
      </c>
      <c r="L4" s="19" t="s">
        <v>16</v>
      </c>
      <c r="M4" s="73">
        <f>'3月菜單'!A6</f>
        <v>0</v>
      </c>
      <c r="N4" s="73" t="s">
        <v>57</v>
      </c>
      <c r="O4" s="19" t="s">
        <v>16</v>
      </c>
      <c r="P4" s="73">
        <f>'3月菜單'!A7</f>
        <v>0</v>
      </c>
      <c r="Q4" s="73" t="s">
        <v>19</v>
      </c>
      <c r="R4" s="19" t="s">
        <v>16</v>
      </c>
      <c r="S4" s="73">
        <f>'3月菜單'!A8</f>
        <v>0</v>
      </c>
      <c r="T4" s="73" t="s">
        <v>17</v>
      </c>
      <c r="U4" s="19" t="s">
        <v>16</v>
      </c>
      <c r="V4" s="268"/>
      <c r="W4" s="126" t="s">
        <v>7</v>
      </c>
      <c r="X4" s="127" t="s">
        <v>37</v>
      </c>
      <c r="Y4" s="128"/>
      <c r="Z4" s="57"/>
      <c r="AA4" s="57"/>
      <c r="AB4" s="58"/>
      <c r="AC4" s="57" t="s">
        <v>20</v>
      </c>
      <c r="AD4" s="57" t="s">
        <v>21</v>
      </c>
      <c r="AE4" s="57" t="s">
        <v>22</v>
      </c>
      <c r="AF4" s="57" t="s">
        <v>23</v>
      </c>
    </row>
    <row r="5" spans="2:32" ht="27.95" customHeight="1" x14ac:dyDescent="0.3">
      <c r="B5" s="75" t="s">
        <v>8</v>
      </c>
      <c r="C5" s="267"/>
      <c r="D5" s="118"/>
      <c r="E5" s="118"/>
      <c r="F5" s="118"/>
      <c r="G5" s="118"/>
      <c r="H5" s="118"/>
      <c r="I5" s="118"/>
      <c r="J5" s="118"/>
      <c r="K5" s="118"/>
      <c r="L5" s="118"/>
      <c r="M5" s="159"/>
      <c r="N5" s="159"/>
      <c r="O5" s="159"/>
      <c r="P5" s="118"/>
      <c r="Q5" s="118"/>
      <c r="R5" s="119"/>
      <c r="S5" s="22"/>
      <c r="T5" s="22"/>
      <c r="U5" s="22"/>
      <c r="V5" s="269"/>
      <c r="W5" s="129" t="s">
        <v>65</v>
      </c>
      <c r="X5" s="130" t="s">
        <v>38</v>
      </c>
      <c r="Y5" s="131"/>
      <c r="Z5" s="56"/>
      <c r="AA5" s="58" t="s">
        <v>24</v>
      </c>
      <c r="AB5" s="58">
        <v>6</v>
      </c>
      <c r="AC5" s="58">
        <f>AB5*2</f>
        <v>12</v>
      </c>
      <c r="AD5" s="58"/>
      <c r="AE5" s="58">
        <f>AB5*15</f>
        <v>90</v>
      </c>
      <c r="AF5" s="58">
        <f>AC5*4+AE5*4</f>
        <v>408</v>
      </c>
    </row>
    <row r="6" spans="2:32" ht="27.95" customHeight="1" x14ac:dyDescent="0.3">
      <c r="B6" s="75">
        <v>30</v>
      </c>
      <c r="C6" s="267"/>
      <c r="D6" s="118"/>
      <c r="E6" s="118"/>
      <c r="F6" s="118"/>
      <c r="G6" s="119"/>
      <c r="H6" s="119"/>
      <c r="I6" s="119"/>
      <c r="J6" s="118"/>
      <c r="K6" s="118"/>
      <c r="L6" s="118"/>
      <c r="M6" s="119"/>
      <c r="N6" s="160"/>
      <c r="O6" s="119"/>
      <c r="P6" s="118"/>
      <c r="Q6" s="118"/>
      <c r="R6" s="118"/>
      <c r="S6" s="22"/>
      <c r="T6" s="22"/>
      <c r="U6" s="22"/>
      <c r="V6" s="269"/>
      <c r="W6" s="132" t="s">
        <v>9</v>
      </c>
      <c r="X6" s="133" t="s">
        <v>39</v>
      </c>
      <c r="Y6" s="131"/>
      <c r="AA6" s="76" t="s">
        <v>25</v>
      </c>
      <c r="AB6" s="58">
        <v>2</v>
      </c>
      <c r="AC6" s="77">
        <f>AB6*7</f>
        <v>14</v>
      </c>
      <c r="AD6" s="58">
        <f>AB6*5</f>
        <v>10</v>
      </c>
      <c r="AE6" s="58" t="s">
        <v>26</v>
      </c>
      <c r="AF6" s="78">
        <f>AC6*4+AD6*9</f>
        <v>146</v>
      </c>
    </row>
    <row r="7" spans="2:32" ht="27.95" customHeight="1" x14ac:dyDescent="0.3">
      <c r="B7" s="75" t="s">
        <v>10</v>
      </c>
      <c r="C7" s="267"/>
      <c r="D7" s="118"/>
      <c r="E7" s="118"/>
      <c r="F7" s="118"/>
      <c r="G7" s="119"/>
      <c r="H7" s="119"/>
      <c r="I7" s="119"/>
      <c r="J7" s="118"/>
      <c r="K7" s="161"/>
      <c r="L7" s="162"/>
      <c r="M7" s="119"/>
      <c r="N7" s="163"/>
      <c r="O7" s="119"/>
      <c r="P7" s="118"/>
      <c r="Q7" s="161"/>
      <c r="R7" s="118"/>
      <c r="S7" s="23"/>
      <c r="T7" s="23"/>
      <c r="U7" s="23"/>
      <c r="V7" s="269"/>
      <c r="W7" s="129" t="s">
        <v>69</v>
      </c>
      <c r="X7" s="133" t="s">
        <v>40</v>
      </c>
      <c r="Y7" s="131"/>
      <c r="Z7" s="56"/>
      <c r="AA7" s="57" t="s">
        <v>27</v>
      </c>
      <c r="AB7" s="58">
        <v>1.7</v>
      </c>
      <c r="AC7" s="58">
        <f>AB7*1</f>
        <v>1.7</v>
      </c>
      <c r="AD7" s="58" t="s">
        <v>26</v>
      </c>
      <c r="AE7" s="58">
        <f>AB7*5</f>
        <v>8.5</v>
      </c>
      <c r="AF7" s="58">
        <f>AC7*4+AE7*4</f>
        <v>40.799999999999997</v>
      </c>
    </row>
    <row r="8" spans="2:32" ht="27.95" customHeight="1" x14ac:dyDescent="0.25">
      <c r="B8" s="271" t="s">
        <v>343</v>
      </c>
      <c r="C8" s="267"/>
      <c r="D8" s="118"/>
      <c r="E8" s="118"/>
      <c r="F8" s="118"/>
      <c r="G8" s="118"/>
      <c r="H8" s="161"/>
      <c r="I8" s="118"/>
      <c r="J8" s="118"/>
      <c r="K8" s="164"/>
      <c r="L8" s="118"/>
      <c r="M8" s="119"/>
      <c r="N8" s="119"/>
      <c r="O8" s="119"/>
      <c r="P8" s="118"/>
      <c r="Q8" s="161"/>
      <c r="R8" s="118"/>
      <c r="S8" s="23"/>
      <c r="T8" s="23"/>
      <c r="U8" s="23"/>
      <c r="V8" s="269"/>
      <c r="W8" s="132" t="s">
        <v>11</v>
      </c>
      <c r="X8" s="133" t="s">
        <v>41</v>
      </c>
      <c r="Y8" s="131"/>
      <c r="AA8" s="57" t="s">
        <v>28</v>
      </c>
      <c r="AB8" s="58">
        <v>2.5</v>
      </c>
      <c r="AC8" s="58"/>
      <c r="AD8" s="58">
        <f>AB8*5</f>
        <v>12.5</v>
      </c>
      <c r="AE8" s="58" t="s">
        <v>26</v>
      </c>
      <c r="AF8" s="58">
        <f>AD8*9</f>
        <v>112.5</v>
      </c>
    </row>
    <row r="9" spans="2:32" ht="27.95" customHeight="1" x14ac:dyDescent="0.3">
      <c r="B9" s="271"/>
      <c r="C9" s="267"/>
      <c r="D9" s="118"/>
      <c r="E9" s="118"/>
      <c r="F9" s="118"/>
      <c r="G9" s="166"/>
      <c r="H9" s="161"/>
      <c r="I9" s="118"/>
      <c r="J9" s="118"/>
      <c r="K9" s="161"/>
      <c r="L9" s="118"/>
      <c r="M9" s="164"/>
      <c r="N9" s="161"/>
      <c r="O9" s="118"/>
      <c r="P9" s="118"/>
      <c r="Q9" s="161"/>
      <c r="R9" s="118"/>
      <c r="S9" s="22"/>
      <c r="T9" s="27"/>
      <c r="U9" s="22"/>
      <c r="V9" s="269"/>
      <c r="W9" s="129" t="s">
        <v>63</v>
      </c>
      <c r="X9" s="134" t="s">
        <v>42</v>
      </c>
      <c r="Y9" s="131"/>
      <c r="Z9" s="56"/>
      <c r="AA9" s="57" t="s">
        <v>29</v>
      </c>
      <c r="AE9" s="57">
        <f>AB9*15</f>
        <v>0</v>
      </c>
    </row>
    <row r="10" spans="2:32" ht="27.95" customHeight="1" x14ac:dyDescent="0.25">
      <c r="B10" s="28" t="s">
        <v>52</v>
      </c>
      <c r="C10" s="81"/>
      <c r="D10" s="118"/>
      <c r="E10" s="161"/>
      <c r="F10" s="118"/>
      <c r="G10" s="118"/>
      <c r="H10" s="161"/>
      <c r="I10" s="118"/>
      <c r="J10" s="118"/>
      <c r="K10" s="161"/>
      <c r="L10" s="161"/>
      <c r="M10" s="167"/>
      <c r="N10" s="167"/>
      <c r="O10" s="22"/>
      <c r="P10" s="118"/>
      <c r="Q10" s="161"/>
      <c r="R10" s="118"/>
      <c r="S10" s="118"/>
      <c r="T10" s="118"/>
      <c r="U10" s="118"/>
      <c r="V10" s="269"/>
      <c r="W10" s="132" t="s">
        <v>12</v>
      </c>
      <c r="X10" s="135"/>
      <c r="Y10" s="131"/>
      <c r="AC10" s="57">
        <f>SUM(AC5:AC9)</f>
        <v>27.7</v>
      </c>
      <c r="AD10" s="57">
        <f>SUM(AD5:AD9)</f>
        <v>22.5</v>
      </c>
      <c r="AE10" s="57">
        <f>SUM(AE5:AE9)</f>
        <v>98.5</v>
      </c>
      <c r="AF10" s="57">
        <f>AC10*4+AD10*9+AE10*4</f>
        <v>707.3</v>
      </c>
    </row>
    <row r="11" spans="2:32" ht="27.95" customHeight="1" thickBot="1" x14ac:dyDescent="0.35">
      <c r="B11" s="120"/>
      <c r="C11" s="82"/>
      <c r="D11" s="23"/>
      <c r="E11" s="79"/>
      <c r="F11" s="23"/>
      <c r="G11" s="23"/>
      <c r="H11" s="79"/>
      <c r="I11" s="23"/>
      <c r="J11" s="23"/>
      <c r="K11" s="79"/>
      <c r="L11" s="23"/>
      <c r="M11" s="23"/>
      <c r="N11" s="79"/>
      <c r="O11" s="23"/>
      <c r="P11" s="23"/>
      <c r="Q11" s="79"/>
      <c r="R11" s="23"/>
      <c r="S11" s="23"/>
      <c r="T11" s="79"/>
      <c r="U11" s="23"/>
      <c r="V11" s="270"/>
      <c r="W11" s="139" t="s">
        <v>79</v>
      </c>
      <c r="X11" s="137"/>
      <c r="Y11" s="131"/>
      <c r="Z11" s="56"/>
      <c r="AC11" s="83">
        <f>AC10*4/AF10</f>
        <v>0.1566520571186201</v>
      </c>
      <c r="AD11" s="83">
        <f>AD10*9/AF10</f>
        <v>0.28630001413827233</v>
      </c>
      <c r="AE11" s="83">
        <f>AE10*4/AF10</f>
        <v>0.5570479287431076</v>
      </c>
    </row>
    <row r="12" spans="2:32" s="74" customFormat="1" ht="27.95" customHeight="1" x14ac:dyDescent="0.3">
      <c r="B12" s="72"/>
      <c r="C12" s="267"/>
      <c r="D12" s="73">
        <f>'3月菜單'!E3</f>
        <v>0</v>
      </c>
      <c r="E12" s="73" t="s">
        <v>15</v>
      </c>
      <c r="F12" s="73"/>
      <c r="G12" s="73">
        <f>'3月菜單'!E4</f>
        <v>0</v>
      </c>
      <c r="H12" s="73" t="s">
        <v>168</v>
      </c>
      <c r="I12" s="73"/>
      <c r="J12" s="73">
        <f>'3月菜單'!E5</f>
        <v>0</v>
      </c>
      <c r="K12" s="73" t="s">
        <v>17</v>
      </c>
      <c r="L12" s="73"/>
      <c r="M12" s="73">
        <f>'3月菜單'!E6</f>
        <v>0</v>
      </c>
      <c r="N12" s="73" t="s">
        <v>134</v>
      </c>
      <c r="O12" s="73"/>
      <c r="P12" s="73">
        <f>'3月菜單'!E7</f>
        <v>0</v>
      </c>
      <c r="Q12" s="73" t="s">
        <v>19</v>
      </c>
      <c r="R12" s="73"/>
      <c r="S12" s="73">
        <f>'3月菜單'!E8</f>
        <v>0</v>
      </c>
      <c r="T12" s="73" t="s">
        <v>17</v>
      </c>
      <c r="U12" s="73"/>
      <c r="V12" s="268"/>
      <c r="W12" s="126" t="s">
        <v>7</v>
      </c>
      <c r="X12" s="127" t="s">
        <v>37</v>
      </c>
      <c r="Y12" s="128"/>
      <c r="Z12" s="57"/>
      <c r="AA12" s="57"/>
      <c r="AB12" s="58"/>
      <c r="AC12" s="57" t="s">
        <v>20</v>
      </c>
      <c r="AD12" s="57" t="s">
        <v>21</v>
      </c>
      <c r="AE12" s="57" t="s">
        <v>22</v>
      </c>
      <c r="AF12" s="57" t="s">
        <v>23</v>
      </c>
    </row>
    <row r="13" spans="2:32" ht="27.95" customHeight="1" x14ac:dyDescent="0.3">
      <c r="B13" s="75" t="s">
        <v>8</v>
      </c>
      <c r="C13" s="267"/>
      <c r="D13" s="119"/>
      <c r="E13" s="119"/>
      <c r="F13" s="119"/>
      <c r="G13" s="118"/>
      <c r="H13" s="118"/>
      <c r="I13" s="118"/>
      <c r="J13" s="22"/>
      <c r="K13" s="118"/>
      <c r="L13" s="118"/>
      <c r="M13" s="22"/>
      <c r="N13" s="118"/>
      <c r="O13" s="118"/>
      <c r="P13" s="118"/>
      <c r="Q13" s="118"/>
      <c r="R13" s="119"/>
      <c r="S13" s="118"/>
      <c r="T13" s="118"/>
      <c r="U13" s="118"/>
      <c r="V13" s="269"/>
      <c r="W13" s="129" t="s">
        <v>254</v>
      </c>
      <c r="X13" s="130" t="s">
        <v>38</v>
      </c>
      <c r="Y13" s="131"/>
      <c r="Z13" s="56"/>
      <c r="AA13" s="58" t="s">
        <v>24</v>
      </c>
      <c r="AB13" s="58">
        <v>6.2</v>
      </c>
      <c r="AC13" s="58">
        <f>AB13*2</f>
        <v>12.4</v>
      </c>
      <c r="AD13" s="58"/>
      <c r="AE13" s="58">
        <f>AB13*15</f>
        <v>93</v>
      </c>
      <c r="AF13" s="58">
        <f>AC13*4+AE13*4</f>
        <v>421.6</v>
      </c>
    </row>
    <row r="14" spans="2:32" ht="27.95" customHeight="1" x14ac:dyDescent="0.3">
      <c r="B14" s="75"/>
      <c r="C14" s="267"/>
      <c r="D14" s="119"/>
      <c r="E14" s="119"/>
      <c r="F14" s="119"/>
      <c r="G14" s="118"/>
      <c r="H14" s="118"/>
      <c r="I14" s="118"/>
      <c r="J14" s="118"/>
      <c r="K14" s="118"/>
      <c r="L14" s="118"/>
      <c r="M14" s="119"/>
      <c r="N14" s="118"/>
      <c r="O14" s="118"/>
      <c r="P14" s="118"/>
      <c r="Q14" s="118"/>
      <c r="R14" s="118"/>
      <c r="S14" s="22"/>
      <c r="T14" s="118"/>
      <c r="U14" s="118"/>
      <c r="V14" s="269"/>
      <c r="W14" s="132" t="s">
        <v>9</v>
      </c>
      <c r="X14" s="133" t="s">
        <v>39</v>
      </c>
      <c r="Y14" s="131"/>
      <c r="AA14" s="76" t="s">
        <v>25</v>
      </c>
      <c r="AB14" s="58">
        <v>2.1</v>
      </c>
      <c r="AC14" s="77">
        <f>AB14*7</f>
        <v>14.700000000000001</v>
      </c>
      <c r="AD14" s="58">
        <f>AB14*5</f>
        <v>10.5</v>
      </c>
      <c r="AE14" s="58" t="s">
        <v>26</v>
      </c>
      <c r="AF14" s="78">
        <f>AC14*4+AD14*9</f>
        <v>153.30000000000001</v>
      </c>
    </row>
    <row r="15" spans="2:32" ht="27.95" customHeight="1" x14ac:dyDescent="0.3">
      <c r="B15" s="75" t="s">
        <v>10</v>
      </c>
      <c r="C15" s="267"/>
      <c r="D15" s="119"/>
      <c r="E15" s="119"/>
      <c r="F15" s="119"/>
      <c r="G15" s="118"/>
      <c r="H15" s="161"/>
      <c r="I15" s="118"/>
      <c r="J15" s="119"/>
      <c r="K15" s="164"/>
      <c r="L15" s="118"/>
      <c r="M15" s="118"/>
      <c r="N15" s="161"/>
      <c r="O15" s="118"/>
      <c r="P15" s="118"/>
      <c r="Q15" s="161"/>
      <c r="R15" s="118"/>
      <c r="S15" s="118"/>
      <c r="T15" s="168"/>
      <c r="U15" s="118"/>
      <c r="V15" s="269"/>
      <c r="W15" s="129" t="s">
        <v>254</v>
      </c>
      <c r="X15" s="133" t="s">
        <v>40</v>
      </c>
      <c r="Y15" s="131"/>
      <c r="Z15" s="56"/>
      <c r="AA15" s="57" t="s">
        <v>27</v>
      </c>
      <c r="AB15" s="58">
        <v>1.8</v>
      </c>
      <c r="AC15" s="58">
        <f>AB15*1</f>
        <v>1.8</v>
      </c>
      <c r="AD15" s="58" t="s">
        <v>26</v>
      </c>
      <c r="AE15" s="58">
        <f>AB15*5</f>
        <v>9</v>
      </c>
      <c r="AF15" s="58">
        <f>AC15*4+AE15*4</f>
        <v>43.2</v>
      </c>
    </row>
    <row r="16" spans="2:32" ht="27.95" customHeight="1" x14ac:dyDescent="0.25">
      <c r="B16" s="271" t="s">
        <v>53</v>
      </c>
      <c r="C16" s="267"/>
      <c r="D16" s="161"/>
      <c r="E16" s="161"/>
      <c r="F16" s="118"/>
      <c r="G16" s="118"/>
      <c r="H16" s="161"/>
      <c r="I16" s="118"/>
      <c r="J16" s="119"/>
      <c r="K16" s="119"/>
      <c r="L16" s="119"/>
      <c r="M16" s="119"/>
      <c r="N16" s="161"/>
      <c r="O16" s="118"/>
      <c r="P16" s="118"/>
      <c r="Q16" s="161"/>
      <c r="R16" s="118"/>
      <c r="S16" s="165"/>
      <c r="T16" s="161"/>
      <c r="U16" s="118"/>
      <c r="V16" s="269"/>
      <c r="W16" s="132" t="s">
        <v>11</v>
      </c>
      <c r="X16" s="133" t="s">
        <v>41</v>
      </c>
      <c r="Y16" s="131"/>
      <c r="AA16" s="57" t="s">
        <v>28</v>
      </c>
      <c r="AB16" s="58">
        <v>2.5</v>
      </c>
      <c r="AC16" s="58"/>
      <c r="AD16" s="58">
        <f>AB16*5</f>
        <v>12.5</v>
      </c>
      <c r="AE16" s="58" t="s">
        <v>26</v>
      </c>
      <c r="AF16" s="58">
        <f>AD16*9</f>
        <v>112.5</v>
      </c>
    </row>
    <row r="17" spans="2:32" ht="27.95" customHeight="1" x14ac:dyDescent="0.3">
      <c r="B17" s="271"/>
      <c r="C17" s="267"/>
      <c r="D17" s="161"/>
      <c r="E17" s="161"/>
      <c r="F17" s="118"/>
      <c r="G17" s="162"/>
      <c r="H17" s="161"/>
      <c r="I17" s="118"/>
      <c r="J17" s="165"/>
      <c r="K17" s="161"/>
      <c r="L17" s="118"/>
      <c r="M17" s="119"/>
      <c r="N17" s="164"/>
      <c r="O17" s="118"/>
      <c r="P17" s="118"/>
      <c r="Q17" s="161"/>
      <c r="R17" s="118"/>
      <c r="S17" s="165"/>
      <c r="T17" s="161"/>
      <c r="U17" s="118"/>
      <c r="V17" s="269"/>
      <c r="W17" s="129" t="s">
        <v>254</v>
      </c>
      <c r="X17" s="134" t="s">
        <v>42</v>
      </c>
      <c r="Y17" s="131"/>
      <c r="Z17" s="56"/>
      <c r="AA17" s="57" t="s">
        <v>29</v>
      </c>
      <c r="AB17" s="58">
        <v>1</v>
      </c>
      <c r="AE17" s="57">
        <f>AB17*15</f>
        <v>15</v>
      </c>
    </row>
    <row r="18" spans="2:32" ht="27.95" customHeight="1" x14ac:dyDescent="0.25">
      <c r="B18" s="28" t="s">
        <v>52</v>
      </c>
      <c r="C18" s="81"/>
      <c r="D18" s="161"/>
      <c r="E18" s="161"/>
      <c r="F18" s="118"/>
      <c r="G18" s="118"/>
      <c r="H18" s="161"/>
      <c r="I18" s="118"/>
      <c r="J18" s="165"/>
      <c r="K18" s="161"/>
      <c r="L18" s="161"/>
      <c r="M18" s="118"/>
      <c r="N18" s="161"/>
      <c r="O18" s="118"/>
      <c r="P18" s="169"/>
      <c r="Q18" s="161"/>
      <c r="R18" s="118"/>
      <c r="S18" s="119"/>
      <c r="T18" s="163"/>
      <c r="U18" s="119"/>
      <c r="V18" s="269"/>
      <c r="W18" s="132" t="s">
        <v>12</v>
      </c>
      <c r="X18" s="135"/>
      <c r="Y18" s="131"/>
      <c r="AC18" s="57">
        <f>SUM(AC13:AC17)</f>
        <v>28.900000000000002</v>
      </c>
      <c r="AD18" s="57">
        <f>SUM(AD13:AD17)</f>
        <v>23</v>
      </c>
      <c r="AE18" s="57">
        <f>SUM(AE13:AE17)</f>
        <v>117</v>
      </c>
      <c r="AF18" s="57">
        <f>AC18*4+AD18*9+AE18*4</f>
        <v>790.6</v>
      </c>
    </row>
    <row r="19" spans="2:32" ht="27.95" customHeight="1" x14ac:dyDescent="0.3">
      <c r="B19" s="120"/>
      <c r="C19" s="82"/>
      <c r="D19" s="79"/>
      <c r="E19" s="79"/>
      <c r="F19" s="23"/>
      <c r="G19" s="23"/>
      <c r="H19" s="79"/>
      <c r="I19" s="23"/>
      <c r="J19" s="23"/>
      <c r="K19" s="79"/>
      <c r="L19" s="23"/>
      <c r="M19" s="23"/>
      <c r="N19" s="79"/>
      <c r="O19" s="23"/>
      <c r="P19" s="23"/>
      <c r="Q19" s="79"/>
      <c r="R19" s="23"/>
      <c r="S19" s="23"/>
      <c r="T19" s="79"/>
      <c r="U19" s="23"/>
      <c r="V19" s="270"/>
      <c r="W19" s="129" t="s">
        <v>255</v>
      </c>
      <c r="X19" s="137"/>
      <c r="Y19" s="131"/>
      <c r="Z19" s="56"/>
      <c r="AC19" s="83">
        <f>AC18*4/AF18</f>
        <v>0.14621806223121681</v>
      </c>
      <c r="AD19" s="83">
        <f>AD18*9/AF18</f>
        <v>0.26182646091576017</v>
      </c>
      <c r="AE19" s="83">
        <f>AE18*4/AF18</f>
        <v>0.59195547685302297</v>
      </c>
    </row>
    <row r="20" spans="2:32" s="74" customFormat="1" ht="27.95" customHeight="1" x14ac:dyDescent="0.3">
      <c r="B20" s="72"/>
      <c r="C20" s="267"/>
      <c r="D20" s="73">
        <f>'3月菜單'!I3</f>
        <v>0</v>
      </c>
      <c r="E20" s="18" t="s">
        <v>15</v>
      </c>
      <c r="F20" s="73"/>
      <c r="G20" s="73">
        <f>'3月菜單'!I4</f>
        <v>0</v>
      </c>
      <c r="H20" s="73" t="s">
        <v>18</v>
      </c>
      <c r="I20" s="73"/>
      <c r="J20" s="73">
        <f>'3月菜單'!I5</f>
        <v>0</v>
      </c>
      <c r="K20" s="73" t="s">
        <v>17</v>
      </c>
      <c r="L20" s="73"/>
      <c r="M20" s="73">
        <f>'3月菜單'!I6</f>
        <v>0</v>
      </c>
      <c r="N20" s="73" t="s">
        <v>17</v>
      </c>
      <c r="O20" s="73"/>
      <c r="P20" s="73">
        <f>'3月菜單'!I7</f>
        <v>0</v>
      </c>
      <c r="Q20" s="73" t="s">
        <v>19</v>
      </c>
      <c r="R20" s="73"/>
      <c r="S20" s="73">
        <f>'3月菜單'!I8</f>
        <v>0</v>
      </c>
      <c r="T20" s="73" t="s">
        <v>17</v>
      </c>
      <c r="U20" s="73"/>
      <c r="V20" s="268"/>
      <c r="W20" s="126" t="s">
        <v>7</v>
      </c>
      <c r="X20" s="127" t="s">
        <v>37</v>
      </c>
      <c r="Y20" s="128"/>
      <c r="Z20" s="57"/>
      <c r="AA20" s="57"/>
      <c r="AB20" s="58"/>
      <c r="AC20" s="57" t="s">
        <v>20</v>
      </c>
      <c r="AD20" s="57" t="s">
        <v>21</v>
      </c>
      <c r="AE20" s="57" t="s">
        <v>22</v>
      </c>
      <c r="AF20" s="57" t="s">
        <v>23</v>
      </c>
    </row>
    <row r="21" spans="2:32" s="89" customFormat="1" ht="27.75" customHeight="1" x14ac:dyDescent="0.4">
      <c r="B21" s="75" t="s">
        <v>8</v>
      </c>
      <c r="C21" s="267"/>
      <c r="D21" s="119"/>
      <c r="E21" s="119"/>
      <c r="F21" s="119"/>
      <c r="G21" s="119"/>
      <c r="H21" s="118"/>
      <c r="I21" s="119"/>
      <c r="J21" s="22"/>
      <c r="K21" s="118"/>
      <c r="L21" s="118"/>
      <c r="M21" s="22"/>
      <c r="N21" s="118"/>
      <c r="O21" s="118"/>
      <c r="P21" s="23"/>
      <c r="Q21" s="23"/>
      <c r="R21" s="23"/>
      <c r="S21" s="23"/>
      <c r="T21" s="119"/>
      <c r="U21" s="119"/>
      <c r="V21" s="269"/>
      <c r="W21" s="129" t="s">
        <v>254</v>
      </c>
      <c r="X21" s="130" t="s">
        <v>38</v>
      </c>
      <c r="Y21" s="131"/>
      <c r="Z21" s="87"/>
      <c r="AA21" s="88" t="s">
        <v>24</v>
      </c>
      <c r="AB21" s="88">
        <v>6.2</v>
      </c>
      <c r="AC21" s="88">
        <f>AB21*2</f>
        <v>12.4</v>
      </c>
      <c r="AD21" s="88"/>
      <c r="AE21" s="88">
        <f>AB21*15</f>
        <v>93</v>
      </c>
      <c r="AF21" s="88">
        <f>AC21*4+AE21*4</f>
        <v>421.6</v>
      </c>
    </row>
    <row r="22" spans="2:32" s="89" customFormat="1" ht="27.95" customHeight="1" x14ac:dyDescent="0.3">
      <c r="B22" s="75"/>
      <c r="C22" s="267"/>
      <c r="D22" s="119"/>
      <c r="E22" s="119"/>
      <c r="F22" s="119"/>
      <c r="G22" s="119"/>
      <c r="H22" s="119"/>
      <c r="I22" s="119"/>
      <c r="J22" s="22"/>
      <c r="K22" s="118"/>
      <c r="L22" s="118"/>
      <c r="M22" s="22"/>
      <c r="N22" s="118"/>
      <c r="O22" s="118"/>
      <c r="P22" s="23"/>
      <c r="Q22" s="23"/>
      <c r="R22" s="23"/>
      <c r="S22" s="23"/>
      <c r="T22" s="119"/>
      <c r="U22" s="119"/>
      <c r="V22" s="269"/>
      <c r="W22" s="132" t="s">
        <v>9</v>
      </c>
      <c r="X22" s="133" t="s">
        <v>39</v>
      </c>
      <c r="Y22" s="131"/>
      <c r="AA22" s="90" t="s">
        <v>25</v>
      </c>
      <c r="AB22" s="88">
        <v>2.2000000000000002</v>
      </c>
      <c r="AC22" s="91">
        <f>AB22*7</f>
        <v>15.400000000000002</v>
      </c>
      <c r="AD22" s="88">
        <f>AB22*5</f>
        <v>11</v>
      </c>
      <c r="AE22" s="88" t="s">
        <v>26</v>
      </c>
      <c r="AF22" s="92">
        <f>AC22*4+AD22*9</f>
        <v>160.60000000000002</v>
      </c>
    </row>
    <row r="23" spans="2:32" s="89" customFormat="1" ht="27.95" customHeight="1" x14ac:dyDescent="0.4">
      <c r="B23" s="75" t="s">
        <v>10</v>
      </c>
      <c r="C23" s="267"/>
      <c r="D23" s="119"/>
      <c r="E23" s="119"/>
      <c r="F23" s="119"/>
      <c r="G23" s="119"/>
      <c r="H23" s="163"/>
      <c r="I23" s="119"/>
      <c r="J23" s="119"/>
      <c r="K23" s="119"/>
      <c r="L23" s="118"/>
      <c r="M23" s="119"/>
      <c r="N23" s="119"/>
      <c r="O23" s="118"/>
      <c r="P23" s="23"/>
      <c r="Q23" s="79"/>
      <c r="R23" s="23"/>
      <c r="S23" s="23"/>
      <c r="T23" s="79"/>
      <c r="U23" s="23"/>
      <c r="V23" s="269"/>
      <c r="W23" s="129" t="s">
        <v>254</v>
      </c>
      <c r="X23" s="133" t="s">
        <v>40</v>
      </c>
      <c r="Y23" s="131"/>
      <c r="Z23" s="87"/>
      <c r="AA23" s="93" t="s">
        <v>27</v>
      </c>
      <c r="AB23" s="88">
        <v>1.6</v>
      </c>
      <c r="AC23" s="88">
        <f>AB23*1</f>
        <v>1.6</v>
      </c>
      <c r="AD23" s="88" t="s">
        <v>26</v>
      </c>
      <c r="AE23" s="88">
        <f>AB23*5</f>
        <v>8</v>
      </c>
      <c r="AF23" s="88">
        <f>AC23*4+AE23*4</f>
        <v>38.4</v>
      </c>
    </row>
    <row r="24" spans="2:32" s="89" customFormat="1" ht="27.95" customHeight="1" x14ac:dyDescent="0.25">
      <c r="B24" s="271" t="s">
        <v>54</v>
      </c>
      <c r="C24" s="267"/>
      <c r="D24" s="119"/>
      <c r="E24" s="119"/>
      <c r="F24" s="119"/>
      <c r="G24" s="119"/>
      <c r="H24" s="163"/>
      <c r="I24" s="119"/>
      <c r="J24" s="119"/>
      <c r="K24" s="119"/>
      <c r="L24" s="119"/>
      <c r="M24" s="119"/>
      <c r="N24" s="119"/>
      <c r="O24" s="119"/>
      <c r="P24" s="23"/>
      <c r="Q24" s="79"/>
      <c r="R24" s="23"/>
      <c r="S24" s="174"/>
      <c r="T24" s="79"/>
      <c r="U24" s="23"/>
      <c r="V24" s="269"/>
      <c r="W24" s="132" t="s">
        <v>11</v>
      </c>
      <c r="X24" s="133" t="s">
        <v>41</v>
      </c>
      <c r="Y24" s="131"/>
      <c r="AA24" s="93" t="s">
        <v>28</v>
      </c>
      <c r="AB24" s="88">
        <v>2.5</v>
      </c>
      <c r="AC24" s="88"/>
      <c r="AD24" s="88">
        <f>AB24*5</f>
        <v>12.5</v>
      </c>
      <c r="AE24" s="88" t="s">
        <v>26</v>
      </c>
      <c r="AF24" s="88">
        <f>AD24*9</f>
        <v>112.5</v>
      </c>
    </row>
    <row r="25" spans="2:32" s="89" customFormat="1" ht="27.95" customHeight="1" x14ac:dyDescent="0.4">
      <c r="B25" s="271"/>
      <c r="C25" s="267"/>
      <c r="D25" s="119"/>
      <c r="E25" s="119"/>
      <c r="F25" s="119"/>
      <c r="G25" s="94"/>
      <c r="H25" s="79"/>
      <c r="I25" s="23"/>
      <c r="J25" s="23"/>
      <c r="K25" s="23"/>
      <c r="L25" s="23"/>
      <c r="M25" s="23"/>
      <c r="N25" s="23"/>
      <c r="O25" s="23"/>
      <c r="P25" s="23"/>
      <c r="Q25" s="79"/>
      <c r="R25" s="23"/>
      <c r="S25" s="23"/>
      <c r="T25" s="79"/>
      <c r="U25" s="23"/>
      <c r="V25" s="269"/>
      <c r="W25" s="129" t="s">
        <v>254</v>
      </c>
      <c r="X25" s="134" t="s">
        <v>42</v>
      </c>
      <c r="Y25" s="131"/>
      <c r="Z25" s="87"/>
      <c r="AA25" s="93" t="s">
        <v>29</v>
      </c>
      <c r="AB25" s="88"/>
      <c r="AC25" s="93"/>
      <c r="AD25" s="93"/>
      <c r="AE25" s="93">
        <f>AB25*15</f>
        <v>0</v>
      </c>
      <c r="AF25" s="93"/>
    </row>
    <row r="26" spans="2:32" s="89" customFormat="1" ht="27.95" customHeight="1" x14ac:dyDescent="0.25">
      <c r="B26" s="28" t="s">
        <v>52</v>
      </c>
      <c r="C26" s="95"/>
      <c r="D26" s="119"/>
      <c r="E26" s="160"/>
      <c r="F26" s="119"/>
      <c r="G26" s="23"/>
      <c r="H26" s="79"/>
      <c r="I26" s="23"/>
      <c r="J26" s="22"/>
      <c r="K26" s="27"/>
      <c r="L26" s="22"/>
      <c r="M26" s="23"/>
      <c r="N26" s="79"/>
      <c r="O26" s="23"/>
      <c r="P26" s="23"/>
      <c r="Q26" s="79"/>
      <c r="R26" s="23"/>
      <c r="S26" s="23"/>
      <c r="T26" s="79"/>
      <c r="U26" s="23"/>
      <c r="V26" s="269"/>
      <c r="W26" s="132" t="s">
        <v>12</v>
      </c>
      <c r="X26" s="135"/>
      <c r="Y26" s="131"/>
      <c r="AA26" s="93"/>
      <c r="AB26" s="88"/>
      <c r="AC26" s="93">
        <f>SUM(AC21:AC25)</f>
        <v>29.400000000000006</v>
      </c>
      <c r="AD26" s="93">
        <f>SUM(AD21:AD25)</f>
        <v>23.5</v>
      </c>
      <c r="AE26" s="93">
        <f>SUM(AE21:AE25)</f>
        <v>101</v>
      </c>
      <c r="AF26" s="93">
        <f>AC26*4+AD26*9+AE26*4</f>
        <v>733.1</v>
      </c>
    </row>
    <row r="27" spans="2:32" s="89" customFormat="1" ht="27.95" customHeight="1" thickBot="1" x14ac:dyDescent="0.45">
      <c r="B27" s="121"/>
      <c r="C27" s="96"/>
      <c r="D27" s="79"/>
      <c r="E27" s="79"/>
      <c r="F27" s="23"/>
      <c r="G27" s="23"/>
      <c r="H27" s="79"/>
      <c r="I27" s="23"/>
      <c r="J27" s="23"/>
      <c r="K27" s="79"/>
      <c r="L27" s="23"/>
      <c r="M27" s="23"/>
      <c r="N27" s="79"/>
      <c r="O27" s="23"/>
      <c r="P27" s="23"/>
      <c r="Q27" s="79"/>
      <c r="R27" s="23"/>
      <c r="S27" s="23"/>
      <c r="T27" s="79"/>
      <c r="U27" s="23"/>
      <c r="V27" s="270"/>
      <c r="W27" s="129" t="s">
        <v>255</v>
      </c>
      <c r="X27" s="137"/>
      <c r="Y27" s="131"/>
      <c r="Z27" s="87"/>
      <c r="AB27" s="97"/>
      <c r="AC27" s="98">
        <f>AC26*4/AF26</f>
        <v>0.16041467739735374</v>
      </c>
      <c r="AD27" s="98">
        <f>AD26*9/AF26</f>
        <v>0.28850088664575091</v>
      </c>
      <c r="AE27" s="98">
        <f>AE26*4/AF26</f>
        <v>0.55108443595689538</v>
      </c>
    </row>
    <row r="28" spans="2:32" s="74" customFormat="1" ht="27.95" customHeight="1" x14ac:dyDescent="0.3">
      <c r="B28" s="72"/>
      <c r="C28" s="267"/>
      <c r="D28" s="73">
        <f>'3月菜單'!M3</f>
        <v>0</v>
      </c>
      <c r="E28" s="73" t="s">
        <v>59</v>
      </c>
      <c r="F28" s="73"/>
      <c r="G28" s="73">
        <f>'3月菜單'!M4</f>
        <v>0</v>
      </c>
      <c r="H28" s="73" t="s">
        <v>17</v>
      </c>
      <c r="I28" s="73"/>
      <c r="J28" s="73">
        <f>'3月菜單'!M5</f>
        <v>0</v>
      </c>
      <c r="K28" s="73" t="s">
        <v>112</v>
      </c>
      <c r="L28" s="73"/>
      <c r="M28" s="73">
        <f>'3月菜單'!M6</f>
        <v>0</v>
      </c>
      <c r="N28" s="73" t="s">
        <v>100</v>
      </c>
      <c r="O28" s="73"/>
      <c r="P28" s="73">
        <f>'3月菜單'!M7</f>
        <v>0</v>
      </c>
      <c r="Q28" s="73" t="s">
        <v>19</v>
      </c>
      <c r="R28" s="73"/>
      <c r="S28" s="73">
        <f>'3月菜單'!M8</f>
        <v>0</v>
      </c>
      <c r="T28" s="73" t="s">
        <v>17</v>
      </c>
      <c r="U28" s="73"/>
      <c r="V28" s="268"/>
      <c r="W28" s="126" t="s">
        <v>7</v>
      </c>
      <c r="X28" s="127" t="s">
        <v>37</v>
      </c>
      <c r="Y28" s="128"/>
      <c r="Z28" s="57"/>
      <c r="AA28" s="57"/>
      <c r="AB28" s="58"/>
      <c r="AC28" s="57" t="s">
        <v>20</v>
      </c>
      <c r="AD28" s="57" t="s">
        <v>21</v>
      </c>
      <c r="AE28" s="57" t="s">
        <v>22</v>
      </c>
      <c r="AF28" s="57" t="s">
        <v>23</v>
      </c>
    </row>
    <row r="29" spans="2:32" ht="27.95" customHeight="1" x14ac:dyDescent="0.3">
      <c r="B29" s="75" t="s">
        <v>8</v>
      </c>
      <c r="C29" s="267"/>
      <c r="D29" s="119"/>
      <c r="E29" s="119"/>
      <c r="F29" s="119"/>
      <c r="G29" s="119"/>
      <c r="H29" s="119"/>
      <c r="I29" s="119"/>
      <c r="J29" s="23"/>
      <c r="K29" s="119"/>
      <c r="L29" s="119"/>
      <c r="M29" s="22"/>
      <c r="N29" s="118"/>
      <c r="O29" s="118"/>
      <c r="P29" s="23"/>
      <c r="Q29" s="23"/>
      <c r="R29" s="23"/>
      <c r="S29" s="22"/>
      <c r="T29" s="22"/>
      <c r="U29" s="22"/>
      <c r="V29" s="269"/>
      <c r="W29" s="129" t="s">
        <v>254</v>
      </c>
      <c r="X29" s="130" t="s">
        <v>38</v>
      </c>
      <c r="Y29" s="131"/>
      <c r="Z29" s="56"/>
      <c r="AA29" s="58" t="s">
        <v>24</v>
      </c>
      <c r="AB29" s="58">
        <v>6.2</v>
      </c>
      <c r="AC29" s="58">
        <f>AB29*2</f>
        <v>12.4</v>
      </c>
      <c r="AD29" s="58"/>
      <c r="AE29" s="58">
        <f>AB29*15</f>
        <v>93</v>
      </c>
      <c r="AF29" s="58">
        <f>AC29*4+AE29*4</f>
        <v>421.6</v>
      </c>
    </row>
    <row r="30" spans="2:32" ht="27.95" customHeight="1" x14ac:dyDescent="0.3">
      <c r="B30" s="75"/>
      <c r="C30" s="267"/>
      <c r="D30" s="119"/>
      <c r="E30" s="119"/>
      <c r="F30" s="119"/>
      <c r="G30" s="119"/>
      <c r="H30" s="118"/>
      <c r="I30" s="118"/>
      <c r="J30" s="119"/>
      <c r="K30" s="119"/>
      <c r="L30" s="119"/>
      <c r="M30" s="22"/>
      <c r="N30" s="118"/>
      <c r="O30" s="118"/>
      <c r="P30" s="23"/>
      <c r="Q30" s="23"/>
      <c r="R30" s="23"/>
      <c r="S30" s="22"/>
      <c r="T30" s="22"/>
      <c r="U30" s="22"/>
      <c r="V30" s="269"/>
      <c r="W30" s="132" t="s">
        <v>9</v>
      </c>
      <c r="X30" s="133" t="s">
        <v>39</v>
      </c>
      <c r="Y30" s="131"/>
      <c r="AA30" s="76" t="s">
        <v>25</v>
      </c>
      <c r="AB30" s="58">
        <v>2.1</v>
      </c>
      <c r="AC30" s="77">
        <f>AB30*7</f>
        <v>14.700000000000001</v>
      </c>
      <c r="AD30" s="58">
        <f>AB30*5</f>
        <v>10.5</v>
      </c>
      <c r="AE30" s="58" t="s">
        <v>26</v>
      </c>
      <c r="AF30" s="78">
        <f>AC30*4+AD30*9</f>
        <v>153.30000000000001</v>
      </c>
    </row>
    <row r="31" spans="2:32" ht="27.95" customHeight="1" x14ac:dyDescent="0.3">
      <c r="B31" s="75" t="s">
        <v>10</v>
      </c>
      <c r="C31" s="267"/>
      <c r="D31" s="119"/>
      <c r="E31" s="119"/>
      <c r="F31" s="119"/>
      <c r="G31" s="119"/>
      <c r="H31" s="119"/>
      <c r="I31" s="119"/>
      <c r="J31" s="119"/>
      <c r="K31" s="119"/>
      <c r="L31" s="119"/>
      <c r="M31" s="22"/>
      <c r="N31" s="118"/>
      <c r="O31" s="118"/>
      <c r="P31" s="23"/>
      <c r="Q31" s="79"/>
      <c r="R31" s="23"/>
      <c r="S31" s="22"/>
      <c r="T31" s="184"/>
      <c r="U31" s="22"/>
      <c r="V31" s="269"/>
      <c r="W31" s="129" t="s">
        <v>254</v>
      </c>
      <c r="X31" s="133" t="s">
        <v>40</v>
      </c>
      <c r="Y31" s="131"/>
      <c r="Z31" s="56"/>
      <c r="AA31" s="57" t="s">
        <v>27</v>
      </c>
      <c r="AB31" s="58">
        <v>1.5</v>
      </c>
      <c r="AC31" s="58">
        <f>AB31*1</f>
        <v>1.5</v>
      </c>
      <c r="AD31" s="58" t="s">
        <v>26</v>
      </c>
      <c r="AE31" s="58">
        <f>AB31*5</f>
        <v>7.5</v>
      </c>
      <c r="AF31" s="58">
        <f>AC31*4+AE31*4</f>
        <v>36</v>
      </c>
    </row>
    <row r="32" spans="2:32" ht="27.95" customHeight="1" x14ac:dyDescent="0.25">
      <c r="B32" s="271" t="s">
        <v>55</v>
      </c>
      <c r="C32" s="267"/>
      <c r="D32" s="164"/>
      <c r="E32" s="161"/>
      <c r="F32" s="118"/>
      <c r="G32" s="170"/>
      <c r="H32" s="171"/>
      <c r="I32" s="172"/>
      <c r="J32" s="119"/>
      <c r="K32" s="119"/>
      <c r="L32" s="119"/>
      <c r="M32" s="22"/>
      <c r="N32" s="160"/>
      <c r="O32" s="118"/>
      <c r="P32" s="23"/>
      <c r="Q32" s="79"/>
      <c r="R32" s="23"/>
      <c r="S32" s="22"/>
      <c r="T32" s="27"/>
      <c r="U32" s="22"/>
      <c r="V32" s="269"/>
      <c r="W32" s="132" t="s">
        <v>11</v>
      </c>
      <c r="X32" s="133" t="s">
        <v>41</v>
      </c>
      <c r="Y32" s="131"/>
      <c r="AA32" s="57" t="s">
        <v>28</v>
      </c>
      <c r="AB32" s="58">
        <v>2.5</v>
      </c>
      <c r="AC32" s="58"/>
      <c r="AD32" s="58">
        <f>AB32*5</f>
        <v>12.5</v>
      </c>
      <c r="AE32" s="58" t="s">
        <v>26</v>
      </c>
      <c r="AF32" s="58">
        <f>AD32*9</f>
        <v>112.5</v>
      </c>
    </row>
    <row r="33" spans="2:32" ht="27.95" customHeight="1" x14ac:dyDescent="0.3">
      <c r="B33" s="271"/>
      <c r="C33" s="267"/>
      <c r="D33" s="164"/>
      <c r="E33" s="164"/>
      <c r="F33" s="118"/>
      <c r="G33" s="119"/>
      <c r="H33" s="163"/>
      <c r="I33" s="119"/>
      <c r="J33" s="119"/>
      <c r="K33" s="119"/>
      <c r="L33" s="119"/>
      <c r="M33" s="22"/>
      <c r="N33" s="173"/>
      <c r="O33" s="22"/>
      <c r="P33" s="23"/>
      <c r="Q33" s="79"/>
      <c r="R33" s="23"/>
      <c r="S33" s="22"/>
      <c r="T33" s="167"/>
      <c r="U33" s="22"/>
      <c r="V33" s="269"/>
      <c r="W33" s="129" t="s">
        <v>254</v>
      </c>
      <c r="X33" s="134" t="s">
        <v>42</v>
      </c>
      <c r="Y33" s="131"/>
      <c r="Z33" s="56"/>
      <c r="AA33" s="57" t="s">
        <v>29</v>
      </c>
      <c r="AB33" s="58">
        <v>1</v>
      </c>
      <c r="AE33" s="57">
        <f>AB33*15</f>
        <v>15</v>
      </c>
    </row>
    <row r="34" spans="2:32" ht="27.95" customHeight="1" x14ac:dyDescent="0.25">
      <c r="B34" s="28" t="s">
        <v>52</v>
      </c>
      <c r="C34" s="81"/>
      <c r="D34" s="79"/>
      <c r="E34" s="79"/>
      <c r="F34" s="23"/>
      <c r="G34" s="23"/>
      <c r="H34" s="79"/>
      <c r="I34" s="23"/>
      <c r="J34" s="23"/>
      <c r="K34" s="79"/>
      <c r="L34" s="23"/>
      <c r="M34" s="23"/>
      <c r="N34" s="79"/>
      <c r="O34" s="23"/>
      <c r="P34" s="23"/>
      <c r="Q34" s="79"/>
      <c r="R34" s="23"/>
      <c r="S34" s="22"/>
      <c r="T34" s="27"/>
      <c r="U34" s="22"/>
      <c r="V34" s="269"/>
      <c r="W34" s="132" t="s">
        <v>12</v>
      </c>
      <c r="X34" s="135"/>
      <c r="Y34" s="131"/>
      <c r="AC34" s="57">
        <f>SUM(AC29:AC33)</f>
        <v>28.6</v>
      </c>
      <c r="AD34" s="57">
        <f>SUM(AD29:AD33)</f>
        <v>23</v>
      </c>
      <c r="AE34" s="57">
        <f>SUM(AE29:AE33)</f>
        <v>115.5</v>
      </c>
      <c r="AF34" s="57">
        <f>AC34*4+AD34*9+AE34*4</f>
        <v>783.4</v>
      </c>
    </row>
    <row r="35" spans="2:32" ht="27.95" customHeight="1" x14ac:dyDescent="0.3">
      <c r="B35" s="120"/>
      <c r="C35" s="82"/>
      <c r="D35" s="79"/>
      <c r="E35" s="79"/>
      <c r="F35" s="23"/>
      <c r="G35" s="23"/>
      <c r="H35" s="79"/>
      <c r="I35" s="23"/>
      <c r="J35" s="23"/>
      <c r="K35" s="79"/>
      <c r="L35" s="23"/>
      <c r="M35" s="23"/>
      <c r="N35" s="79"/>
      <c r="O35" s="23"/>
      <c r="P35" s="23"/>
      <c r="Q35" s="79"/>
      <c r="R35" s="23"/>
      <c r="S35" s="23"/>
      <c r="T35" s="79"/>
      <c r="U35" s="23"/>
      <c r="V35" s="270"/>
      <c r="W35" s="129" t="s">
        <v>255</v>
      </c>
      <c r="X35" s="137"/>
      <c r="Y35" s="131"/>
      <c r="Z35" s="56"/>
      <c r="AC35" s="83">
        <f>AC34*4/AF34</f>
        <v>0.14603012509573654</v>
      </c>
      <c r="AD35" s="83">
        <f>AD34*9/AF34</f>
        <v>0.26423283124840441</v>
      </c>
      <c r="AE35" s="83">
        <f>AE34*4/AF34</f>
        <v>0.58973704365585911</v>
      </c>
    </row>
    <row r="36" spans="2:32" s="74" customFormat="1" ht="27.95" customHeight="1" x14ac:dyDescent="0.3">
      <c r="B36" s="72">
        <v>3</v>
      </c>
      <c r="C36" s="267"/>
      <c r="D36" s="73" t="str">
        <f>'3月菜單'!Q3</f>
        <v>職人手感炒烏龍麵</v>
      </c>
      <c r="E36" s="73" t="s">
        <v>18</v>
      </c>
      <c r="F36" s="73"/>
      <c r="G36" s="73" t="str">
        <f>'3月菜單'!Q4</f>
        <v>地中海風鮮嫩烤雞腿</v>
      </c>
      <c r="H36" s="73" t="s">
        <v>60</v>
      </c>
      <c r="I36" s="73"/>
      <c r="J36" s="73" t="str">
        <f>'3月菜單'!Q5</f>
        <v>韓式部隊鍋</v>
      </c>
      <c r="K36" s="73" t="s">
        <v>17</v>
      </c>
      <c r="L36" s="73"/>
      <c r="M36" s="73" t="str">
        <f>'3月菜單'!Q6</f>
        <v>港式蝦鮮河粉(加)</v>
      </c>
      <c r="N36" s="73" t="s">
        <v>15</v>
      </c>
      <c r="O36" s="73"/>
      <c r="P36" s="73" t="str">
        <f>'3月菜單'!Q7</f>
        <v>深色蔬菜</v>
      </c>
      <c r="Q36" s="73" t="s">
        <v>19</v>
      </c>
      <c r="R36" s="73"/>
      <c r="S36" s="73" t="str">
        <f>'3月菜單'!Q8</f>
        <v>竹筍豚骨湯</v>
      </c>
      <c r="T36" s="73" t="s">
        <v>17</v>
      </c>
      <c r="U36" s="73"/>
      <c r="V36" s="268"/>
      <c r="W36" s="126" t="s">
        <v>7</v>
      </c>
      <c r="X36" s="127" t="s">
        <v>37</v>
      </c>
      <c r="Y36" s="149">
        <v>5</v>
      </c>
      <c r="Z36" s="57"/>
      <c r="AA36" s="57"/>
      <c r="AB36" s="58"/>
      <c r="AC36" s="57" t="s">
        <v>20</v>
      </c>
      <c r="AD36" s="57" t="s">
        <v>21</v>
      </c>
      <c r="AE36" s="57" t="s">
        <v>22</v>
      </c>
      <c r="AF36" s="57" t="s">
        <v>23</v>
      </c>
    </row>
    <row r="37" spans="2:32" ht="27.95" customHeight="1" x14ac:dyDescent="0.3">
      <c r="B37" s="75" t="s">
        <v>8</v>
      </c>
      <c r="C37" s="267"/>
      <c r="D37" s="23" t="s">
        <v>318</v>
      </c>
      <c r="E37" s="23"/>
      <c r="F37" s="23">
        <v>250</v>
      </c>
      <c r="G37" s="118" t="s">
        <v>262</v>
      </c>
      <c r="H37" s="118"/>
      <c r="I37" s="118">
        <v>100</v>
      </c>
      <c r="J37" s="23" t="s">
        <v>182</v>
      </c>
      <c r="K37" s="207"/>
      <c r="L37" s="208">
        <v>30</v>
      </c>
      <c r="M37" s="23" t="s">
        <v>376</v>
      </c>
      <c r="N37" s="23"/>
      <c r="O37" s="23">
        <v>30</v>
      </c>
      <c r="P37" s="23" t="str">
        <f>P36</f>
        <v>深色蔬菜</v>
      </c>
      <c r="Q37" s="23"/>
      <c r="R37" s="23">
        <v>120</v>
      </c>
      <c r="S37" s="22" t="s">
        <v>297</v>
      </c>
      <c r="T37" s="23"/>
      <c r="U37" s="22">
        <v>30</v>
      </c>
      <c r="V37" s="269"/>
      <c r="W37" s="129" t="s">
        <v>65</v>
      </c>
      <c r="X37" s="130" t="s">
        <v>38</v>
      </c>
      <c r="Y37" s="138">
        <v>2.6</v>
      </c>
      <c r="Z37" s="56"/>
      <c r="AA37" s="58" t="s">
        <v>24</v>
      </c>
      <c r="AB37" s="58">
        <v>6</v>
      </c>
      <c r="AC37" s="58">
        <f>AB37*2</f>
        <v>12</v>
      </c>
      <c r="AD37" s="58"/>
      <c r="AE37" s="58">
        <f>AB37*15</f>
        <v>90</v>
      </c>
      <c r="AF37" s="58">
        <f>AC37*4+AE37*4</f>
        <v>408</v>
      </c>
    </row>
    <row r="38" spans="2:32" ht="27.95" customHeight="1" x14ac:dyDescent="0.3">
      <c r="B38" s="75">
        <v>1</v>
      </c>
      <c r="C38" s="267"/>
      <c r="D38" s="23" t="s">
        <v>144</v>
      </c>
      <c r="E38" s="23"/>
      <c r="F38" s="23">
        <v>30</v>
      </c>
      <c r="G38" s="119"/>
      <c r="H38" s="118"/>
      <c r="I38" s="118"/>
      <c r="J38" s="23" t="s">
        <v>316</v>
      </c>
      <c r="K38" s="209"/>
      <c r="L38" s="210">
        <v>10</v>
      </c>
      <c r="M38" s="22"/>
      <c r="N38" s="22"/>
      <c r="O38" s="22"/>
      <c r="P38" s="23"/>
      <c r="Q38" s="23"/>
      <c r="R38" s="23"/>
      <c r="S38" s="22" t="s">
        <v>264</v>
      </c>
      <c r="T38" s="22"/>
      <c r="U38" s="22">
        <v>20</v>
      </c>
      <c r="V38" s="269"/>
      <c r="W38" s="132" t="s">
        <v>9</v>
      </c>
      <c r="X38" s="133" t="s">
        <v>39</v>
      </c>
      <c r="Y38" s="138">
        <v>2.2000000000000002</v>
      </c>
      <c r="AA38" s="76" t="s">
        <v>25</v>
      </c>
      <c r="AB38" s="58">
        <v>2.2000000000000002</v>
      </c>
      <c r="AC38" s="77">
        <f>AB38*7</f>
        <v>15.400000000000002</v>
      </c>
      <c r="AD38" s="58">
        <f>AB38*5</f>
        <v>11</v>
      </c>
      <c r="AE38" s="58" t="s">
        <v>26</v>
      </c>
      <c r="AF38" s="78">
        <f>AC38*4+AD38*9</f>
        <v>160.60000000000002</v>
      </c>
    </row>
    <row r="39" spans="2:32" ht="27.95" customHeight="1" x14ac:dyDescent="0.3">
      <c r="B39" s="75" t="s">
        <v>10</v>
      </c>
      <c r="C39" s="267"/>
      <c r="D39" s="23" t="s">
        <v>316</v>
      </c>
      <c r="E39" s="23"/>
      <c r="F39" s="23">
        <v>10</v>
      </c>
      <c r="G39" s="118"/>
      <c r="H39" s="118"/>
      <c r="I39" s="118"/>
      <c r="J39" s="23" t="s">
        <v>173</v>
      </c>
      <c r="K39" s="209"/>
      <c r="L39" s="210">
        <v>10</v>
      </c>
      <c r="M39" s="174"/>
      <c r="N39" s="23"/>
      <c r="O39" s="22"/>
      <c r="P39" s="23"/>
      <c r="Q39" s="23"/>
      <c r="R39" s="23"/>
      <c r="S39" s="22"/>
      <c r="T39" s="27"/>
      <c r="U39" s="22"/>
      <c r="V39" s="269"/>
      <c r="W39" s="129" t="s">
        <v>69</v>
      </c>
      <c r="X39" s="133" t="s">
        <v>40</v>
      </c>
      <c r="Y39" s="138">
        <v>2.5</v>
      </c>
      <c r="Z39" s="56"/>
      <c r="AA39" s="57" t="s">
        <v>27</v>
      </c>
      <c r="AB39" s="58">
        <v>1.7</v>
      </c>
      <c r="AC39" s="58">
        <f>AB39*1</f>
        <v>1.7</v>
      </c>
      <c r="AD39" s="58" t="s">
        <v>26</v>
      </c>
      <c r="AE39" s="58">
        <f>AB39*5</f>
        <v>8.5</v>
      </c>
      <c r="AF39" s="58">
        <f>AC39*4+AE39*4</f>
        <v>40.799999999999997</v>
      </c>
    </row>
    <row r="40" spans="2:32" ht="27.95" customHeight="1" x14ac:dyDescent="0.25">
      <c r="B40" s="271" t="s">
        <v>56</v>
      </c>
      <c r="C40" s="267"/>
      <c r="D40" s="23" t="s">
        <v>173</v>
      </c>
      <c r="E40" s="23"/>
      <c r="F40" s="23">
        <v>10</v>
      </c>
      <c r="G40" s="118"/>
      <c r="H40" s="118"/>
      <c r="I40" s="118"/>
      <c r="J40" s="23" t="s">
        <v>317</v>
      </c>
      <c r="K40" s="173"/>
      <c r="L40" s="23">
        <v>15</v>
      </c>
      <c r="M40" s="23"/>
      <c r="N40" s="173"/>
      <c r="O40" s="23"/>
      <c r="P40" s="23"/>
      <c r="Q40" s="23"/>
      <c r="R40" s="23"/>
      <c r="S40" s="174"/>
      <c r="T40" s="79"/>
      <c r="U40" s="23"/>
      <c r="V40" s="269"/>
      <c r="W40" s="132" t="s">
        <v>11</v>
      </c>
      <c r="X40" s="133" t="s">
        <v>41</v>
      </c>
      <c r="Y40" s="138">
        <v>0</v>
      </c>
      <c r="AA40" s="57" t="s">
        <v>28</v>
      </c>
      <c r="AB40" s="58">
        <v>2.5</v>
      </c>
      <c r="AC40" s="58"/>
      <c r="AD40" s="58">
        <f>AB40*5</f>
        <v>12.5</v>
      </c>
      <c r="AE40" s="58" t="s">
        <v>26</v>
      </c>
      <c r="AF40" s="58">
        <f>AD40*9</f>
        <v>112.5</v>
      </c>
    </row>
    <row r="41" spans="2:32" ht="27.95" customHeight="1" x14ac:dyDescent="0.3">
      <c r="B41" s="271"/>
      <c r="C41" s="267"/>
      <c r="D41" s="23" t="s">
        <v>295</v>
      </c>
      <c r="E41" s="23"/>
      <c r="F41" s="23">
        <v>10</v>
      </c>
      <c r="G41" s="118"/>
      <c r="H41" s="161"/>
      <c r="I41" s="118"/>
      <c r="J41" s="23" t="s">
        <v>195</v>
      </c>
      <c r="K41" s="79"/>
      <c r="L41" s="23">
        <v>10</v>
      </c>
      <c r="M41" s="175"/>
      <c r="N41" s="79"/>
      <c r="O41" s="23"/>
      <c r="P41" s="23"/>
      <c r="Q41" s="79"/>
      <c r="R41" s="23"/>
      <c r="S41" s="23"/>
      <c r="T41" s="173"/>
      <c r="U41" s="23"/>
      <c r="V41" s="269"/>
      <c r="W41" s="129" t="s">
        <v>63</v>
      </c>
      <c r="X41" s="134" t="s">
        <v>42</v>
      </c>
      <c r="Y41" s="138">
        <v>0</v>
      </c>
      <c r="Z41" s="56"/>
      <c r="AA41" s="57" t="s">
        <v>29</v>
      </c>
      <c r="AE41" s="57">
        <f>AB41*15</f>
        <v>0</v>
      </c>
    </row>
    <row r="42" spans="2:32" ht="27.95" customHeight="1" x14ac:dyDescent="0.25">
      <c r="B42" s="28" t="s">
        <v>52</v>
      </c>
      <c r="C42" s="81"/>
      <c r="D42" s="23"/>
      <c r="E42" s="79"/>
      <c r="F42" s="23"/>
      <c r="G42" s="23"/>
      <c r="H42" s="79"/>
      <c r="I42" s="23"/>
      <c r="J42" s="23"/>
      <c r="K42" s="79"/>
      <c r="L42" s="23"/>
      <c r="M42" s="23"/>
      <c r="N42" s="79"/>
      <c r="O42" s="23"/>
      <c r="P42" s="23"/>
      <c r="Q42" s="79"/>
      <c r="R42" s="23"/>
      <c r="S42" s="22"/>
      <c r="T42" s="22"/>
      <c r="U42" s="22"/>
      <c r="V42" s="269"/>
      <c r="W42" s="132" t="s">
        <v>12</v>
      </c>
      <c r="X42" s="135"/>
      <c r="Y42" s="138"/>
      <c r="AC42" s="57">
        <f>SUM(AC37:AC41)</f>
        <v>29.1</v>
      </c>
      <c r="AD42" s="57">
        <f>SUM(AD37:AD41)</f>
        <v>23.5</v>
      </c>
      <c r="AE42" s="57">
        <f>SUM(AE37:AE41)</f>
        <v>98.5</v>
      </c>
      <c r="AF42" s="57">
        <f>AC42*4+AD42*9+AE42*4</f>
        <v>721.9</v>
      </c>
    </row>
    <row r="43" spans="2:32" ht="27.95" customHeight="1" thickBot="1" x14ac:dyDescent="0.35">
      <c r="B43" s="122"/>
      <c r="C43" s="82"/>
      <c r="D43" s="100"/>
      <c r="E43" s="100"/>
      <c r="F43" s="101"/>
      <c r="G43" s="101"/>
      <c r="H43" s="100"/>
      <c r="I43" s="101"/>
      <c r="J43" s="101"/>
      <c r="K43" s="100"/>
      <c r="L43" s="101"/>
      <c r="M43" s="101"/>
      <c r="N43" s="100"/>
      <c r="O43" s="101"/>
      <c r="P43" s="101"/>
      <c r="Q43" s="100"/>
      <c r="R43" s="101"/>
      <c r="S43" s="101"/>
      <c r="T43" s="100"/>
      <c r="U43" s="101"/>
      <c r="V43" s="270"/>
      <c r="W43" s="139" t="s">
        <v>79</v>
      </c>
      <c r="X43" s="140"/>
      <c r="Y43" s="150"/>
      <c r="Z43" s="56"/>
      <c r="AC43" s="83">
        <f>AC42*4/AF42</f>
        <v>0.1612411691369996</v>
      </c>
      <c r="AD43" s="83">
        <f>AD42*9/AF42</f>
        <v>0.29297686660202243</v>
      </c>
      <c r="AE43" s="83">
        <f>AE42*4/AF42</f>
        <v>0.54578196426097803</v>
      </c>
    </row>
    <row r="44" spans="2:32" s="93" customFormat="1" ht="21.75" customHeight="1" x14ac:dyDescent="0.25">
      <c r="B44" s="58"/>
      <c r="C44" s="57"/>
      <c r="D44" s="57"/>
      <c r="E44" s="102"/>
      <c r="F44" s="57"/>
      <c r="G44" s="57"/>
      <c r="H44" s="102"/>
      <c r="I44" s="57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103"/>
      <c r="AB44" s="88"/>
    </row>
    <row r="45" spans="2:32" x14ac:dyDescent="0.25">
      <c r="B45" s="88"/>
      <c r="C45" s="93"/>
      <c r="D45" s="265"/>
      <c r="E45" s="265"/>
      <c r="F45" s="266"/>
      <c r="G45" s="266"/>
      <c r="H45" s="104"/>
      <c r="K45" s="104"/>
      <c r="N45" s="104"/>
      <c r="Q45" s="104"/>
      <c r="T45" s="104"/>
    </row>
  </sheetData>
  <mergeCells count="18">
    <mergeCell ref="C12:C17"/>
    <mergeCell ref="V12:V19"/>
    <mergeCell ref="B16:B17"/>
    <mergeCell ref="V20:V27"/>
    <mergeCell ref="B1:Y1"/>
    <mergeCell ref="C4:C9"/>
    <mergeCell ref="V4:V11"/>
    <mergeCell ref="B8:B9"/>
    <mergeCell ref="B24:B25"/>
    <mergeCell ref="C20:C25"/>
    <mergeCell ref="J44:Y44"/>
    <mergeCell ref="D45:G45"/>
    <mergeCell ref="C28:C33"/>
    <mergeCell ref="V28:V35"/>
    <mergeCell ref="B32:B33"/>
    <mergeCell ref="C36:C41"/>
    <mergeCell ref="V36:V43"/>
    <mergeCell ref="B40:B41"/>
  </mergeCells>
  <phoneticPr fontId="19" type="noConversion"/>
  <pageMargins left="0.97" right="0.17" top="0.18" bottom="0.17" header="0.5" footer="0.23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5"/>
  <sheetViews>
    <sheetView topLeftCell="B1" zoomScale="60" workbookViewId="0">
      <selection activeCell="B1" sqref="B1:Y1"/>
    </sheetView>
  </sheetViews>
  <sheetFormatPr defaultColWidth="9" defaultRowHeight="20.25" x14ac:dyDescent="0.25"/>
  <cols>
    <col min="1" max="1" width="1.875" style="57" customWidth="1"/>
    <col min="2" max="2" width="4.875" style="58" customWidth="1"/>
    <col min="3" max="3" width="0" style="57" hidden="1" customWidth="1"/>
    <col min="4" max="4" width="22.625" style="57" customWidth="1"/>
    <col min="5" max="5" width="5.625" style="102" customWidth="1"/>
    <col min="6" max="6" width="9.625" style="57" customWidth="1"/>
    <col min="7" max="7" width="22.625" style="57" customWidth="1"/>
    <col min="8" max="8" width="5.625" style="102" customWidth="1"/>
    <col min="9" max="9" width="9.625" style="57" customWidth="1"/>
    <col min="10" max="10" width="22.625" style="57" customWidth="1"/>
    <col min="11" max="11" width="5.625" style="102" customWidth="1"/>
    <col min="12" max="12" width="9.625" style="57" customWidth="1"/>
    <col min="13" max="13" width="22.625" style="57" customWidth="1"/>
    <col min="14" max="14" width="5.625" style="102" customWidth="1"/>
    <col min="15" max="15" width="9.625" style="57" customWidth="1"/>
    <col min="16" max="16" width="22.625" style="57" customWidth="1"/>
    <col min="17" max="17" width="5.625" style="102" customWidth="1"/>
    <col min="18" max="18" width="9.625" style="57" customWidth="1"/>
    <col min="19" max="19" width="22.625" style="57" customWidth="1"/>
    <col min="20" max="20" width="5.625" style="102" customWidth="1"/>
    <col min="21" max="21" width="9.625" style="57" customWidth="1"/>
    <col min="22" max="22" width="5.25" style="57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9" customFormat="1" ht="38.25" x14ac:dyDescent="0.55000000000000004">
      <c r="B1" s="272" t="s">
        <v>372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48"/>
      <c r="AB1" s="50"/>
    </row>
    <row r="2" spans="2:32" ht="32.25" customHeight="1" thickBot="1" x14ac:dyDescent="0.45">
      <c r="B2" s="108" t="s">
        <v>32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9"/>
      <c r="T2" s="52"/>
      <c r="U2" s="52"/>
      <c r="V2" s="52"/>
      <c r="W2" s="53"/>
      <c r="X2" s="54"/>
      <c r="Y2" s="55"/>
      <c r="Z2" s="56"/>
    </row>
    <row r="3" spans="2:32" s="71" customFormat="1" ht="99" x14ac:dyDescent="0.25">
      <c r="B3" s="59" t="s">
        <v>0</v>
      </c>
      <c r="C3" s="60" t="s">
        <v>1</v>
      </c>
      <c r="D3" s="61" t="s">
        <v>2</v>
      </c>
      <c r="E3" s="62" t="s">
        <v>31</v>
      </c>
      <c r="F3" s="61"/>
      <c r="G3" s="61" t="s">
        <v>3</v>
      </c>
      <c r="H3" s="62" t="s">
        <v>31</v>
      </c>
      <c r="I3" s="61"/>
      <c r="J3" s="61" t="s">
        <v>4</v>
      </c>
      <c r="K3" s="62" t="s">
        <v>31</v>
      </c>
      <c r="L3" s="63"/>
      <c r="M3" s="61" t="s">
        <v>4</v>
      </c>
      <c r="N3" s="62" t="s">
        <v>31</v>
      </c>
      <c r="O3" s="61"/>
      <c r="P3" s="61" t="s">
        <v>4</v>
      </c>
      <c r="Q3" s="62" t="s">
        <v>31</v>
      </c>
      <c r="R3" s="61"/>
      <c r="S3" s="64" t="s">
        <v>5</v>
      </c>
      <c r="T3" s="62" t="s">
        <v>31</v>
      </c>
      <c r="U3" s="61"/>
      <c r="V3" s="110" t="s">
        <v>34</v>
      </c>
      <c r="W3" s="65" t="s">
        <v>6</v>
      </c>
      <c r="X3" s="66" t="s">
        <v>13</v>
      </c>
      <c r="Y3" s="67" t="s">
        <v>14</v>
      </c>
      <c r="Z3" s="68"/>
      <c r="AA3" s="69"/>
      <c r="AB3" s="69"/>
      <c r="AC3" s="70"/>
      <c r="AD3" s="70"/>
      <c r="AE3" s="70"/>
      <c r="AF3" s="70"/>
    </row>
    <row r="4" spans="2:32" s="74" customFormat="1" ht="65.099999999999994" customHeight="1" x14ac:dyDescent="0.3">
      <c r="B4" s="72">
        <v>3</v>
      </c>
      <c r="C4" s="267"/>
      <c r="D4" s="73" t="str">
        <f>'3月菜單'!A12</f>
        <v>寶島白飯+爆漿奶皇包(冷主)</v>
      </c>
      <c r="E4" s="73" t="s">
        <v>44</v>
      </c>
      <c r="F4" s="19" t="s">
        <v>16</v>
      </c>
      <c r="G4" s="73" t="str">
        <f>'3月菜單'!A13</f>
        <v>夜市大雞排(炸)</v>
      </c>
      <c r="H4" s="73" t="s">
        <v>100</v>
      </c>
      <c r="I4" s="19" t="s">
        <v>16</v>
      </c>
      <c r="J4" s="73" t="str">
        <f>'3月菜單'!A14</f>
        <v>壽喜燒肉</v>
      </c>
      <c r="K4" s="73" t="s">
        <v>17</v>
      </c>
      <c r="L4" s="19" t="s">
        <v>16</v>
      </c>
      <c r="M4" s="73" t="str">
        <f>'3月菜單'!A15</f>
        <v>麻婆蒸蛋</v>
      </c>
      <c r="N4" s="73" t="s">
        <v>15</v>
      </c>
      <c r="O4" s="19" t="s">
        <v>16</v>
      </c>
      <c r="P4" s="73" t="str">
        <f>'3月菜單'!A16</f>
        <v>深色蔬菜</v>
      </c>
      <c r="Q4" s="73" t="s">
        <v>19</v>
      </c>
      <c r="R4" s="19" t="s">
        <v>16</v>
      </c>
      <c r="S4" s="73" t="str">
        <f>'3月菜單'!A17</f>
        <v>蘿蔔排骨湯</v>
      </c>
      <c r="T4" s="73" t="s">
        <v>17</v>
      </c>
      <c r="U4" s="19" t="s">
        <v>16</v>
      </c>
      <c r="V4" s="268"/>
      <c r="W4" s="126" t="s">
        <v>7</v>
      </c>
      <c r="X4" s="127" t="s">
        <v>37</v>
      </c>
      <c r="Y4" s="149">
        <v>5</v>
      </c>
      <c r="Z4" s="57"/>
      <c r="AA4" s="57"/>
      <c r="AB4" s="58"/>
      <c r="AC4" s="57" t="s">
        <v>20</v>
      </c>
      <c r="AD4" s="57" t="s">
        <v>21</v>
      </c>
      <c r="AE4" s="57" t="s">
        <v>22</v>
      </c>
      <c r="AF4" s="57" t="s">
        <v>23</v>
      </c>
    </row>
    <row r="5" spans="2:32" ht="27.95" customHeight="1" x14ac:dyDescent="0.3">
      <c r="B5" s="75" t="s">
        <v>8</v>
      </c>
      <c r="C5" s="267"/>
      <c r="D5" s="23" t="s">
        <v>45</v>
      </c>
      <c r="E5" s="23"/>
      <c r="F5" s="23">
        <v>100</v>
      </c>
      <c r="G5" s="22" t="s">
        <v>261</v>
      </c>
      <c r="H5" s="22"/>
      <c r="I5" s="22">
        <v>60</v>
      </c>
      <c r="J5" s="23" t="s">
        <v>258</v>
      </c>
      <c r="K5" s="23"/>
      <c r="L5" s="23">
        <v>50</v>
      </c>
      <c r="M5" s="22" t="s">
        <v>106</v>
      </c>
      <c r="N5" s="22"/>
      <c r="O5" s="22">
        <v>30</v>
      </c>
      <c r="P5" s="23" t="str">
        <f>P4</f>
        <v>深色蔬菜</v>
      </c>
      <c r="Q5" s="23"/>
      <c r="R5" s="23">
        <v>120</v>
      </c>
      <c r="S5" s="22" t="s">
        <v>277</v>
      </c>
      <c r="T5" s="22"/>
      <c r="U5" s="22">
        <v>40</v>
      </c>
      <c r="V5" s="269"/>
      <c r="W5" s="129" t="s">
        <v>80</v>
      </c>
      <c r="X5" s="130" t="s">
        <v>38</v>
      </c>
      <c r="Y5" s="138">
        <v>2.2000000000000002</v>
      </c>
      <c r="Z5" s="56"/>
      <c r="AA5" s="58" t="s">
        <v>24</v>
      </c>
      <c r="AB5" s="58">
        <v>6</v>
      </c>
      <c r="AC5" s="58">
        <f>AB5*2</f>
        <v>12</v>
      </c>
      <c r="AD5" s="58"/>
      <c r="AE5" s="58">
        <f>AB5*15</f>
        <v>90</v>
      </c>
      <c r="AF5" s="58">
        <f>AC5*4+AE5*4</f>
        <v>408</v>
      </c>
    </row>
    <row r="6" spans="2:32" ht="27.95" customHeight="1" x14ac:dyDescent="0.3">
      <c r="B6" s="75">
        <v>4</v>
      </c>
      <c r="C6" s="267"/>
      <c r="D6" s="22"/>
      <c r="E6" s="22"/>
      <c r="F6" s="22"/>
      <c r="G6" s="23"/>
      <c r="H6" s="23"/>
      <c r="I6" s="23"/>
      <c r="J6" s="23" t="s">
        <v>144</v>
      </c>
      <c r="K6" s="23"/>
      <c r="L6" s="23">
        <v>30</v>
      </c>
      <c r="M6" s="23" t="s">
        <v>324</v>
      </c>
      <c r="N6" s="23"/>
      <c r="O6" s="23">
        <v>10</v>
      </c>
      <c r="P6" s="23"/>
      <c r="Q6" s="23"/>
      <c r="R6" s="23"/>
      <c r="S6" s="22" t="s">
        <v>265</v>
      </c>
      <c r="T6" s="22"/>
      <c r="U6" s="22">
        <v>5</v>
      </c>
      <c r="V6" s="269"/>
      <c r="W6" s="132" t="s">
        <v>9</v>
      </c>
      <c r="X6" s="133" t="s">
        <v>39</v>
      </c>
      <c r="Y6" s="138">
        <v>2.6</v>
      </c>
      <c r="AA6" s="76" t="s">
        <v>25</v>
      </c>
      <c r="AB6" s="58">
        <v>2</v>
      </c>
      <c r="AC6" s="77">
        <f>AB6*7</f>
        <v>14</v>
      </c>
      <c r="AD6" s="58">
        <f>AB6*5</f>
        <v>10</v>
      </c>
      <c r="AE6" s="58" t="s">
        <v>26</v>
      </c>
      <c r="AF6" s="78">
        <f>AC6*4+AD6*9</f>
        <v>146</v>
      </c>
    </row>
    <row r="7" spans="2:32" ht="27.95" customHeight="1" x14ac:dyDescent="0.3">
      <c r="B7" s="75" t="s">
        <v>10</v>
      </c>
      <c r="C7" s="267"/>
      <c r="D7" s="22"/>
      <c r="E7" s="22"/>
      <c r="F7" s="22"/>
      <c r="G7" s="23"/>
      <c r="H7" s="23"/>
      <c r="I7" s="23"/>
      <c r="J7" s="23" t="s">
        <v>105</v>
      </c>
      <c r="K7" s="79"/>
      <c r="L7" s="23">
        <v>15</v>
      </c>
      <c r="M7" s="23" t="s">
        <v>226</v>
      </c>
      <c r="N7" s="173"/>
      <c r="O7" s="23">
        <v>10</v>
      </c>
      <c r="P7" s="23"/>
      <c r="Q7" s="79"/>
      <c r="R7" s="23"/>
      <c r="S7" s="23"/>
      <c r="T7" s="23"/>
      <c r="U7" s="23"/>
      <c r="V7" s="269"/>
      <c r="W7" s="129" t="s">
        <v>62</v>
      </c>
      <c r="X7" s="133" t="s">
        <v>40</v>
      </c>
      <c r="Y7" s="138">
        <v>2.5</v>
      </c>
      <c r="Z7" s="56"/>
      <c r="AA7" s="57" t="s">
        <v>27</v>
      </c>
      <c r="AB7" s="58">
        <v>1.5</v>
      </c>
      <c r="AC7" s="58">
        <f>AB7*1</f>
        <v>1.5</v>
      </c>
      <c r="AD7" s="58" t="s">
        <v>26</v>
      </c>
      <c r="AE7" s="58">
        <f>AB7*5</f>
        <v>7.5</v>
      </c>
      <c r="AF7" s="58">
        <f>AC7*4+AE7*4</f>
        <v>36</v>
      </c>
    </row>
    <row r="8" spans="2:32" ht="27.95" customHeight="1" x14ac:dyDescent="0.25">
      <c r="B8" s="271" t="s">
        <v>51</v>
      </c>
      <c r="C8" s="267"/>
      <c r="D8" s="22" t="s">
        <v>377</v>
      </c>
      <c r="E8" s="22"/>
      <c r="F8" s="22">
        <v>30</v>
      </c>
      <c r="G8" s="22"/>
      <c r="H8" s="27"/>
      <c r="I8" s="22"/>
      <c r="J8" s="23" t="s">
        <v>103</v>
      </c>
      <c r="K8" s="79"/>
      <c r="L8" s="23">
        <v>10</v>
      </c>
      <c r="M8" s="23"/>
      <c r="N8" s="79"/>
      <c r="O8" s="23"/>
      <c r="P8" s="23"/>
      <c r="Q8" s="79"/>
      <c r="R8" s="23"/>
      <c r="S8" s="174"/>
      <c r="T8" s="79"/>
      <c r="U8" s="23"/>
      <c r="V8" s="269"/>
      <c r="W8" s="132" t="s">
        <v>11</v>
      </c>
      <c r="X8" s="133" t="s">
        <v>41</v>
      </c>
      <c r="Y8" s="138">
        <v>0</v>
      </c>
      <c r="AA8" s="57" t="s">
        <v>28</v>
      </c>
      <c r="AB8" s="58">
        <v>2.5</v>
      </c>
      <c r="AC8" s="58"/>
      <c r="AD8" s="58">
        <f>AB8*5</f>
        <v>12.5</v>
      </c>
      <c r="AE8" s="58" t="s">
        <v>26</v>
      </c>
      <c r="AF8" s="58">
        <f>AD8*9</f>
        <v>112.5</v>
      </c>
    </row>
    <row r="9" spans="2:32" ht="27.95" customHeight="1" x14ac:dyDescent="0.3">
      <c r="B9" s="271"/>
      <c r="C9" s="267"/>
      <c r="D9" s="22"/>
      <c r="E9" s="22"/>
      <c r="F9" s="22"/>
      <c r="G9" s="185"/>
      <c r="H9" s="27"/>
      <c r="I9" s="22"/>
      <c r="J9" s="23"/>
      <c r="K9" s="79"/>
      <c r="L9" s="23"/>
      <c r="M9" s="23"/>
      <c r="N9" s="79"/>
      <c r="O9" s="23"/>
      <c r="P9" s="23"/>
      <c r="Q9" s="79"/>
      <c r="R9" s="23"/>
      <c r="S9" s="23"/>
      <c r="T9" s="79"/>
      <c r="U9" s="23"/>
      <c r="V9" s="269"/>
      <c r="W9" s="129" t="s">
        <v>71</v>
      </c>
      <c r="X9" s="134" t="s">
        <v>42</v>
      </c>
      <c r="Y9" s="138">
        <v>0</v>
      </c>
      <c r="Z9" s="56"/>
      <c r="AA9" s="57" t="s">
        <v>29</v>
      </c>
      <c r="AE9" s="57">
        <f>AB9*15</f>
        <v>0</v>
      </c>
    </row>
    <row r="10" spans="2:32" ht="27.95" customHeight="1" x14ac:dyDescent="0.25">
      <c r="B10" s="28" t="s">
        <v>47</v>
      </c>
      <c r="C10" s="81"/>
      <c r="D10" s="23"/>
      <c r="E10" s="79"/>
      <c r="F10" s="23"/>
      <c r="G10" s="23"/>
      <c r="H10" s="79"/>
      <c r="I10" s="23"/>
      <c r="J10" s="23"/>
      <c r="K10" s="79"/>
      <c r="L10" s="23"/>
      <c r="M10" s="23"/>
      <c r="N10" s="79"/>
      <c r="O10" s="23"/>
      <c r="P10" s="23"/>
      <c r="Q10" s="79"/>
      <c r="R10" s="23"/>
      <c r="S10" s="23"/>
      <c r="T10" s="79"/>
      <c r="U10" s="23"/>
      <c r="V10" s="269"/>
      <c r="W10" s="132" t="s">
        <v>12</v>
      </c>
      <c r="X10" s="135"/>
      <c r="Y10" s="138"/>
      <c r="AC10" s="57">
        <f>SUM(AC5:AC9)</f>
        <v>27.5</v>
      </c>
      <c r="AD10" s="57">
        <f>SUM(AD5:AD9)</f>
        <v>22.5</v>
      </c>
      <c r="AE10" s="57">
        <f>SUM(AE5:AE9)</f>
        <v>97.5</v>
      </c>
      <c r="AF10" s="57">
        <f>AC10*4+AD10*9+AE10*4</f>
        <v>702.5</v>
      </c>
    </row>
    <row r="11" spans="2:32" ht="27.95" customHeight="1" thickBot="1" x14ac:dyDescent="0.35">
      <c r="B11" s="120"/>
      <c r="C11" s="82"/>
      <c r="D11" s="79"/>
      <c r="E11" s="79"/>
      <c r="F11" s="23"/>
      <c r="G11" s="23"/>
      <c r="H11" s="79"/>
      <c r="I11" s="23"/>
      <c r="J11" s="23"/>
      <c r="K11" s="79"/>
      <c r="L11" s="23"/>
      <c r="M11" s="23"/>
      <c r="N11" s="79"/>
      <c r="O11" s="23"/>
      <c r="P11" s="23"/>
      <c r="Q11" s="79"/>
      <c r="R11" s="23"/>
      <c r="S11" s="23"/>
      <c r="T11" s="79"/>
      <c r="U11" s="23"/>
      <c r="V11" s="270"/>
      <c r="W11" s="139" t="s">
        <v>81</v>
      </c>
      <c r="X11" s="140"/>
      <c r="Y11" s="150"/>
      <c r="Z11" s="56"/>
      <c r="AC11" s="83">
        <f>AC10*4/AF10</f>
        <v>0.15658362989323843</v>
      </c>
      <c r="AD11" s="83">
        <f>AD10*9/AF10</f>
        <v>0.28825622775800713</v>
      </c>
      <c r="AE11" s="83">
        <f>AE10*4/AF10</f>
        <v>0.55516014234875444</v>
      </c>
    </row>
    <row r="12" spans="2:32" s="74" customFormat="1" ht="27.95" customHeight="1" x14ac:dyDescent="0.3">
      <c r="B12" s="72">
        <v>3</v>
      </c>
      <c r="C12" s="267"/>
      <c r="D12" s="73" t="str">
        <f>'3月菜單'!E12</f>
        <v>地瓜飯+產履豆奶</v>
      </c>
      <c r="E12" s="73" t="s">
        <v>15</v>
      </c>
      <c r="F12" s="73"/>
      <c r="G12" s="73" t="str">
        <f>'3月菜單'!E13</f>
        <v>蜜汁虱目魚柳(海)</v>
      </c>
      <c r="H12" s="73" t="s">
        <v>17</v>
      </c>
      <c r="I12" s="73"/>
      <c r="J12" s="73" t="str">
        <f>'3月菜單'!E14</f>
        <v>日式咖哩雞</v>
      </c>
      <c r="K12" s="73" t="s">
        <v>17</v>
      </c>
      <c r="L12" s="73"/>
      <c r="M12" s="181" t="str">
        <f>'3月菜單'!E15</f>
        <v>招牌海鮮卷(加)(海)</v>
      </c>
      <c r="N12" s="181" t="s">
        <v>100</v>
      </c>
      <c r="O12" s="181"/>
      <c r="P12" s="73" t="str">
        <f>'3月菜單'!E16</f>
        <v>淺色蔬菜</v>
      </c>
      <c r="Q12" s="73" t="s">
        <v>19</v>
      </c>
      <c r="R12" s="73"/>
      <c r="S12" s="73" t="str">
        <f>'3月菜單'!E17</f>
        <v>味噌海芽湯(豆)</v>
      </c>
      <c r="T12" s="73" t="s">
        <v>17</v>
      </c>
      <c r="U12" s="73"/>
      <c r="V12" s="268" t="s">
        <v>346</v>
      </c>
      <c r="W12" s="126" t="s">
        <v>7</v>
      </c>
      <c r="X12" s="127" t="s">
        <v>37</v>
      </c>
      <c r="Y12" s="128">
        <v>6.2</v>
      </c>
      <c r="Z12" s="57"/>
      <c r="AA12" s="57"/>
      <c r="AB12" s="58"/>
      <c r="AC12" s="57" t="s">
        <v>20</v>
      </c>
      <c r="AD12" s="57" t="s">
        <v>21</v>
      </c>
      <c r="AE12" s="57" t="s">
        <v>22</v>
      </c>
      <c r="AF12" s="57" t="s">
        <v>23</v>
      </c>
    </row>
    <row r="13" spans="2:32" ht="27.95" customHeight="1" x14ac:dyDescent="0.3">
      <c r="B13" s="75" t="s">
        <v>8</v>
      </c>
      <c r="C13" s="267"/>
      <c r="D13" s="119" t="s">
        <v>102</v>
      </c>
      <c r="E13" s="119"/>
      <c r="F13" s="119">
        <v>80</v>
      </c>
      <c r="G13" s="187" t="s">
        <v>378</v>
      </c>
      <c r="H13" s="22"/>
      <c r="I13" s="22">
        <v>60</v>
      </c>
      <c r="J13" s="99" t="s">
        <v>347</v>
      </c>
      <c r="K13" s="99"/>
      <c r="L13" s="99">
        <v>40</v>
      </c>
      <c r="M13" s="22" t="s">
        <v>176</v>
      </c>
      <c r="N13" s="22"/>
      <c r="O13" s="22">
        <v>30</v>
      </c>
      <c r="P13" s="23" t="str">
        <f>P12</f>
        <v>淺色蔬菜</v>
      </c>
      <c r="Q13" s="23"/>
      <c r="R13" s="23">
        <v>120</v>
      </c>
      <c r="S13" s="22" t="s">
        <v>108</v>
      </c>
      <c r="T13" s="22"/>
      <c r="U13" s="22">
        <v>2</v>
      </c>
      <c r="V13" s="269"/>
      <c r="W13" s="129" t="s">
        <v>82</v>
      </c>
      <c r="X13" s="130" t="s">
        <v>38</v>
      </c>
      <c r="Y13" s="131">
        <v>2.6</v>
      </c>
      <c r="Z13" s="56"/>
      <c r="AA13" s="58" t="s">
        <v>24</v>
      </c>
      <c r="AB13" s="58">
        <v>6.2</v>
      </c>
      <c r="AC13" s="58">
        <f>AB13*2</f>
        <v>12.4</v>
      </c>
      <c r="AD13" s="58"/>
      <c r="AE13" s="58">
        <f>AB13*15</f>
        <v>93</v>
      </c>
      <c r="AF13" s="58">
        <f>AC13*4+AE13*4</f>
        <v>421.6</v>
      </c>
    </row>
    <row r="14" spans="2:32" ht="27.95" customHeight="1" x14ac:dyDescent="0.3">
      <c r="B14" s="75">
        <v>5</v>
      </c>
      <c r="C14" s="267"/>
      <c r="D14" s="119" t="s">
        <v>104</v>
      </c>
      <c r="E14" s="119"/>
      <c r="F14" s="119">
        <v>55</v>
      </c>
      <c r="G14" s="23"/>
      <c r="H14" s="23"/>
      <c r="I14" s="23"/>
      <c r="J14" s="23" t="s">
        <v>178</v>
      </c>
      <c r="K14" s="173"/>
      <c r="L14" s="23">
        <v>35</v>
      </c>
      <c r="M14" s="23"/>
      <c r="N14" s="23"/>
      <c r="O14" s="23"/>
      <c r="P14" s="23"/>
      <c r="Q14" s="23"/>
      <c r="R14" s="23"/>
      <c r="S14" s="22" t="s">
        <v>109</v>
      </c>
      <c r="T14" s="22"/>
      <c r="U14" s="22">
        <v>30</v>
      </c>
      <c r="V14" s="269"/>
      <c r="W14" s="132" t="s">
        <v>9</v>
      </c>
      <c r="X14" s="133" t="s">
        <v>39</v>
      </c>
      <c r="Y14" s="131">
        <v>1.6</v>
      </c>
      <c r="AA14" s="76" t="s">
        <v>25</v>
      </c>
      <c r="AB14" s="58">
        <v>2</v>
      </c>
      <c r="AC14" s="77">
        <f>AB14*7</f>
        <v>14</v>
      </c>
      <c r="AD14" s="58">
        <f>AB14*5</f>
        <v>10</v>
      </c>
      <c r="AE14" s="58" t="s">
        <v>26</v>
      </c>
      <c r="AF14" s="78">
        <f>AC14*4+AD14*9</f>
        <v>146</v>
      </c>
    </row>
    <row r="15" spans="2:32" ht="27.95" customHeight="1" x14ac:dyDescent="0.3">
      <c r="B15" s="75" t="s">
        <v>224</v>
      </c>
      <c r="C15" s="267"/>
      <c r="D15" s="23"/>
      <c r="E15" s="23"/>
      <c r="F15" s="23"/>
      <c r="G15" s="174"/>
      <c r="H15" s="79"/>
      <c r="I15" s="23"/>
      <c r="J15" s="22" t="s">
        <v>103</v>
      </c>
      <c r="K15" s="27"/>
      <c r="L15" s="22">
        <v>20</v>
      </c>
      <c r="M15" s="174"/>
      <c r="N15" s="22"/>
      <c r="O15" s="22"/>
      <c r="P15" s="23"/>
      <c r="Q15" s="79"/>
      <c r="R15" s="23"/>
      <c r="S15" s="22" t="s">
        <v>270</v>
      </c>
      <c r="T15" s="184"/>
      <c r="U15" s="22">
        <v>5</v>
      </c>
      <c r="V15" s="269"/>
      <c r="W15" s="129" t="s">
        <v>83</v>
      </c>
      <c r="X15" s="133" t="s">
        <v>40</v>
      </c>
      <c r="Y15" s="131">
        <v>2.7</v>
      </c>
      <c r="Z15" s="56"/>
      <c r="AA15" s="57" t="s">
        <v>27</v>
      </c>
      <c r="AB15" s="58">
        <v>1.7</v>
      </c>
      <c r="AC15" s="58">
        <f>AB15*1</f>
        <v>1.7</v>
      </c>
      <c r="AD15" s="58" t="s">
        <v>26</v>
      </c>
      <c r="AE15" s="58">
        <f>AB15*5</f>
        <v>8.5</v>
      </c>
      <c r="AF15" s="58">
        <f>AC15*4+AE15*4</f>
        <v>40.799999999999997</v>
      </c>
    </row>
    <row r="16" spans="2:32" ht="27.95" customHeight="1" x14ac:dyDescent="0.25">
      <c r="B16" s="271" t="s">
        <v>46</v>
      </c>
      <c r="C16" s="267"/>
      <c r="D16" s="27"/>
      <c r="E16" s="27"/>
      <c r="F16" s="22"/>
      <c r="G16" s="22"/>
      <c r="H16" s="27"/>
      <c r="I16" s="22"/>
      <c r="J16" s="22" t="s">
        <v>105</v>
      </c>
      <c r="K16" s="27"/>
      <c r="L16" s="22">
        <v>10</v>
      </c>
      <c r="M16" s="22"/>
      <c r="N16" s="22"/>
      <c r="O16" s="22"/>
      <c r="P16" s="23"/>
      <c r="Q16" s="79"/>
      <c r="R16" s="23"/>
      <c r="S16" s="23"/>
      <c r="T16" s="79"/>
      <c r="U16" s="23"/>
      <c r="V16" s="269"/>
      <c r="W16" s="132" t="s">
        <v>11</v>
      </c>
      <c r="X16" s="133" t="s">
        <v>41</v>
      </c>
      <c r="Y16" s="131">
        <v>0</v>
      </c>
      <c r="AA16" s="57" t="s">
        <v>28</v>
      </c>
      <c r="AB16" s="58">
        <v>2.5</v>
      </c>
      <c r="AC16" s="58"/>
      <c r="AD16" s="58">
        <f>AB16*5</f>
        <v>12.5</v>
      </c>
      <c r="AE16" s="58" t="s">
        <v>26</v>
      </c>
      <c r="AF16" s="58">
        <f>AD16*9</f>
        <v>112.5</v>
      </c>
    </row>
    <row r="17" spans="2:32" ht="27.95" customHeight="1" x14ac:dyDescent="0.3">
      <c r="B17" s="271"/>
      <c r="C17" s="267"/>
      <c r="D17" s="27"/>
      <c r="E17" s="27"/>
      <c r="F17" s="22"/>
      <c r="G17" s="178"/>
      <c r="H17" s="27"/>
      <c r="I17" s="22"/>
      <c r="J17" s="22"/>
      <c r="K17" s="27"/>
      <c r="L17" s="22"/>
      <c r="M17" s="22"/>
      <c r="N17" s="184"/>
      <c r="O17" s="22"/>
      <c r="P17" s="23"/>
      <c r="Q17" s="79"/>
      <c r="R17" s="23"/>
      <c r="S17" s="23"/>
      <c r="T17" s="79"/>
      <c r="U17" s="23"/>
      <c r="V17" s="269"/>
      <c r="W17" s="129" t="s">
        <v>84</v>
      </c>
      <c r="X17" s="134" t="s">
        <v>42</v>
      </c>
      <c r="Y17" s="144">
        <v>0</v>
      </c>
      <c r="Z17" s="56"/>
      <c r="AA17" s="57" t="s">
        <v>29</v>
      </c>
      <c r="AB17" s="58">
        <v>1</v>
      </c>
      <c r="AE17" s="57">
        <f>AB17*15</f>
        <v>15</v>
      </c>
    </row>
    <row r="18" spans="2:32" ht="27.95" customHeight="1" x14ac:dyDescent="0.25">
      <c r="B18" s="28" t="s">
        <v>47</v>
      </c>
      <c r="C18" s="81"/>
      <c r="D18" s="27"/>
      <c r="E18" s="27"/>
      <c r="F18" s="22"/>
      <c r="G18" s="22"/>
      <c r="H18" s="27"/>
      <c r="I18" s="22"/>
      <c r="J18" s="22"/>
      <c r="K18" s="27"/>
      <c r="L18" s="27"/>
      <c r="M18" s="23"/>
      <c r="N18" s="79"/>
      <c r="O18" s="23"/>
      <c r="P18" s="23"/>
      <c r="Q18" s="79"/>
      <c r="R18" s="23"/>
      <c r="S18" s="23"/>
      <c r="T18" s="79"/>
      <c r="U18" s="23"/>
      <c r="V18" s="269"/>
      <c r="W18" s="132" t="s">
        <v>12</v>
      </c>
      <c r="X18" s="135"/>
      <c r="Y18" s="131"/>
      <c r="AC18" s="57">
        <f>SUM(AC13:AC17)</f>
        <v>28.099999999999998</v>
      </c>
      <c r="AD18" s="57">
        <f>SUM(AD13:AD17)</f>
        <v>22.5</v>
      </c>
      <c r="AE18" s="57">
        <f>SUM(AE13:AE17)</f>
        <v>116.5</v>
      </c>
      <c r="AF18" s="57">
        <f>AC18*4+AD18*9+AE18*4</f>
        <v>780.9</v>
      </c>
    </row>
    <row r="19" spans="2:32" ht="27.95" customHeight="1" x14ac:dyDescent="0.3">
      <c r="B19" s="120"/>
      <c r="C19" s="82"/>
      <c r="D19" s="79"/>
      <c r="E19" s="79"/>
      <c r="F19" s="23"/>
      <c r="G19" s="23"/>
      <c r="H19" s="79"/>
      <c r="I19" s="23"/>
      <c r="J19" s="23"/>
      <c r="K19" s="79"/>
      <c r="L19" s="23"/>
      <c r="M19" s="23"/>
      <c r="N19" s="79"/>
      <c r="O19" s="23"/>
      <c r="P19" s="23"/>
      <c r="Q19" s="79"/>
      <c r="R19" s="23"/>
      <c r="S19" s="23"/>
      <c r="T19" s="79"/>
      <c r="U19" s="23"/>
      <c r="V19" s="270"/>
      <c r="W19" s="129" t="s">
        <v>85</v>
      </c>
      <c r="X19" s="137"/>
      <c r="Y19" s="144"/>
      <c r="Z19" s="56"/>
      <c r="AC19" s="83">
        <f>AC18*4/AF18</f>
        <v>0.14393648354462799</v>
      </c>
      <c r="AD19" s="83">
        <f>AD18*9/AF18</f>
        <v>0.25931617364579335</v>
      </c>
      <c r="AE19" s="83">
        <f>AE18*4/AF18</f>
        <v>0.59674734280957875</v>
      </c>
    </row>
    <row r="20" spans="2:32" s="74" customFormat="1" ht="27.95" customHeight="1" x14ac:dyDescent="0.3">
      <c r="B20" s="72">
        <v>3</v>
      </c>
      <c r="C20" s="267"/>
      <c r="D20" s="73" t="str">
        <f>'3月菜單'!I12</f>
        <v>寶島白飯</v>
      </c>
      <c r="E20" s="18" t="s">
        <v>15</v>
      </c>
      <c r="F20" s="73"/>
      <c r="G20" s="73" t="str">
        <f>'3月菜單'!I13</f>
        <v>北平脆皮櫻桃烤鴨</v>
      </c>
      <c r="H20" s="181" t="s">
        <v>18</v>
      </c>
      <c r="I20" s="73"/>
      <c r="J20" s="73" t="str">
        <f>'3月菜單'!I14</f>
        <v>麻婆豆腐(豆)</v>
      </c>
      <c r="K20" s="73" t="s">
        <v>17</v>
      </c>
      <c r="L20" s="73"/>
      <c r="M20" s="181" t="str">
        <f>'3月菜單'!I15</f>
        <v>奶香什錦菇菇</v>
      </c>
      <c r="N20" s="181" t="s">
        <v>17</v>
      </c>
      <c r="O20" s="181"/>
      <c r="P20" s="73" t="str">
        <f>'3月菜單'!I16</f>
        <v>深色蔬菜</v>
      </c>
      <c r="Q20" s="73" t="s">
        <v>19</v>
      </c>
      <c r="R20" s="73"/>
      <c r="S20" s="73" t="str">
        <f>'3月菜單'!I17</f>
        <v>玉米蛋花湯</v>
      </c>
      <c r="T20" s="73" t="s">
        <v>17</v>
      </c>
      <c r="U20" s="73"/>
      <c r="V20" s="268"/>
      <c r="W20" s="126" t="s">
        <v>7</v>
      </c>
      <c r="X20" s="127" t="s">
        <v>37</v>
      </c>
      <c r="Y20" s="128">
        <v>5</v>
      </c>
      <c r="Z20" s="57"/>
      <c r="AA20" s="57"/>
      <c r="AB20" s="58"/>
      <c r="AC20" s="57" t="s">
        <v>20</v>
      </c>
      <c r="AD20" s="57" t="s">
        <v>21</v>
      </c>
      <c r="AE20" s="57" t="s">
        <v>22</v>
      </c>
      <c r="AF20" s="57" t="s">
        <v>23</v>
      </c>
    </row>
    <row r="21" spans="2:32" s="89" customFormat="1" ht="27.75" customHeight="1" x14ac:dyDescent="0.4">
      <c r="B21" s="75" t="s">
        <v>8</v>
      </c>
      <c r="C21" s="267"/>
      <c r="D21" s="23" t="s">
        <v>143</v>
      </c>
      <c r="E21" s="23"/>
      <c r="F21" s="23">
        <v>100</v>
      </c>
      <c r="G21" s="22" t="s">
        <v>379</v>
      </c>
      <c r="H21" s="22"/>
      <c r="I21" s="22">
        <v>60</v>
      </c>
      <c r="J21" s="22" t="s">
        <v>109</v>
      </c>
      <c r="K21" s="22"/>
      <c r="L21" s="22">
        <v>40</v>
      </c>
      <c r="M21" s="22" t="s">
        <v>180</v>
      </c>
      <c r="N21" s="22"/>
      <c r="O21" s="22">
        <v>40</v>
      </c>
      <c r="P21" s="23" t="str">
        <f>P20</f>
        <v>深色蔬菜</v>
      </c>
      <c r="Q21" s="23"/>
      <c r="R21" s="23">
        <v>120</v>
      </c>
      <c r="S21" s="99" t="s">
        <v>169</v>
      </c>
      <c r="T21" s="23"/>
      <c r="U21" s="23">
        <v>30</v>
      </c>
      <c r="V21" s="269"/>
      <c r="W21" s="129" t="s">
        <v>82</v>
      </c>
      <c r="X21" s="130" t="s">
        <v>38</v>
      </c>
      <c r="Y21" s="131">
        <v>2.4</v>
      </c>
      <c r="Z21" s="87"/>
      <c r="AA21" s="88" t="s">
        <v>24</v>
      </c>
      <c r="AB21" s="88">
        <v>6.2</v>
      </c>
      <c r="AC21" s="88">
        <f>AB21*2</f>
        <v>12.4</v>
      </c>
      <c r="AD21" s="88"/>
      <c r="AE21" s="88">
        <f>AB21*15</f>
        <v>93</v>
      </c>
      <c r="AF21" s="88">
        <f>AC21*4+AE21*4</f>
        <v>421.6</v>
      </c>
    </row>
    <row r="22" spans="2:32" s="89" customFormat="1" ht="27.95" customHeight="1" x14ac:dyDescent="0.3">
      <c r="B22" s="75">
        <v>6</v>
      </c>
      <c r="C22" s="267"/>
      <c r="D22" s="22"/>
      <c r="E22" s="22"/>
      <c r="F22" s="22"/>
      <c r="G22" s="23" t="s">
        <v>380</v>
      </c>
      <c r="H22" s="23"/>
      <c r="I22" s="23">
        <v>1</v>
      </c>
      <c r="J22" s="22" t="s">
        <v>170</v>
      </c>
      <c r="K22" s="22"/>
      <c r="L22" s="22">
        <v>30</v>
      </c>
      <c r="M22" s="22" t="s">
        <v>280</v>
      </c>
      <c r="N22" s="22"/>
      <c r="O22" s="22">
        <v>20</v>
      </c>
      <c r="P22" s="23"/>
      <c r="Q22" s="23"/>
      <c r="R22" s="23"/>
      <c r="S22" s="35" t="s">
        <v>106</v>
      </c>
      <c r="T22" s="23"/>
      <c r="U22" s="23">
        <v>10</v>
      </c>
      <c r="V22" s="269"/>
      <c r="W22" s="132" t="s">
        <v>9</v>
      </c>
      <c r="X22" s="133" t="s">
        <v>39</v>
      </c>
      <c r="Y22" s="131">
        <v>2.1</v>
      </c>
      <c r="AA22" s="90" t="s">
        <v>25</v>
      </c>
      <c r="AB22" s="88">
        <v>2.1</v>
      </c>
      <c r="AC22" s="91">
        <f>AB22*7</f>
        <v>14.700000000000001</v>
      </c>
      <c r="AD22" s="88">
        <f>AB22*5</f>
        <v>10.5</v>
      </c>
      <c r="AE22" s="88" t="s">
        <v>26</v>
      </c>
      <c r="AF22" s="92">
        <f>AC22*4+AD22*9</f>
        <v>153.30000000000001</v>
      </c>
    </row>
    <row r="23" spans="2:32" s="89" customFormat="1" ht="27.95" customHeight="1" x14ac:dyDescent="0.4">
      <c r="B23" s="75" t="s">
        <v>10</v>
      </c>
      <c r="C23" s="267"/>
      <c r="D23" s="22"/>
      <c r="E23" s="22"/>
      <c r="F23" s="22"/>
      <c r="G23" s="23"/>
      <c r="H23" s="79"/>
      <c r="I23" s="23"/>
      <c r="J23" s="23" t="s">
        <v>172</v>
      </c>
      <c r="K23" s="167"/>
      <c r="L23" s="22">
        <v>10</v>
      </c>
      <c r="M23" s="22" t="s">
        <v>105</v>
      </c>
      <c r="N23" s="27"/>
      <c r="O23" s="23">
        <v>5</v>
      </c>
      <c r="P23" s="23"/>
      <c r="Q23" s="79"/>
      <c r="R23" s="23"/>
      <c r="S23" s="23"/>
      <c r="T23" s="23"/>
      <c r="U23" s="23"/>
      <c r="V23" s="269"/>
      <c r="W23" s="129" t="s">
        <v>86</v>
      </c>
      <c r="X23" s="133" t="s">
        <v>40</v>
      </c>
      <c r="Y23" s="131">
        <v>2.6</v>
      </c>
      <c r="Z23" s="87"/>
      <c r="AA23" s="93" t="s">
        <v>27</v>
      </c>
      <c r="AB23" s="88">
        <v>1.6</v>
      </c>
      <c r="AC23" s="88">
        <f>AB23*1</f>
        <v>1.6</v>
      </c>
      <c r="AD23" s="88" t="s">
        <v>26</v>
      </c>
      <c r="AE23" s="88">
        <f>AB23*5</f>
        <v>8</v>
      </c>
      <c r="AF23" s="88">
        <f>AC23*4+AE23*4</f>
        <v>38.4</v>
      </c>
    </row>
    <row r="24" spans="2:32" s="89" customFormat="1" ht="27.95" customHeight="1" x14ac:dyDescent="0.25">
      <c r="B24" s="271" t="s">
        <v>48</v>
      </c>
      <c r="C24" s="267"/>
      <c r="D24" s="22"/>
      <c r="E24" s="22"/>
      <c r="F24" s="22"/>
      <c r="G24" s="23"/>
      <c r="H24" s="79"/>
      <c r="I24" s="23"/>
      <c r="J24" s="23" t="s">
        <v>169</v>
      </c>
      <c r="K24" s="23"/>
      <c r="L24" s="23">
        <v>10</v>
      </c>
      <c r="M24" s="23" t="s">
        <v>122</v>
      </c>
      <c r="N24" s="173"/>
      <c r="O24" s="23">
        <v>10</v>
      </c>
      <c r="P24" s="23"/>
      <c r="Q24" s="79"/>
      <c r="R24" s="23"/>
      <c r="S24" s="23"/>
      <c r="T24" s="79"/>
      <c r="U24" s="23"/>
      <c r="V24" s="269"/>
      <c r="W24" s="132" t="s">
        <v>11</v>
      </c>
      <c r="X24" s="133" t="s">
        <v>41</v>
      </c>
      <c r="Y24" s="131">
        <v>0</v>
      </c>
      <c r="AA24" s="93" t="s">
        <v>28</v>
      </c>
      <c r="AB24" s="88">
        <v>2.5</v>
      </c>
      <c r="AC24" s="88"/>
      <c r="AD24" s="88">
        <f>AB24*5</f>
        <v>12.5</v>
      </c>
      <c r="AE24" s="88" t="s">
        <v>26</v>
      </c>
      <c r="AF24" s="88">
        <f>AD24*9</f>
        <v>112.5</v>
      </c>
    </row>
    <row r="25" spans="2:32" s="89" customFormat="1" ht="27.95" customHeight="1" x14ac:dyDescent="0.4">
      <c r="B25" s="271"/>
      <c r="C25" s="267"/>
      <c r="D25" s="22"/>
      <c r="E25" s="22"/>
      <c r="F25" s="22"/>
      <c r="G25" s="178"/>
      <c r="H25" s="27"/>
      <c r="I25" s="22"/>
      <c r="J25" s="173"/>
      <c r="K25" s="173"/>
      <c r="L25" s="23"/>
      <c r="M25" s="173"/>
      <c r="N25" s="173"/>
      <c r="O25" s="23"/>
      <c r="P25" s="23"/>
      <c r="Q25" s="79"/>
      <c r="R25" s="23"/>
      <c r="S25" s="23"/>
      <c r="T25" s="79"/>
      <c r="U25" s="23"/>
      <c r="V25" s="269"/>
      <c r="W25" s="129" t="s">
        <v>75</v>
      </c>
      <c r="X25" s="134" t="s">
        <v>42</v>
      </c>
      <c r="Y25" s="131">
        <v>0</v>
      </c>
      <c r="Z25" s="87"/>
      <c r="AA25" s="93" t="s">
        <v>29</v>
      </c>
      <c r="AB25" s="88"/>
      <c r="AC25" s="93"/>
      <c r="AD25" s="93"/>
      <c r="AE25" s="93">
        <f>AB25*15</f>
        <v>0</v>
      </c>
      <c r="AF25" s="93"/>
    </row>
    <row r="26" spans="2:32" s="89" customFormat="1" ht="27.95" customHeight="1" x14ac:dyDescent="0.25">
      <c r="B26" s="28" t="s">
        <v>47</v>
      </c>
      <c r="C26" s="95"/>
      <c r="D26" s="23"/>
      <c r="E26" s="79"/>
      <c r="F26" s="23"/>
      <c r="G26" s="23"/>
      <c r="H26" s="79"/>
      <c r="I26" s="23"/>
      <c r="J26" s="23"/>
      <c r="K26" s="79"/>
      <c r="L26" s="23"/>
      <c r="M26" s="23"/>
      <c r="N26" s="79"/>
      <c r="O26" s="23"/>
      <c r="P26" s="23"/>
      <c r="Q26" s="79"/>
      <c r="R26" s="23"/>
      <c r="S26" s="23"/>
      <c r="T26" s="79"/>
      <c r="U26" s="23"/>
      <c r="V26" s="269"/>
      <c r="W26" s="132" t="s">
        <v>12</v>
      </c>
      <c r="X26" s="135"/>
      <c r="Y26" s="131"/>
      <c r="AA26" s="93"/>
      <c r="AB26" s="88"/>
      <c r="AC26" s="93">
        <f>SUM(AC21:AC25)</f>
        <v>28.700000000000003</v>
      </c>
      <c r="AD26" s="93">
        <f>SUM(AD21:AD25)</f>
        <v>23</v>
      </c>
      <c r="AE26" s="93">
        <f>SUM(AE21:AE25)</f>
        <v>101</v>
      </c>
      <c r="AF26" s="93">
        <f>AC26*4+AD26*9+AE26*4</f>
        <v>725.8</v>
      </c>
    </row>
    <row r="27" spans="2:32" s="89" customFormat="1" ht="27.95" customHeight="1" thickBot="1" x14ac:dyDescent="0.45">
      <c r="B27" s="121"/>
      <c r="C27" s="96"/>
      <c r="D27" s="79"/>
      <c r="E27" s="79"/>
      <c r="F27" s="23"/>
      <c r="G27" s="23"/>
      <c r="H27" s="79"/>
      <c r="I27" s="23"/>
      <c r="J27" s="23"/>
      <c r="K27" s="79"/>
      <c r="L27" s="23"/>
      <c r="M27" s="23"/>
      <c r="N27" s="79"/>
      <c r="O27" s="23"/>
      <c r="P27" s="23"/>
      <c r="Q27" s="79"/>
      <c r="R27" s="23"/>
      <c r="S27" s="23"/>
      <c r="T27" s="79"/>
      <c r="U27" s="23"/>
      <c r="V27" s="270"/>
      <c r="W27" s="129" t="s">
        <v>87</v>
      </c>
      <c r="X27" s="137"/>
      <c r="Y27" s="131"/>
      <c r="Z27" s="87"/>
      <c r="AB27" s="97"/>
      <c r="AC27" s="98">
        <f>AC26*4/AF26</f>
        <v>0.15817029484706532</v>
      </c>
      <c r="AD27" s="98">
        <f>AD26*9/AF26</f>
        <v>0.28520253513364563</v>
      </c>
      <c r="AE27" s="98">
        <f>AE26*4/AF26</f>
        <v>0.55662717001928907</v>
      </c>
    </row>
    <row r="28" spans="2:32" s="74" customFormat="1" ht="27.95" customHeight="1" x14ac:dyDescent="0.3">
      <c r="B28" s="72">
        <v>3</v>
      </c>
      <c r="C28" s="267"/>
      <c r="D28" s="73" t="str">
        <f>'3月菜單'!M12</f>
        <v>小米飯</v>
      </c>
      <c r="E28" s="73" t="s">
        <v>15</v>
      </c>
      <c r="F28" s="73"/>
      <c r="G28" s="73" t="str">
        <f>'3月菜單'!M13</f>
        <v>蘑菇豬排</v>
      </c>
      <c r="H28" s="73" t="s">
        <v>17</v>
      </c>
      <c r="I28" s="73"/>
      <c r="J28" s="73" t="str">
        <f>'3月菜單'!M14</f>
        <v>瓜仔肉燥(醃)</v>
      </c>
      <c r="K28" s="73" t="s">
        <v>17</v>
      </c>
      <c r="L28" s="73"/>
      <c r="M28" s="73" t="str">
        <f>'3月菜單'!M15</f>
        <v>黃金小雞塊*2(加)(炸)</v>
      </c>
      <c r="N28" s="73" t="s">
        <v>100</v>
      </c>
      <c r="O28" s="73"/>
      <c r="P28" s="73" t="str">
        <f>'3月菜單'!M16</f>
        <v>淺色蔬菜</v>
      </c>
      <c r="Q28" s="73" t="s">
        <v>19</v>
      </c>
      <c r="R28" s="73"/>
      <c r="S28" s="73" t="str">
        <f>'3月菜單'!M17</f>
        <v>酸辣湯(豆)</v>
      </c>
      <c r="T28" s="73" t="s">
        <v>17</v>
      </c>
      <c r="U28" s="73"/>
      <c r="V28" s="268"/>
      <c r="W28" s="126" t="s">
        <v>7</v>
      </c>
      <c r="X28" s="127" t="s">
        <v>37</v>
      </c>
      <c r="Y28" s="149">
        <v>5</v>
      </c>
      <c r="Z28" s="57"/>
      <c r="AA28" s="57"/>
      <c r="AB28" s="58"/>
      <c r="AC28" s="57" t="s">
        <v>20</v>
      </c>
      <c r="AD28" s="57" t="s">
        <v>21</v>
      </c>
      <c r="AE28" s="57" t="s">
        <v>22</v>
      </c>
      <c r="AF28" s="57" t="s">
        <v>23</v>
      </c>
    </row>
    <row r="29" spans="2:32" ht="27.95" customHeight="1" x14ac:dyDescent="0.3">
      <c r="B29" s="75" t="s">
        <v>8</v>
      </c>
      <c r="C29" s="267"/>
      <c r="D29" s="23" t="s">
        <v>45</v>
      </c>
      <c r="E29" s="23"/>
      <c r="F29" s="23">
        <v>60</v>
      </c>
      <c r="G29" s="22" t="s">
        <v>267</v>
      </c>
      <c r="H29" s="22"/>
      <c r="I29" s="22">
        <v>60</v>
      </c>
      <c r="J29" s="23" t="s">
        <v>172</v>
      </c>
      <c r="K29" s="119"/>
      <c r="L29" s="23">
        <v>20</v>
      </c>
      <c r="M29" s="22" t="s">
        <v>381</v>
      </c>
      <c r="N29" s="22"/>
      <c r="O29" s="22">
        <v>30</v>
      </c>
      <c r="P29" s="23" t="str">
        <f>P28</f>
        <v>淺色蔬菜</v>
      </c>
      <c r="Q29" s="23"/>
      <c r="R29" s="23">
        <v>120</v>
      </c>
      <c r="S29" s="99" t="s">
        <v>283</v>
      </c>
      <c r="T29" s="23"/>
      <c r="U29" s="23">
        <v>10</v>
      </c>
      <c r="V29" s="269"/>
      <c r="W29" s="129" t="s">
        <v>88</v>
      </c>
      <c r="X29" s="130" t="s">
        <v>38</v>
      </c>
      <c r="Y29" s="138">
        <v>2.5</v>
      </c>
      <c r="Z29" s="56"/>
      <c r="AA29" s="58" t="s">
        <v>24</v>
      </c>
      <c r="AB29" s="58">
        <v>6</v>
      </c>
      <c r="AC29" s="58">
        <f>AB29*2</f>
        <v>12</v>
      </c>
      <c r="AD29" s="58"/>
      <c r="AE29" s="58">
        <f>AB29*15</f>
        <v>90</v>
      </c>
      <c r="AF29" s="58">
        <f>AC29*4+AE29*4</f>
        <v>408</v>
      </c>
    </row>
    <row r="30" spans="2:32" ht="27.95" customHeight="1" x14ac:dyDescent="0.3">
      <c r="B30" s="75">
        <v>7</v>
      </c>
      <c r="C30" s="267"/>
      <c r="D30" s="23" t="s">
        <v>121</v>
      </c>
      <c r="E30" s="23"/>
      <c r="F30" s="23">
        <v>40</v>
      </c>
      <c r="G30" s="23"/>
      <c r="H30" s="22"/>
      <c r="I30" s="22"/>
      <c r="J30" s="23" t="s">
        <v>103</v>
      </c>
      <c r="K30" s="173"/>
      <c r="L30" s="23">
        <v>25</v>
      </c>
      <c r="M30" s="23"/>
      <c r="N30" s="173"/>
      <c r="O30" s="23"/>
      <c r="P30" s="23"/>
      <c r="Q30" s="23"/>
      <c r="R30" s="23"/>
      <c r="S30" s="23" t="s">
        <v>173</v>
      </c>
      <c r="T30" s="23"/>
      <c r="U30" s="23">
        <v>5</v>
      </c>
      <c r="V30" s="269"/>
      <c r="W30" s="132" t="s">
        <v>9</v>
      </c>
      <c r="X30" s="133" t="s">
        <v>39</v>
      </c>
      <c r="Y30" s="138">
        <v>2.6</v>
      </c>
      <c r="AA30" s="76" t="s">
        <v>25</v>
      </c>
      <c r="AB30" s="58">
        <v>2</v>
      </c>
      <c r="AC30" s="77">
        <f>AB30*7</f>
        <v>14</v>
      </c>
      <c r="AD30" s="58">
        <f>AB30*5</f>
        <v>10</v>
      </c>
      <c r="AE30" s="58" t="s">
        <v>26</v>
      </c>
      <c r="AF30" s="78">
        <f>AC30*4+AD30*9</f>
        <v>146</v>
      </c>
    </row>
    <row r="31" spans="2:32" ht="27.95" customHeight="1" x14ac:dyDescent="0.3">
      <c r="B31" s="75" t="s">
        <v>10</v>
      </c>
      <c r="C31" s="267"/>
      <c r="D31" s="23"/>
      <c r="E31" s="23"/>
      <c r="F31" s="23"/>
      <c r="G31" s="23"/>
      <c r="H31" s="23"/>
      <c r="I31" s="23"/>
      <c r="J31" s="23" t="s">
        <v>124</v>
      </c>
      <c r="K31" s="173"/>
      <c r="L31" s="23">
        <v>15</v>
      </c>
      <c r="M31" s="23"/>
      <c r="N31" s="173"/>
      <c r="O31" s="23"/>
      <c r="P31" s="23"/>
      <c r="Q31" s="79"/>
      <c r="R31" s="23"/>
      <c r="S31" s="23" t="s">
        <v>105</v>
      </c>
      <c r="T31" s="23"/>
      <c r="U31" s="23">
        <v>5</v>
      </c>
      <c r="V31" s="269"/>
      <c r="W31" s="129" t="s">
        <v>83</v>
      </c>
      <c r="X31" s="133" t="s">
        <v>40</v>
      </c>
      <c r="Y31" s="138">
        <v>2.2999999999999998</v>
      </c>
      <c r="Z31" s="56"/>
      <c r="AA31" s="57" t="s">
        <v>27</v>
      </c>
      <c r="AB31" s="58">
        <v>1.8</v>
      </c>
      <c r="AC31" s="58">
        <f>AB31*1</f>
        <v>1.8</v>
      </c>
      <c r="AD31" s="58" t="s">
        <v>26</v>
      </c>
      <c r="AE31" s="58">
        <f>AB31*5</f>
        <v>9</v>
      </c>
      <c r="AF31" s="58">
        <f>AC31*4+AE31*4</f>
        <v>43.2</v>
      </c>
    </row>
    <row r="32" spans="2:32" ht="27.95" customHeight="1" x14ac:dyDescent="0.25">
      <c r="B32" s="271" t="s">
        <v>49</v>
      </c>
      <c r="C32" s="267"/>
      <c r="D32" s="167"/>
      <c r="E32" s="27"/>
      <c r="F32" s="22"/>
      <c r="G32" s="182"/>
      <c r="H32" s="89"/>
      <c r="I32" s="183"/>
      <c r="J32" s="23"/>
      <c r="K32" s="23"/>
      <c r="L32" s="23"/>
      <c r="M32" s="23"/>
      <c r="N32" s="23"/>
      <c r="O32" s="23"/>
      <c r="P32" s="23"/>
      <c r="Q32" s="79"/>
      <c r="R32" s="23"/>
      <c r="S32" s="23" t="s">
        <v>175</v>
      </c>
      <c r="T32" s="23"/>
      <c r="U32" s="23">
        <v>5</v>
      </c>
      <c r="V32" s="269"/>
      <c r="W32" s="132" t="s">
        <v>11</v>
      </c>
      <c r="X32" s="133" t="s">
        <v>41</v>
      </c>
      <c r="Y32" s="138">
        <v>0</v>
      </c>
      <c r="AA32" s="57" t="s">
        <v>28</v>
      </c>
      <c r="AB32" s="58">
        <v>2.5</v>
      </c>
      <c r="AC32" s="58"/>
      <c r="AD32" s="58">
        <f>AB32*5</f>
        <v>12.5</v>
      </c>
      <c r="AE32" s="58" t="s">
        <v>26</v>
      </c>
      <c r="AF32" s="58">
        <f>AD32*9</f>
        <v>112.5</v>
      </c>
    </row>
    <row r="33" spans="2:32" ht="27.95" customHeight="1" x14ac:dyDescent="0.3">
      <c r="B33" s="271"/>
      <c r="C33" s="267"/>
      <c r="D33" s="167"/>
      <c r="E33" s="167"/>
      <c r="F33" s="22"/>
      <c r="G33" s="23"/>
      <c r="H33" s="79"/>
      <c r="I33" s="23"/>
      <c r="J33" s="23"/>
      <c r="K33" s="27"/>
      <c r="L33" s="22"/>
      <c r="M33" s="23"/>
      <c r="N33" s="173"/>
      <c r="O33" s="23"/>
      <c r="P33" s="23"/>
      <c r="Q33" s="79"/>
      <c r="R33" s="23"/>
      <c r="S33" s="23" t="s">
        <v>109</v>
      </c>
      <c r="T33" s="173"/>
      <c r="U33" s="23">
        <v>10</v>
      </c>
      <c r="V33" s="269"/>
      <c r="W33" s="129" t="s">
        <v>78</v>
      </c>
      <c r="X33" s="134" t="s">
        <v>42</v>
      </c>
      <c r="Y33" s="138">
        <v>0</v>
      </c>
      <c r="Z33" s="56"/>
      <c r="AA33" s="57" t="s">
        <v>29</v>
      </c>
      <c r="AB33" s="58">
        <v>1</v>
      </c>
      <c r="AE33" s="57">
        <f>AB33*15</f>
        <v>15</v>
      </c>
    </row>
    <row r="34" spans="2:32" ht="27.95" customHeight="1" x14ac:dyDescent="0.25">
      <c r="B34" s="28" t="s">
        <v>47</v>
      </c>
      <c r="C34" s="81"/>
      <c r="D34" s="79"/>
      <c r="E34" s="79"/>
      <c r="F34" s="23"/>
      <c r="G34" s="23"/>
      <c r="H34" s="173"/>
      <c r="I34" s="23"/>
      <c r="J34" s="23"/>
      <c r="K34" s="27"/>
      <c r="L34" s="22"/>
      <c r="M34" s="22"/>
      <c r="N34" s="27"/>
      <c r="O34" s="22"/>
      <c r="P34" s="23"/>
      <c r="Q34" s="79"/>
      <c r="R34" s="23"/>
      <c r="S34" s="23" t="s">
        <v>284</v>
      </c>
      <c r="T34" s="79"/>
      <c r="U34" s="23">
        <v>5</v>
      </c>
      <c r="V34" s="269"/>
      <c r="W34" s="132" t="s">
        <v>12</v>
      </c>
      <c r="X34" s="135"/>
      <c r="Y34" s="138"/>
      <c r="AC34" s="57">
        <f>SUM(AC29:AC33)</f>
        <v>27.8</v>
      </c>
      <c r="AD34" s="57">
        <f>SUM(AD29:AD33)</f>
        <v>22.5</v>
      </c>
      <c r="AE34" s="57">
        <f>SUM(AE29:AE33)</f>
        <v>114</v>
      </c>
      <c r="AF34" s="57">
        <f>AC34*4+AD34*9+AE34*4</f>
        <v>769.7</v>
      </c>
    </row>
    <row r="35" spans="2:32" ht="27.95" customHeight="1" thickBot="1" x14ac:dyDescent="0.35">
      <c r="B35" s="120"/>
      <c r="C35" s="82"/>
      <c r="D35" s="79"/>
      <c r="E35" s="79"/>
      <c r="F35" s="23"/>
      <c r="G35" s="23"/>
      <c r="H35" s="79"/>
      <c r="I35" s="23"/>
      <c r="J35" s="23"/>
      <c r="K35" s="79"/>
      <c r="L35" s="23"/>
      <c r="M35" s="23"/>
      <c r="N35" s="79"/>
      <c r="O35" s="23"/>
      <c r="P35" s="23"/>
      <c r="Q35" s="79"/>
      <c r="R35" s="23"/>
      <c r="S35" s="23"/>
      <c r="T35" s="79"/>
      <c r="U35" s="23"/>
      <c r="V35" s="270"/>
      <c r="W35" s="139" t="s">
        <v>89</v>
      </c>
      <c r="X35" s="140"/>
      <c r="Y35" s="150"/>
      <c r="Z35" s="56"/>
      <c r="AC35" s="83">
        <f>AC34*4/AF34</f>
        <v>0.14447187215798363</v>
      </c>
      <c r="AD35" s="83">
        <f>AD34*9/AF34</f>
        <v>0.26308951539560865</v>
      </c>
      <c r="AE35" s="83">
        <f>AE34*4/AF34</f>
        <v>0.59243861244640761</v>
      </c>
    </row>
    <row r="36" spans="2:32" s="74" customFormat="1" ht="27.95" customHeight="1" x14ac:dyDescent="0.3">
      <c r="B36" s="72">
        <v>3</v>
      </c>
      <c r="C36" s="267"/>
      <c r="D36" s="73" t="str">
        <f>'3月菜單'!Q12</f>
        <v>醬香肉絲炒飯</v>
      </c>
      <c r="E36" s="73" t="s">
        <v>18</v>
      </c>
      <c r="F36" s="73"/>
      <c r="G36" s="73" t="str">
        <f>'3月菜單'!Q13</f>
        <v>燒烤檸檬雞翅</v>
      </c>
      <c r="H36" s="73" t="s">
        <v>60</v>
      </c>
      <c r="I36" s="73"/>
      <c r="J36" s="73" t="str">
        <f>'3月菜單'!Q14</f>
        <v>豬肉涮涮鍋</v>
      </c>
      <c r="K36" s="73" t="s">
        <v>17</v>
      </c>
      <c r="L36" s="73"/>
      <c r="M36" s="73" t="str">
        <f>'3月菜單'!Q15</f>
        <v>日式烤饅頭(冷主)</v>
      </c>
      <c r="N36" s="73" t="s">
        <v>60</v>
      </c>
      <c r="O36" s="73"/>
      <c r="P36" s="73" t="str">
        <f>'3月菜單'!Q16</f>
        <v>深色蔬菜</v>
      </c>
      <c r="Q36" s="73" t="s">
        <v>19</v>
      </c>
      <c r="R36" s="73"/>
      <c r="S36" s="73" t="str">
        <f>'3月菜單'!Q17</f>
        <v>金針肉絲湯</v>
      </c>
      <c r="T36" s="73" t="s">
        <v>17</v>
      </c>
      <c r="U36" s="73"/>
      <c r="V36" s="268"/>
      <c r="W36" s="126" t="s">
        <v>7</v>
      </c>
      <c r="X36" s="127" t="s">
        <v>37</v>
      </c>
      <c r="Y36" s="149">
        <v>5</v>
      </c>
      <c r="Z36" s="57"/>
      <c r="AA36" s="57"/>
      <c r="AB36" s="58"/>
      <c r="AC36" s="57" t="s">
        <v>20</v>
      </c>
      <c r="AD36" s="57" t="s">
        <v>21</v>
      </c>
      <c r="AE36" s="57" t="s">
        <v>22</v>
      </c>
      <c r="AF36" s="57" t="s">
        <v>23</v>
      </c>
    </row>
    <row r="37" spans="2:32" ht="27.95" customHeight="1" x14ac:dyDescent="0.3">
      <c r="B37" s="75" t="s">
        <v>8</v>
      </c>
      <c r="C37" s="267"/>
      <c r="D37" s="22" t="s">
        <v>115</v>
      </c>
      <c r="E37" s="22"/>
      <c r="F37" s="22">
        <v>100</v>
      </c>
      <c r="G37" s="23" t="s">
        <v>268</v>
      </c>
      <c r="H37" s="23"/>
      <c r="I37" s="23">
        <v>100</v>
      </c>
      <c r="J37" s="23" t="s">
        <v>182</v>
      </c>
      <c r="K37" s="23"/>
      <c r="L37" s="23">
        <v>60</v>
      </c>
      <c r="M37" s="23" t="s">
        <v>382</v>
      </c>
      <c r="N37" s="23"/>
      <c r="O37" s="23">
        <v>30</v>
      </c>
      <c r="P37" s="23" t="str">
        <f>P36</f>
        <v>深色蔬菜</v>
      </c>
      <c r="Q37" s="23"/>
      <c r="R37" s="23">
        <v>120</v>
      </c>
      <c r="S37" s="23" t="s">
        <v>192</v>
      </c>
      <c r="T37" s="23"/>
      <c r="U37" s="23">
        <v>10</v>
      </c>
      <c r="V37" s="269"/>
      <c r="W37" s="129" t="s">
        <v>90</v>
      </c>
      <c r="X37" s="130" t="s">
        <v>38</v>
      </c>
      <c r="Y37" s="138">
        <v>2.2000000000000002</v>
      </c>
      <c r="Z37" s="56"/>
      <c r="AA37" s="58" t="s">
        <v>24</v>
      </c>
      <c r="AB37" s="58">
        <v>6</v>
      </c>
      <c r="AC37" s="58">
        <f>AB37*2</f>
        <v>12</v>
      </c>
      <c r="AD37" s="58"/>
      <c r="AE37" s="58">
        <f>AB37*15</f>
        <v>90</v>
      </c>
      <c r="AF37" s="58">
        <f>AC37*4+AE37*4</f>
        <v>408</v>
      </c>
    </row>
    <row r="38" spans="2:32" ht="27.95" customHeight="1" x14ac:dyDescent="0.3">
      <c r="B38" s="75">
        <v>8</v>
      </c>
      <c r="C38" s="267"/>
      <c r="D38" s="22" t="s">
        <v>144</v>
      </c>
      <c r="E38" s="22"/>
      <c r="F38" s="23">
        <v>30</v>
      </c>
      <c r="G38" s="23"/>
      <c r="H38" s="23"/>
      <c r="I38" s="23"/>
      <c r="J38" s="23" t="s">
        <v>105</v>
      </c>
      <c r="K38" s="23"/>
      <c r="L38" s="23">
        <v>20</v>
      </c>
      <c r="M38" s="22"/>
      <c r="N38" s="22"/>
      <c r="O38" s="22"/>
      <c r="P38" s="23"/>
      <c r="Q38" s="23"/>
      <c r="R38" s="23"/>
      <c r="S38" s="23" t="s">
        <v>105</v>
      </c>
      <c r="T38" s="23"/>
      <c r="U38" s="23">
        <v>10</v>
      </c>
      <c r="V38" s="269"/>
      <c r="W38" s="132" t="s">
        <v>9</v>
      </c>
      <c r="X38" s="133" t="s">
        <v>39</v>
      </c>
      <c r="Y38" s="138">
        <v>2.6</v>
      </c>
      <c r="AA38" s="76" t="s">
        <v>25</v>
      </c>
      <c r="AB38" s="58">
        <v>2.2999999999999998</v>
      </c>
      <c r="AC38" s="77">
        <f>AB38*7</f>
        <v>16.099999999999998</v>
      </c>
      <c r="AD38" s="58">
        <f>AB38*5</f>
        <v>11.5</v>
      </c>
      <c r="AE38" s="58" t="s">
        <v>26</v>
      </c>
      <c r="AF38" s="78">
        <f>AC38*4+AD38*9</f>
        <v>167.89999999999998</v>
      </c>
    </row>
    <row r="39" spans="2:32" ht="27.95" customHeight="1" x14ac:dyDescent="0.3">
      <c r="B39" s="75" t="s">
        <v>10</v>
      </c>
      <c r="C39" s="267"/>
      <c r="D39" s="22" t="s">
        <v>145</v>
      </c>
      <c r="E39" s="27"/>
      <c r="F39" s="23">
        <v>10</v>
      </c>
      <c r="G39" s="22"/>
      <c r="H39" s="22"/>
      <c r="I39" s="22"/>
      <c r="J39" s="22" t="s">
        <v>173</v>
      </c>
      <c r="K39" s="22"/>
      <c r="L39" s="22">
        <v>10</v>
      </c>
      <c r="M39" s="174"/>
      <c r="N39" s="23"/>
      <c r="O39" s="22"/>
      <c r="P39" s="23"/>
      <c r="Q39" s="23"/>
      <c r="R39" s="23"/>
      <c r="S39" s="23" t="s">
        <v>263</v>
      </c>
      <c r="T39" s="23"/>
      <c r="U39" s="23">
        <v>5</v>
      </c>
      <c r="V39" s="269"/>
      <c r="W39" s="129" t="s">
        <v>91</v>
      </c>
      <c r="X39" s="133" t="s">
        <v>40</v>
      </c>
      <c r="Y39" s="138">
        <v>2.2999999999999998</v>
      </c>
      <c r="Z39" s="56"/>
      <c r="AA39" s="57" t="s">
        <v>27</v>
      </c>
      <c r="AB39" s="58">
        <v>1.6</v>
      </c>
      <c r="AC39" s="58">
        <f>AB39*1</f>
        <v>1.6</v>
      </c>
      <c r="AD39" s="58" t="s">
        <v>26</v>
      </c>
      <c r="AE39" s="58">
        <f>AB39*5</f>
        <v>8</v>
      </c>
      <c r="AF39" s="58">
        <f>AC39*4+AE39*4</f>
        <v>38.4</v>
      </c>
    </row>
    <row r="40" spans="2:32" ht="27.95" customHeight="1" x14ac:dyDescent="0.25">
      <c r="B40" s="271" t="s">
        <v>50</v>
      </c>
      <c r="C40" s="267"/>
      <c r="D40" s="22" t="s">
        <v>263</v>
      </c>
      <c r="E40" s="167"/>
      <c r="F40" s="23">
        <v>10</v>
      </c>
      <c r="G40" s="22"/>
      <c r="H40" s="167"/>
      <c r="I40" s="22"/>
      <c r="J40" s="22" t="s">
        <v>258</v>
      </c>
      <c r="K40" s="167"/>
      <c r="L40" s="22">
        <v>10</v>
      </c>
      <c r="M40" s="23"/>
      <c r="N40" s="173"/>
      <c r="O40" s="23"/>
      <c r="P40" s="23"/>
      <c r="Q40" s="23"/>
      <c r="R40" s="23"/>
      <c r="S40" s="23" t="s">
        <v>173</v>
      </c>
      <c r="T40" s="79"/>
      <c r="U40" s="23">
        <v>5</v>
      </c>
      <c r="V40" s="269"/>
      <c r="W40" s="132" t="s">
        <v>11</v>
      </c>
      <c r="X40" s="133" t="s">
        <v>41</v>
      </c>
      <c r="Y40" s="138">
        <v>0</v>
      </c>
      <c r="AA40" s="57" t="s">
        <v>28</v>
      </c>
      <c r="AB40" s="58">
        <v>2.5</v>
      </c>
      <c r="AC40" s="58"/>
      <c r="AD40" s="58">
        <f>AB40*5</f>
        <v>12.5</v>
      </c>
      <c r="AE40" s="58" t="s">
        <v>26</v>
      </c>
      <c r="AF40" s="58">
        <f>AD40*9</f>
        <v>112.5</v>
      </c>
    </row>
    <row r="41" spans="2:32" ht="27.95" customHeight="1" x14ac:dyDescent="0.3">
      <c r="B41" s="271"/>
      <c r="C41" s="267"/>
      <c r="D41" s="22"/>
      <c r="E41" s="27"/>
      <c r="F41" s="23"/>
      <c r="G41" s="23"/>
      <c r="H41" s="173"/>
      <c r="I41" s="23"/>
      <c r="J41" s="23"/>
      <c r="K41" s="173"/>
      <c r="L41" s="23"/>
      <c r="M41" s="23"/>
      <c r="N41" s="79"/>
      <c r="O41" s="23"/>
      <c r="P41" s="23"/>
      <c r="Q41" s="79"/>
      <c r="R41" s="23"/>
      <c r="S41" s="23"/>
      <c r="T41" s="79"/>
      <c r="U41" s="23"/>
      <c r="V41" s="269"/>
      <c r="W41" s="129" t="s">
        <v>92</v>
      </c>
      <c r="X41" s="134" t="s">
        <v>42</v>
      </c>
      <c r="Y41" s="138">
        <v>0</v>
      </c>
      <c r="Z41" s="56"/>
      <c r="AA41" s="57" t="s">
        <v>29</v>
      </c>
      <c r="AE41" s="57">
        <f>AB41*15</f>
        <v>0</v>
      </c>
    </row>
    <row r="42" spans="2:32" ht="27.95" customHeight="1" x14ac:dyDescent="0.25">
      <c r="B42" s="28" t="s">
        <v>47</v>
      </c>
      <c r="C42" s="81"/>
      <c r="D42" s="179"/>
      <c r="E42" s="27"/>
      <c r="F42" s="22"/>
      <c r="G42" s="23"/>
      <c r="H42" s="173"/>
      <c r="I42" s="23"/>
      <c r="J42" s="23"/>
      <c r="K42" s="173"/>
      <c r="L42" s="23"/>
      <c r="M42" s="174"/>
      <c r="N42" s="79"/>
      <c r="O42" s="23"/>
      <c r="P42" s="23"/>
      <c r="Q42" s="79"/>
      <c r="R42" s="23"/>
      <c r="S42" s="23"/>
      <c r="T42" s="79"/>
      <c r="U42" s="23"/>
      <c r="V42" s="269"/>
      <c r="W42" s="132" t="s">
        <v>12</v>
      </c>
      <c r="X42" s="135"/>
      <c r="Y42" s="138"/>
      <c r="AC42" s="57">
        <f>SUM(AC37:AC41)</f>
        <v>29.7</v>
      </c>
      <c r="AD42" s="57">
        <f>SUM(AD37:AD41)</f>
        <v>24</v>
      </c>
      <c r="AE42" s="57">
        <f>SUM(AE37:AE41)</f>
        <v>98</v>
      </c>
      <c r="AF42" s="57">
        <f>AC42*4+AD42*9+AE42*4</f>
        <v>726.8</v>
      </c>
    </row>
    <row r="43" spans="2:32" ht="27.95" customHeight="1" thickBot="1" x14ac:dyDescent="0.35">
      <c r="B43" s="122"/>
      <c r="C43" s="82"/>
      <c r="D43" s="100"/>
      <c r="E43" s="100"/>
      <c r="F43" s="101"/>
      <c r="G43" s="101"/>
      <c r="H43" s="100"/>
      <c r="I43" s="101"/>
      <c r="J43" s="101"/>
      <c r="K43" s="100"/>
      <c r="L43" s="101"/>
      <c r="M43" s="23"/>
      <c r="N43" s="79"/>
      <c r="O43" s="23"/>
      <c r="P43" s="101"/>
      <c r="Q43" s="100"/>
      <c r="R43" s="101"/>
      <c r="S43" s="101"/>
      <c r="T43" s="100"/>
      <c r="U43" s="101"/>
      <c r="V43" s="270"/>
      <c r="W43" s="139" t="s">
        <v>93</v>
      </c>
      <c r="X43" s="140"/>
      <c r="Y43" s="150"/>
      <c r="Z43" s="56"/>
      <c r="AC43" s="83">
        <f>AC42*4/AF42</f>
        <v>0.16345624656026417</v>
      </c>
      <c r="AD43" s="83">
        <f>AD42*9/AF42</f>
        <v>0.29719317556411667</v>
      </c>
      <c r="AE43" s="83">
        <f>AE42*4/AF42</f>
        <v>0.53935057787561924</v>
      </c>
    </row>
    <row r="44" spans="2:32" s="93" customFormat="1" ht="21.75" customHeight="1" x14ac:dyDescent="0.25">
      <c r="B44" s="58"/>
      <c r="C44" s="57"/>
      <c r="D44" s="57"/>
      <c r="E44" s="102"/>
      <c r="F44" s="57"/>
      <c r="G44" s="57"/>
      <c r="H44" s="102"/>
      <c r="I44" s="57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103"/>
      <c r="AB44" s="88"/>
    </row>
    <row r="45" spans="2:32" x14ac:dyDescent="0.25">
      <c r="B45" s="88"/>
      <c r="C45" s="93"/>
      <c r="D45" s="265"/>
      <c r="E45" s="265"/>
      <c r="F45" s="266"/>
      <c r="G45" s="266"/>
      <c r="H45" s="104"/>
      <c r="K45" s="104"/>
      <c r="N45" s="104"/>
      <c r="Q45" s="104"/>
      <c r="T45" s="104"/>
    </row>
  </sheetData>
  <mergeCells count="18">
    <mergeCell ref="D45:G45"/>
    <mergeCell ref="C28:C33"/>
    <mergeCell ref="V28:V35"/>
    <mergeCell ref="C20:C25"/>
    <mergeCell ref="V20:V27"/>
    <mergeCell ref="J44:Y44"/>
    <mergeCell ref="C36:C41"/>
    <mergeCell ref="V36:V43"/>
    <mergeCell ref="B1:Y1"/>
    <mergeCell ref="C4:C9"/>
    <mergeCell ref="V4:V11"/>
    <mergeCell ref="B8:B9"/>
    <mergeCell ref="B40:B41"/>
    <mergeCell ref="C12:C17"/>
    <mergeCell ref="V12:V19"/>
    <mergeCell ref="B16:B17"/>
    <mergeCell ref="B24:B25"/>
    <mergeCell ref="B32:B33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5"/>
  <sheetViews>
    <sheetView zoomScale="60" workbookViewId="0">
      <selection activeCell="B1" sqref="B1:Y1"/>
    </sheetView>
  </sheetViews>
  <sheetFormatPr defaultColWidth="9" defaultRowHeight="20.25" x14ac:dyDescent="0.25"/>
  <cols>
    <col min="1" max="1" width="1.875" style="1" customWidth="1"/>
    <col min="2" max="2" width="4.875" style="2" customWidth="1"/>
    <col min="3" max="3" width="0" style="1" hidden="1" customWidth="1"/>
    <col min="4" max="4" width="22.625" style="1" customWidth="1"/>
    <col min="5" max="5" width="5.625" style="43" customWidth="1"/>
    <col min="6" max="6" width="9.625" style="1" customWidth="1"/>
    <col min="7" max="7" width="22.625" style="1" customWidth="1"/>
    <col min="8" max="8" width="5.625" style="43" customWidth="1"/>
    <col min="9" max="9" width="9.625" style="1" customWidth="1"/>
    <col min="10" max="10" width="22.625" style="1" customWidth="1"/>
    <col min="11" max="11" width="5.625" style="43" customWidth="1"/>
    <col min="12" max="12" width="9.625" style="1" customWidth="1"/>
    <col min="13" max="13" width="22.625" style="1" customWidth="1"/>
    <col min="14" max="14" width="5.625" style="43" customWidth="1"/>
    <col min="15" max="15" width="9.625" style="1" customWidth="1"/>
    <col min="16" max="16" width="22.625" style="1" customWidth="1"/>
    <col min="17" max="17" width="5.625" style="43" customWidth="1"/>
    <col min="18" max="18" width="9.625" style="1" customWidth="1"/>
    <col min="19" max="19" width="22.625" style="1" customWidth="1"/>
    <col min="20" max="20" width="5.625" style="43" customWidth="1"/>
    <col min="21" max="21" width="9.625" style="1" customWidth="1"/>
    <col min="22" max="22" width="5.25" style="1" customWidth="1"/>
    <col min="23" max="23" width="11.75" style="46" customWidth="1"/>
    <col min="24" max="24" width="11.25" style="106" customWidth="1"/>
    <col min="25" max="25" width="6.625" style="47" customWidth="1"/>
    <col min="26" max="26" width="6.625" style="1" customWidth="1"/>
    <col min="27" max="27" width="6" style="1" hidden="1" customWidth="1"/>
    <col min="28" max="28" width="5.5" style="2" hidden="1" customWidth="1"/>
    <col min="29" max="29" width="7.75" style="1" hidden="1" customWidth="1"/>
    <col min="30" max="30" width="8" style="1" hidden="1" customWidth="1"/>
    <col min="31" max="31" width="7.875" style="1" hidden="1" customWidth="1"/>
    <col min="32" max="32" width="7.5" style="1" hidden="1" customWidth="1"/>
    <col min="33" max="16384" width="9" style="1"/>
  </cols>
  <sheetData>
    <row r="1" spans="2:32" s="49" customFormat="1" ht="38.25" x14ac:dyDescent="0.55000000000000004">
      <c r="B1" s="272" t="s">
        <v>373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48"/>
      <c r="AB1" s="50"/>
    </row>
    <row r="2" spans="2:32" ht="31.5" customHeight="1" thickBot="1" x14ac:dyDescent="0.45">
      <c r="B2" s="108" t="s">
        <v>32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5"/>
      <c r="X2" s="54"/>
      <c r="Y2" s="6"/>
      <c r="Z2" s="7"/>
    </row>
    <row r="3" spans="2:32" s="16" customFormat="1" ht="99" x14ac:dyDescent="0.25">
      <c r="B3" s="8" t="s">
        <v>0</v>
      </c>
      <c r="C3" s="9" t="s">
        <v>1</v>
      </c>
      <c r="D3" s="10" t="s">
        <v>2</v>
      </c>
      <c r="E3" s="62" t="s">
        <v>31</v>
      </c>
      <c r="F3" s="10"/>
      <c r="G3" s="10" t="s">
        <v>3</v>
      </c>
      <c r="H3" s="62" t="s">
        <v>31</v>
      </c>
      <c r="I3" s="10"/>
      <c r="J3" s="10" t="s">
        <v>4</v>
      </c>
      <c r="K3" s="62" t="s">
        <v>31</v>
      </c>
      <c r="L3" s="11"/>
      <c r="M3" s="10" t="s">
        <v>4</v>
      </c>
      <c r="N3" s="62" t="s">
        <v>31</v>
      </c>
      <c r="O3" s="10"/>
      <c r="P3" s="10" t="s">
        <v>4</v>
      </c>
      <c r="Q3" s="62" t="s">
        <v>31</v>
      </c>
      <c r="R3" s="10"/>
      <c r="S3" s="12" t="s">
        <v>5</v>
      </c>
      <c r="T3" s="62" t="s">
        <v>31</v>
      </c>
      <c r="U3" s="10"/>
      <c r="V3" s="110" t="s">
        <v>34</v>
      </c>
      <c r="W3" s="13" t="s">
        <v>6</v>
      </c>
      <c r="X3" s="66" t="s">
        <v>13</v>
      </c>
      <c r="Y3" s="14" t="s">
        <v>14</v>
      </c>
      <c r="Z3" s="15"/>
      <c r="AA3" s="2"/>
      <c r="AB3" s="2"/>
      <c r="AC3" s="1"/>
      <c r="AD3" s="1"/>
      <c r="AE3" s="1"/>
      <c r="AF3" s="1"/>
    </row>
    <row r="4" spans="2:32" s="20" customFormat="1" ht="65.099999999999994" customHeight="1" x14ac:dyDescent="0.3">
      <c r="B4" s="17">
        <v>3</v>
      </c>
      <c r="C4" s="276"/>
      <c r="D4" s="18" t="str">
        <f>'3月菜單'!A21</f>
        <v>寶島白飯+黃金大煎餃(加)</v>
      </c>
      <c r="E4" s="18" t="s">
        <v>58</v>
      </c>
      <c r="F4" s="19" t="s">
        <v>16</v>
      </c>
      <c r="G4" s="18" t="str">
        <f>'3月菜單'!A22</f>
        <v>杏子炸豬排(炸)</v>
      </c>
      <c r="H4" s="18" t="s">
        <v>100</v>
      </c>
      <c r="I4" s="19" t="s">
        <v>16</v>
      </c>
      <c r="J4" s="18" t="str">
        <f>'3月菜單'!A23</f>
        <v>蘑菇豬柳</v>
      </c>
      <c r="K4" s="18" t="s">
        <v>17</v>
      </c>
      <c r="L4" s="19" t="s">
        <v>16</v>
      </c>
      <c r="M4" s="18" t="str">
        <f>'3月菜單'!A24</f>
        <v>古早味白菜滷</v>
      </c>
      <c r="N4" s="18" t="s">
        <v>17</v>
      </c>
      <c r="O4" s="19" t="s">
        <v>16</v>
      </c>
      <c r="P4" s="18" t="str">
        <f>'3月菜單'!A25</f>
        <v>深色蔬菜</v>
      </c>
      <c r="Q4" s="18" t="s">
        <v>19</v>
      </c>
      <c r="R4" s="19" t="s">
        <v>16</v>
      </c>
      <c r="S4" s="18" t="str">
        <f>'3月菜單'!A26</f>
        <v>薑絲冬瓜湯</v>
      </c>
      <c r="T4" s="18" t="s">
        <v>17</v>
      </c>
      <c r="U4" s="19" t="s">
        <v>16</v>
      </c>
      <c r="V4" s="278"/>
      <c r="W4" s="126" t="s">
        <v>7</v>
      </c>
      <c r="X4" s="127" t="s">
        <v>37</v>
      </c>
      <c r="Y4" s="149">
        <v>6</v>
      </c>
      <c r="Z4" s="1"/>
      <c r="AA4" s="1"/>
      <c r="AB4" s="2"/>
      <c r="AC4" s="1" t="s">
        <v>20</v>
      </c>
      <c r="AD4" s="1" t="s">
        <v>21</v>
      </c>
      <c r="AE4" s="1" t="s">
        <v>22</v>
      </c>
      <c r="AF4" s="1" t="s">
        <v>23</v>
      </c>
    </row>
    <row r="5" spans="2:32" ht="27.95" customHeight="1" x14ac:dyDescent="0.3">
      <c r="B5" s="21" t="s">
        <v>8</v>
      </c>
      <c r="C5" s="276"/>
      <c r="D5" s="23" t="s">
        <v>45</v>
      </c>
      <c r="E5" s="23"/>
      <c r="F5" s="23">
        <v>100</v>
      </c>
      <c r="G5" s="23" t="s">
        <v>267</v>
      </c>
      <c r="H5" s="23"/>
      <c r="I5" s="23">
        <v>50</v>
      </c>
      <c r="J5" s="23" t="s">
        <v>263</v>
      </c>
      <c r="K5" s="23"/>
      <c r="L5" s="23">
        <v>10</v>
      </c>
      <c r="M5" s="22" t="s">
        <v>182</v>
      </c>
      <c r="N5" s="27"/>
      <c r="O5" s="178">
        <v>40</v>
      </c>
      <c r="P5" s="23" t="str">
        <f>P4</f>
        <v>深色蔬菜</v>
      </c>
      <c r="Q5" s="22"/>
      <c r="R5" s="22">
        <v>120</v>
      </c>
      <c r="S5" s="22" t="s">
        <v>125</v>
      </c>
      <c r="T5" s="22"/>
      <c r="U5" s="22">
        <v>30</v>
      </c>
      <c r="V5" s="279"/>
      <c r="W5" s="129" t="s">
        <v>65</v>
      </c>
      <c r="X5" s="130" t="s">
        <v>38</v>
      </c>
      <c r="Y5" s="138">
        <v>2.5</v>
      </c>
      <c r="Z5" s="7"/>
      <c r="AA5" s="2" t="s">
        <v>24</v>
      </c>
      <c r="AB5" s="2">
        <v>6</v>
      </c>
      <c r="AC5" s="2">
        <f>AB5*2</f>
        <v>12</v>
      </c>
      <c r="AD5" s="2"/>
      <c r="AE5" s="2">
        <f>AB5*15</f>
        <v>90</v>
      </c>
      <c r="AF5" s="2">
        <f>AC5*4+AE5*4</f>
        <v>408</v>
      </c>
    </row>
    <row r="6" spans="2:32" ht="27.95" customHeight="1" x14ac:dyDescent="0.3">
      <c r="B6" s="21">
        <v>11</v>
      </c>
      <c r="C6" s="276"/>
      <c r="D6" s="23"/>
      <c r="E6" s="23"/>
      <c r="F6" s="23"/>
      <c r="G6" s="23"/>
      <c r="H6" s="23"/>
      <c r="I6" s="23"/>
      <c r="J6" s="23" t="s">
        <v>178</v>
      </c>
      <c r="K6" s="23"/>
      <c r="L6" s="23">
        <v>30</v>
      </c>
      <c r="M6" s="22" t="s">
        <v>316</v>
      </c>
      <c r="N6" s="27"/>
      <c r="O6" s="22">
        <v>10</v>
      </c>
      <c r="P6" s="22"/>
      <c r="Q6" s="22"/>
      <c r="R6" s="22"/>
      <c r="S6" s="22" t="s">
        <v>179</v>
      </c>
      <c r="T6" s="184"/>
      <c r="U6" s="22">
        <v>2</v>
      </c>
      <c r="V6" s="279"/>
      <c r="W6" s="132" t="s">
        <v>9</v>
      </c>
      <c r="X6" s="133" t="s">
        <v>39</v>
      </c>
      <c r="Y6" s="138">
        <v>1.8</v>
      </c>
      <c r="AA6" s="24" t="s">
        <v>25</v>
      </c>
      <c r="AB6" s="2">
        <v>2</v>
      </c>
      <c r="AC6" s="25">
        <f>AB6*7</f>
        <v>14</v>
      </c>
      <c r="AD6" s="2">
        <f>AB6*5</f>
        <v>10</v>
      </c>
      <c r="AE6" s="2" t="s">
        <v>26</v>
      </c>
      <c r="AF6" s="26">
        <f>AC6*4+AD6*9</f>
        <v>146</v>
      </c>
    </row>
    <row r="7" spans="2:32" ht="27.95" customHeight="1" x14ac:dyDescent="0.3">
      <c r="B7" s="21" t="s">
        <v>10</v>
      </c>
      <c r="C7" s="276"/>
      <c r="D7" s="23"/>
      <c r="E7" s="23"/>
      <c r="F7" s="23"/>
      <c r="G7" s="23"/>
      <c r="H7" s="23"/>
      <c r="I7" s="23"/>
      <c r="J7" s="22" t="s">
        <v>103</v>
      </c>
      <c r="K7" s="167"/>
      <c r="L7" s="22">
        <v>20</v>
      </c>
      <c r="M7" s="22" t="s">
        <v>173</v>
      </c>
      <c r="N7" s="27"/>
      <c r="O7" s="22">
        <v>10</v>
      </c>
      <c r="P7" s="22"/>
      <c r="Q7" s="27"/>
      <c r="R7" s="22"/>
      <c r="S7" s="22"/>
      <c r="T7" s="27"/>
      <c r="U7" s="22"/>
      <c r="V7" s="279"/>
      <c r="W7" s="129" t="s">
        <v>62</v>
      </c>
      <c r="X7" s="133" t="s">
        <v>40</v>
      </c>
      <c r="Y7" s="138">
        <v>2.6</v>
      </c>
      <c r="Z7" s="7"/>
      <c r="AA7" s="1" t="s">
        <v>27</v>
      </c>
      <c r="AB7" s="2">
        <v>1.5</v>
      </c>
      <c r="AC7" s="2">
        <f>AB7*1</f>
        <v>1.5</v>
      </c>
      <c r="AD7" s="2" t="s">
        <v>26</v>
      </c>
      <c r="AE7" s="2">
        <f>AB7*5</f>
        <v>7.5</v>
      </c>
      <c r="AF7" s="2">
        <f>AC7*4+AE7*4</f>
        <v>36</v>
      </c>
    </row>
    <row r="8" spans="2:32" ht="27.95" customHeight="1" x14ac:dyDescent="0.25">
      <c r="B8" s="277" t="s">
        <v>51</v>
      </c>
      <c r="C8" s="276"/>
      <c r="D8" s="22"/>
      <c r="E8" s="167"/>
      <c r="F8" s="22"/>
      <c r="G8" s="23"/>
      <c r="H8" s="23"/>
      <c r="I8" s="23"/>
      <c r="J8" s="22" t="s">
        <v>105</v>
      </c>
      <c r="K8" s="167"/>
      <c r="L8" s="22">
        <v>10</v>
      </c>
      <c r="M8" s="22" t="s">
        <v>321</v>
      </c>
      <c r="N8" s="27"/>
      <c r="O8" s="22">
        <v>5</v>
      </c>
      <c r="P8" s="22"/>
      <c r="Q8" s="27"/>
      <c r="R8" s="22"/>
      <c r="S8" s="22"/>
      <c r="T8" s="27"/>
      <c r="U8" s="22"/>
      <c r="V8" s="279"/>
      <c r="W8" s="132" t="s">
        <v>11</v>
      </c>
      <c r="X8" s="133" t="s">
        <v>41</v>
      </c>
      <c r="Y8" s="138">
        <v>0</v>
      </c>
      <c r="AA8" s="1" t="s">
        <v>28</v>
      </c>
      <c r="AB8" s="2">
        <v>2.5</v>
      </c>
      <c r="AC8" s="2"/>
      <c r="AD8" s="2">
        <f>AB8*5</f>
        <v>12.5</v>
      </c>
      <c r="AE8" s="2" t="s">
        <v>26</v>
      </c>
      <c r="AF8" s="2">
        <f>AD8*9</f>
        <v>112.5</v>
      </c>
    </row>
    <row r="9" spans="2:32" ht="27.95" customHeight="1" x14ac:dyDescent="0.3">
      <c r="B9" s="277"/>
      <c r="C9" s="276"/>
      <c r="D9" s="22" t="s">
        <v>383</v>
      </c>
      <c r="E9" s="167"/>
      <c r="F9" s="22">
        <v>30</v>
      </c>
      <c r="G9" s="23"/>
      <c r="H9" s="27"/>
      <c r="I9" s="23"/>
      <c r="J9" s="22"/>
      <c r="K9" s="27"/>
      <c r="L9" s="22"/>
      <c r="M9" s="23"/>
      <c r="N9" s="27"/>
      <c r="O9" s="23"/>
      <c r="P9" s="22"/>
      <c r="Q9" s="27"/>
      <c r="R9" s="22"/>
      <c r="S9" s="22"/>
      <c r="T9" s="27"/>
      <c r="U9" s="22"/>
      <c r="V9" s="279"/>
      <c r="W9" s="129" t="s">
        <v>63</v>
      </c>
      <c r="X9" s="134" t="s">
        <v>42</v>
      </c>
      <c r="Y9" s="138">
        <v>0</v>
      </c>
      <c r="Z9" s="7"/>
      <c r="AA9" s="1" t="s">
        <v>29</v>
      </c>
      <c r="AE9" s="1">
        <f>AB9*15</f>
        <v>0</v>
      </c>
    </row>
    <row r="10" spans="2:32" ht="27.95" customHeight="1" x14ac:dyDescent="0.25">
      <c r="B10" s="28" t="s">
        <v>47</v>
      </c>
      <c r="C10" s="29"/>
      <c r="D10" s="22"/>
      <c r="E10" s="27"/>
      <c r="F10" s="22"/>
      <c r="G10" s="22"/>
      <c r="H10" s="27"/>
      <c r="I10" s="22"/>
      <c r="J10" s="22"/>
      <c r="K10" s="27"/>
      <c r="L10" s="22"/>
      <c r="M10" s="23"/>
      <c r="N10" s="27"/>
      <c r="O10" s="23"/>
      <c r="P10" s="22"/>
      <c r="Q10" s="27"/>
      <c r="R10" s="22"/>
      <c r="S10" s="22"/>
      <c r="T10" s="27"/>
      <c r="U10" s="22"/>
      <c r="V10" s="279"/>
      <c r="W10" s="132" t="s">
        <v>12</v>
      </c>
      <c r="X10" s="135"/>
      <c r="Y10" s="138"/>
      <c r="AC10" s="1">
        <f>SUM(AC5:AC9)</f>
        <v>27.5</v>
      </c>
      <c r="AD10" s="1">
        <f>SUM(AD5:AD9)</f>
        <v>22.5</v>
      </c>
      <c r="AE10" s="1">
        <f>SUM(AE5:AE9)</f>
        <v>97.5</v>
      </c>
      <c r="AF10" s="1">
        <f>AC10*4+AD10*9+AE10*4</f>
        <v>702.5</v>
      </c>
    </row>
    <row r="11" spans="2:32" ht="27.95" customHeight="1" thickBot="1" x14ac:dyDescent="0.35">
      <c r="B11" s="30"/>
      <c r="C11" s="31"/>
      <c r="D11" s="27"/>
      <c r="E11" s="27"/>
      <c r="F11" s="22"/>
      <c r="G11" s="22"/>
      <c r="H11" s="27"/>
      <c r="I11" s="22"/>
      <c r="J11" s="22"/>
      <c r="K11" s="27"/>
      <c r="L11" s="22"/>
      <c r="M11" s="23"/>
      <c r="N11" s="27"/>
      <c r="O11" s="23"/>
      <c r="P11" s="22"/>
      <c r="Q11" s="27"/>
      <c r="R11" s="22"/>
      <c r="S11" s="22"/>
      <c r="T11" s="27"/>
      <c r="U11" s="22"/>
      <c r="V11" s="280"/>
      <c r="W11" s="139" t="s">
        <v>64</v>
      </c>
      <c r="X11" s="140"/>
      <c r="Y11" s="150"/>
      <c r="Z11" s="7"/>
      <c r="AC11" s="32">
        <f>AC10*4/AF10</f>
        <v>0.15658362989323843</v>
      </c>
      <c r="AD11" s="32">
        <f>AD10*9/AF10</f>
        <v>0.28825622775800713</v>
      </c>
      <c r="AE11" s="32">
        <f>AE10*4/AF10</f>
        <v>0.55516014234875444</v>
      </c>
    </row>
    <row r="12" spans="2:32" s="20" customFormat="1" ht="27.95" customHeight="1" x14ac:dyDescent="0.3">
      <c r="B12" s="17">
        <v>3</v>
      </c>
      <c r="C12" s="276"/>
      <c r="D12" s="18" t="str">
        <f>'3月菜單'!E21</f>
        <v>地瓜飯</v>
      </c>
      <c r="E12" s="18" t="s">
        <v>15</v>
      </c>
      <c r="F12" s="18"/>
      <c r="G12" s="18" t="str">
        <f>'3月菜單'!E22</f>
        <v>板烤雞腿排</v>
      </c>
      <c r="H12" s="18" t="s">
        <v>60</v>
      </c>
      <c r="I12" s="18"/>
      <c r="J12" s="18" t="str">
        <f>'3月菜單'!E23</f>
        <v>蕃茄蛋豆腐(豆)</v>
      </c>
      <c r="K12" s="18" t="s">
        <v>43</v>
      </c>
      <c r="L12" s="18"/>
      <c r="M12" s="18" t="str">
        <f>'3月菜單'!E24</f>
        <v>沙嗲蝦仁佐四季豆炒菇(海)</v>
      </c>
      <c r="N12" s="18" t="s">
        <v>18</v>
      </c>
      <c r="O12" s="18"/>
      <c r="P12" s="18" t="str">
        <f>'3月菜單'!E25</f>
        <v>淺色蔬菜</v>
      </c>
      <c r="Q12" s="18" t="s">
        <v>19</v>
      </c>
      <c r="R12" s="18"/>
      <c r="S12" s="18" t="str">
        <f>'3月菜單'!E26</f>
        <v>玉米濃湯</v>
      </c>
      <c r="T12" s="18" t="s">
        <v>17</v>
      </c>
      <c r="U12" s="18"/>
      <c r="V12" s="278"/>
      <c r="W12" s="126" t="s">
        <v>7</v>
      </c>
      <c r="X12" s="127" t="s">
        <v>37</v>
      </c>
      <c r="Y12" s="128">
        <v>5</v>
      </c>
      <c r="Z12" s="1"/>
      <c r="AA12" s="1"/>
      <c r="AB12" s="2"/>
      <c r="AC12" s="1" t="s">
        <v>20</v>
      </c>
      <c r="AD12" s="1" t="s">
        <v>21</v>
      </c>
      <c r="AE12" s="1" t="s">
        <v>22</v>
      </c>
      <c r="AF12" s="1" t="s">
        <v>23</v>
      </c>
    </row>
    <row r="13" spans="2:32" ht="27.95" customHeight="1" x14ac:dyDescent="0.3">
      <c r="B13" s="21" t="s">
        <v>8</v>
      </c>
      <c r="C13" s="276"/>
      <c r="D13" s="119" t="s">
        <v>102</v>
      </c>
      <c r="E13" s="119"/>
      <c r="F13" s="119">
        <v>80</v>
      </c>
      <c r="G13" s="22" t="s">
        <v>261</v>
      </c>
      <c r="H13" s="22"/>
      <c r="I13" s="22">
        <v>100</v>
      </c>
      <c r="J13" s="119" t="s">
        <v>184</v>
      </c>
      <c r="K13" s="119"/>
      <c r="L13" s="119">
        <v>20</v>
      </c>
      <c r="M13" s="23" t="s">
        <v>289</v>
      </c>
      <c r="N13" s="23"/>
      <c r="O13" s="23">
        <v>30</v>
      </c>
      <c r="P13" s="23" t="str">
        <f>P12</f>
        <v>淺色蔬菜</v>
      </c>
      <c r="Q13" s="22"/>
      <c r="R13" s="22">
        <v>120</v>
      </c>
      <c r="S13" s="22" t="s">
        <v>169</v>
      </c>
      <c r="T13" s="22"/>
      <c r="U13" s="22">
        <v>10</v>
      </c>
      <c r="V13" s="279"/>
      <c r="W13" s="129" t="s">
        <v>94</v>
      </c>
      <c r="X13" s="130" t="s">
        <v>38</v>
      </c>
      <c r="Y13" s="131">
        <v>2.5</v>
      </c>
      <c r="Z13" s="7"/>
      <c r="AA13" s="2" t="s">
        <v>24</v>
      </c>
      <c r="AB13" s="2">
        <v>6</v>
      </c>
      <c r="AC13" s="2">
        <f>AB13*2</f>
        <v>12</v>
      </c>
      <c r="AD13" s="2"/>
      <c r="AE13" s="2">
        <f>AB13*15</f>
        <v>90</v>
      </c>
      <c r="AF13" s="2">
        <f>AC13*4+AE13*4</f>
        <v>408</v>
      </c>
    </row>
    <row r="14" spans="2:32" ht="27.95" customHeight="1" x14ac:dyDescent="0.3">
      <c r="B14" s="21">
        <v>12</v>
      </c>
      <c r="C14" s="276"/>
      <c r="D14" s="119" t="s">
        <v>104</v>
      </c>
      <c r="E14" s="119"/>
      <c r="F14" s="119">
        <v>55</v>
      </c>
      <c r="G14" s="22"/>
      <c r="H14" s="22"/>
      <c r="I14" s="22"/>
      <c r="J14" s="119" t="s">
        <v>106</v>
      </c>
      <c r="K14" s="119"/>
      <c r="L14" s="119">
        <v>20</v>
      </c>
      <c r="M14" s="22" t="s">
        <v>111</v>
      </c>
      <c r="N14" s="167"/>
      <c r="O14" s="22">
        <v>10</v>
      </c>
      <c r="P14" s="22"/>
      <c r="Q14" s="22"/>
      <c r="R14" s="22"/>
      <c r="S14" s="22" t="s">
        <v>103</v>
      </c>
      <c r="T14" s="22"/>
      <c r="U14" s="22">
        <v>10</v>
      </c>
      <c r="V14" s="279"/>
      <c r="W14" s="132" t="s">
        <v>9</v>
      </c>
      <c r="X14" s="133" t="s">
        <v>39</v>
      </c>
      <c r="Y14" s="131">
        <v>2</v>
      </c>
      <c r="AA14" s="24" t="s">
        <v>25</v>
      </c>
      <c r="AB14" s="2">
        <v>2.2000000000000002</v>
      </c>
      <c r="AC14" s="25">
        <f>AB14*7</f>
        <v>15.400000000000002</v>
      </c>
      <c r="AD14" s="2">
        <f>AB14*5</f>
        <v>11</v>
      </c>
      <c r="AE14" s="2" t="s">
        <v>26</v>
      </c>
      <c r="AF14" s="26">
        <f>AC14*4+AD14*9</f>
        <v>160.60000000000002</v>
      </c>
    </row>
    <row r="15" spans="2:32" ht="27.95" customHeight="1" x14ac:dyDescent="0.3">
      <c r="B15" s="21" t="s">
        <v>10</v>
      </c>
      <c r="C15" s="276"/>
      <c r="D15" s="119"/>
      <c r="E15" s="119"/>
      <c r="F15" s="119"/>
      <c r="G15" s="22"/>
      <c r="H15" s="27"/>
      <c r="I15" s="22"/>
      <c r="J15" s="23" t="s">
        <v>109</v>
      </c>
      <c r="K15" s="119"/>
      <c r="L15" s="119">
        <v>20</v>
      </c>
      <c r="M15" s="22" t="s">
        <v>110</v>
      </c>
      <c r="N15" s="167"/>
      <c r="O15" s="22">
        <v>5</v>
      </c>
      <c r="P15" s="22"/>
      <c r="Q15" s="27"/>
      <c r="R15" s="22"/>
      <c r="S15" s="23" t="s">
        <v>106</v>
      </c>
      <c r="T15" s="23"/>
      <c r="U15" s="23">
        <v>10</v>
      </c>
      <c r="V15" s="279"/>
      <c r="W15" s="129" t="s">
        <v>77</v>
      </c>
      <c r="X15" s="133" t="s">
        <v>40</v>
      </c>
      <c r="Y15" s="131">
        <v>2.2999999999999998</v>
      </c>
      <c r="Z15" s="7"/>
      <c r="AA15" s="1" t="s">
        <v>27</v>
      </c>
      <c r="AB15" s="2">
        <v>1.6</v>
      </c>
      <c r="AC15" s="2">
        <f>AB15*1</f>
        <v>1.6</v>
      </c>
      <c r="AD15" s="2" t="s">
        <v>26</v>
      </c>
      <c r="AE15" s="2">
        <f>AB15*5</f>
        <v>8</v>
      </c>
      <c r="AF15" s="2">
        <f>AC15*4+AE15*4</f>
        <v>38.4</v>
      </c>
    </row>
    <row r="16" spans="2:32" ht="27.95" customHeight="1" x14ac:dyDescent="0.25">
      <c r="B16" s="277" t="s">
        <v>46</v>
      </c>
      <c r="C16" s="276"/>
      <c r="D16" s="161"/>
      <c r="E16" s="161"/>
      <c r="F16" s="118"/>
      <c r="G16" s="22"/>
      <c r="H16" s="27"/>
      <c r="I16" s="22"/>
      <c r="J16" s="119"/>
      <c r="K16" s="160"/>
      <c r="L16" s="119"/>
      <c r="M16" s="22" t="s">
        <v>290</v>
      </c>
      <c r="N16" s="167"/>
      <c r="O16" s="22">
        <v>5</v>
      </c>
      <c r="P16" s="22"/>
      <c r="Q16" s="27"/>
      <c r="R16" s="22"/>
      <c r="S16" s="23" t="s">
        <v>316</v>
      </c>
      <c r="T16" s="23"/>
      <c r="U16" s="23">
        <v>10</v>
      </c>
      <c r="V16" s="279"/>
      <c r="W16" s="132" t="s">
        <v>11</v>
      </c>
      <c r="X16" s="133" t="s">
        <v>41</v>
      </c>
      <c r="Y16" s="131">
        <v>0</v>
      </c>
      <c r="AA16" s="1" t="s">
        <v>28</v>
      </c>
      <c r="AB16" s="2">
        <v>2.5</v>
      </c>
      <c r="AC16" s="2"/>
      <c r="AD16" s="2">
        <f>AB16*5</f>
        <v>12.5</v>
      </c>
      <c r="AE16" s="2" t="s">
        <v>26</v>
      </c>
      <c r="AF16" s="2">
        <f>AD16*9</f>
        <v>112.5</v>
      </c>
    </row>
    <row r="17" spans="2:32" ht="27.95" customHeight="1" x14ac:dyDescent="0.3">
      <c r="B17" s="277"/>
      <c r="C17" s="276"/>
      <c r="D17" s="161"/>
      <c r="E17" s="161"/>
      <c r="F17" s="118"/>
      <c r="G17" s="162"/>
      <c r="H17" s="161"/>
      <c r="I17" s="118"/>
      <c r="J17" s="23"/>
      <c r="K17" s="27"/>
      <c r="L17" s="23"/>
      <c r="M17" s="23" t="s">
        <v>384</v>
      </c>
      <c r="N17" s="79"/>
      <c r="O17" s="23">
        <v>5</v>
      </c>
      <c r="P17" s="22"/>
      <c r="Q17" s="27"/>
      <c r="R17" s="22"/>
      <c r="S17" s="22" t="s">
        <v>178</v>
      </c>
      <c r="T17" s="27"/>
      <c r="U17" s="22">
        <v>10</v>
      </c>
      <c r="V17" s="279"/>
      <c r="W17" s="129" t="s">
        <v>95</v>
      </c>
      <c r="X17" s="134" t="s">
        <v>42</v>
      </c>
      <c r="Y17" s="131">
        <v>0</v>
      </c>
      <c r="Z17" s="7"/>
      <c r="AA17" s="1" t="s">
        <v>29</v>
      </c>
      <c r="AB17" s="2">
        <v>1</v>
      </c>
      <c r="AE17" s="1">
        <f>AB17*15</f>
        <v>15</v>
      </c>
    </row>
    <row r="18" spans="2:32" ht="27.95" customHeight="1" x14ac:dyDescent="0.25">
      <c r="B18" s="28" t="s">
        <v>47</v>
      </c>
      <c r="C18" s="29"/>
      <c r="D18" s="161"/>
      <c r="E18" s="161"/>
      <c r="F18" s="118"/>
      <c r="G18" s="118"/>
      <c r="H18" s="161"/>
      <c r="I18" s="118"/>
      <c r="J18" s="118"/>
      <c r="K18" s="161"/>
      <c r="L18" s="118"/>
      <c r="M18" s="118"/>
      <c r="N18" s="161"/>
      <c r="O18" s="118"/>
      <c r="P18" s="22"/>
      <c r="Q18" s="27"/>
      <c r="R18" s="22"/>
      <c r="S18" s="22"/>
      <c r="T18" s="27"/>
      <c r="U18" s="22"/>
      <c r="V18" s="279"/>
      <c r="W18" s="132" t="s">
        <v>12</v>
      </c>
      <c r="X18" s="135"/>
      <c r="Y18" s="131"/>
      <c r="AC18" s="1">
        <f>SUM(AC13:AC17)</f>
        <v>29.000000000000004</v>
      </c>
      <c r="AD18" s="1">
        <f>SUM(AD13:AD17)</f>
        <v>23.5</v>
      </c>
      <c r="AE18" s="1">
        <f>SUM(AE13:AE17)</f>
        <v>113</v>
      </c>
      <c r="AF18" s="1">
        <f>AC18*4+AD18*9+AE18*4</f>
        <v>779.5</v>
      </c>
    </row>
    <row r="19" spans="2:32" ht="27.95" customHeight="1" x14ac:dyDescent="0.3">
      <c r="B19" s="30"/>
      <c r="C19" s="31"/>
      <c r="D19" s="27"/>
      <c r="E19" s="27"/>
      <c r="F19" s="22"/>
      <c r="G19" s="22"/>
      <c r="H19" s="27"/>
      <c r="I19" s="22"/>
      <c r="J19" s="22"/>
      <c r="K19" s="27"/>
      <c r="L19" s="22"/>
      <c r="M19" s="23"/>
      <c r="N19" s="27"/>
      <c r="O19" s="23"/>
      <c r="P19" s="22"/>
      <c r="Q19" s="27"/>
      <c r="R19" s="22"/>
      <c r="S19" s="22"/>
      <c r="T19" s="27"/>
      <c r="U19" s="22"/>
      <c r="V19" s="280"/>
      <c r="W19" s="129" t="s">
        <v>96</v>
      </c>
      <c r="X19" s="137"/>
      <c r="Y19" s="131"/>
      <c r="Z19" s="7"/>
      <c r="AC19" s="32">
        <f>AC18*4/AF18</f>
        <v>0.14881334188582426</v>
      </c>
      <c r="AD19" s="32">
        <f>AD18*9/AF18</f>
        <v>0.27132777421423987</v>
      </c>
      <c r="AE19" s="32">
        <f>AE18*4/AF18</f>
        <v>0.5798588838999359</v>
      </c>
    </row>
    <row r="20" spans="2:32" s="20" customFormat="1" ht="27.95" customHeight="1" x14ac:dyDescent="0.3">
      <c r="B20" s="17">
        <v>3</v>
      </c>
      <c r="C20" s="276"/>
      <c r="D20" s="18" t="str">
        <f>'3月菜單'!I21</f>
        <v>寶島白飯</v>
      </c>
      <c r="E20" s="18" t="s">
        <v>15</v>
      </c>
      <c r="F20" s="18"/>
      <c r="G20" s="18" t="str">
        <f>'3月菜單'!I22</f>
        <v>BBQ烤雞腿</v>
      </c>
      <c r="H20" s="18" t="s">
        <v>60</v>
      </c>
      <c r="I20" s="18"/>
      <c r="J20" s="18" t="str">
        <f>'3月菜單'!I23</f>
        <v>特銷魂日式關東煮(豆)</v>
      </c>
      <c r="K20" s="18" t="s">
        <v>17</v>
      </c>
      <c r="L20" s="18"/>
      <c r="M20" s="18" t="str">
        <f>'3月菜單'!I24</f>
        <v>蒸肉丸子</v>
      </c>
      <c r="N20" s="18" t="s">
        <v>15</v>
      </c>
      <c r="O20" s="18"/>
      <c r="P20" s="18" t="str">
        <f>'3月菜單'!I25</f>
        <v>深色蔬菜</v>
      </c>
      <c r="Q20" s="18" t="s">
        <v>19</v>
      </c>
      <c r="R20" s="18"/>
      <c r="S20" s="18" t="str">
        <f>'3月菜單'!I26</f>
        <v>竹筍排骨湯</v>
      </c>
      <c r="T20" s="18" t="s">
        <v>17</v>
      </c>
      <c r="U20" s="18"/>
      <c r="V20" s="278"/>
      <c r="W20" s="126" t="s">
        <v>7</v>
      </c>
      <c r="X20" s="127" t="s">
        <v>37</v>
      </c>
      <c r="Y20" s="128">
        <v>5.0999999999999996</v>
      </c>
      <c r="Z20" s="1"/>
      <c r="AA20" s="1"/>
      <c r="AB20" s="2"/>
      <c r="AC20" s="1" t="s">
        <v>20</v>
      </c>
      <c r="AD20" s="1" t="s">
        <v>21</v>
      </c>
      <c r="AE20" s="1" t="s">
        <v>22</v>
      </c>
      <c r="AF20" s="1" t="s">
        <v>23</v>
      </c>
    </row>
    <row r="21" spans="2:32" s="35" customFormat="1" ht="27.75" customHeight="1" x14ac:dyDescent="0.4">
      <c r="B21" s="21" t="s">
        <v>8</v>
      </c>
      <c r="C21" s="276"/>
      <c r="D21" s="118" t="s">
        <v>126</v>
      </c>
      <c r="E21" s="118"/>
      <c r="F21" s="118">
        <v>100</v>
      </c>
      <c r="G21" s="119" t="s">
        <v>262</v>
      </c>
      <c r="H21" s="119"/>
      <c r="I21" s="119">
        <v>40</v>
      </c>
      <c r="J21" s="118" t="s">
        <v>107</v>
      </c>
      <c r="K21" s="118"/>
      <c r="L21" s="118">
        <v>40</v>
      </c>
      <c r="M21" s="118" t="s">
        <v>189</v>
      </c>
      <c r="N21" s="118"/>
      <c r="O21" s="118">
        <v>30</v>
      </c>
      <c r="P21" s="23" t="str">
        <f>P20</f>
        <v>深色蔬菜</v>
      </c>
      <c r="Q21" s="22"/>
      <c r="R21" s="22">
        <v>120</v>
      </c>
      <c r="S21" s="22" t="s">
        <v>274</v>
      </c>
      <c r="T21" s="118"/>
      <c r="U21" s="118">
        <v>40</v>
      </c>
      <c r="V21" s="279"/>
      <c r="W21" s="129" t="s">
        <v>70</v>
      </c>
      <c r="X21" s="130" t="s">
        <v>38</v>
      </c>
      <c r="Y21" s="131">
        <v>2.5</v>
      </c>
      <c r="Z21" s="34"/>
      <c r="AA21" s="2" t="s">
        <v>24</v>
      </c>
      <c r="AB21" s="2">
        <v>6</v>
      </c>
      <c r="AC21" s="2">
        <f>AB21*2</f>
        <v>12</v>
      </c>
      <c r="AD21" s="2"/>
      <c r="AE21" s="2">
        <f>AB21*15</f>
        <v>90</v>
      </c>
      <c r="AF21" s="2">
        <f>AC21*4+AE21*4</f>
        <v>408</v>
      </c>
    </row>
    <row r="22" spans="2:32" s="35" customFormat="1" ht="27.95" customHeight="1" x14ac:dyDescent="0.3">
      <c r="B22" s="21">
        <v>13</v>
      </c>
      <c r="C22" s="276"/>
      <c r="D22" s="118"/>
      <c r="E22" s="118"/>
      <c r="F22" s="119"/>
      <c r="G22" s="119"/>
      <c r="H22" s="119"/>
      <c r="I22" s="119"/>
      <c r="J22" s="118" t="s">
        <v>385</v>
      </c>
      <c r="K22" s="118"/>
      <c r="L22" s="118">
        <v>20</v>
      </c>
      <c r="M22" s="118"/>
      <c r="N22" s="118"/>
      <c r="O22" s="118"/>
      <c r="P22" s="22"/>
      <c r="Q22" s="22"/>
      <c r="R22" s="22"/>
      <c r="S22" s="118" t="s">
        <v>265</v>
      </c>
      <c r="T22" s="118"/>
      <c r="U22" s="118">
        <v>10</v>
      </c>
      <c r="V22" s="279"/>
      <c r="W22" s="132" t="s">
        <v>9</v>
      </c>
      <c r="X22" s="133" t="s">
        <v>39</v>
      </c>
      <c r="Y22" s="131">
        <v>1.8</v>
      </c>
      <c r="AA22" s="24" t="s">
        <v>25</v>
      </c>
      <c r="AB22" s="2">
        <v>2</v>
      </c>
      <c r="AC22" s="25">
        <f>AB22*7</f>
        <v>14</v>
      </c>
      <c r="AD22" s="2">
        <f>AB22*5</f>
        <v>10</v>
      </c>
      <c r="AE22" s="2" t="s">
        <v>26</v>
      </c>
      <c r="AF22" s="26">
        <f>AC22*4+AD22*9</f>
        <v>146</v>
      </c>
    </row>
    <row r="23" spans="2:32" s="35" customFormat="1" ht="27.95" customHeight="1" x14ac:dyDescent="0.4">
      <c r="B23" s="21" t="s">
        <v>10</v>
      </c>
      <c r="C23" s="276"/>
      <c r="D23" s="118"/>
      <c r="E23" s="161"/>
      <c r="F23" s="119"/>
      <c r="G23" s="119"/>
      <c r="H23" s="163"/>
      <c r="I23" s="119"/>
      <c r="J23" s="118" t="s">
        <v>105</v>
      </c>
      <c r="K23" s="164"/>
      <c r="L23" s="118">
        <v>10</v>
      </c>
      <c r="M23" s="23"/>
      <c r="N23" s="118"/>
      <c r="O23" s="118"/>
      <c r="P23" s="22"/>
      <c r="Q23" s="27"/>
      <c r="R23" s="22"/>
      <c r="S23" s="119"/>
      <c r="T23" s="119"/>
      <c r="U23" s="119"/>
      <c r="V23" s="279"/>
      <c r="W23" s="129" t="s">
        <v>62</v>
      </c>
      <c r="X23" s="133" t="s">
        <v>40</v>
      </c>
      <c r="Y23" s="131">
        <v>2.2999999999999998</v>
      </c>
      <c r="Z23" s="34"/>
      <c r="AA23" s="1" t="s">
        <v>27</v>
      </c>
      <c r="AB23" s="2">
        <v>1.5</v>
      </c>
      <c r="AC23" s="2">
        <f>AB23*1</f>
        <v>1.5</v>
      </c>
      <c r="AD23" s="2" t="s">
        <v>26</v>
      </c>
      <c r="AE23" s="2">
        <f>AB23*5</f>
        <v>7.5</v>
      </c>
      <c r="AF23" s="2">
        <f>AC23*4+AE23*4</f>
        <v>36</v>
      </c>
    </row>
    <row r="24" spans="2:32" s="35" customFormat="1" ht="27.95" customHeight="1" x14ac:dyDescent="0.25">
      <c r="B24" s="277" t="s">
        <v>48</v>
      </c>
      <c r="C24" s="276"/>
      <c r="D24" s="118"/>
      <c r="E24" s="164"/>
      <c r="F24" s="119"/>
      <c r="G24" s="119"/>
      <c r="H24" s="163"/>
      <c r="I24" s="119"/>
      <c r="J24" s="118" t="s">
        <v>187</v>
      </c>
      <c r="K24" s="161"/>
      <c r="L24" s="118">
        <v>10</v>
      </c>
      <c r="M24" s="118"/>
      <c r="N24" s="160"/>
      <c r="O24" s="118"/>
      <c r="P24" s="22"/>
      <c r="Q24" s="27"/>
      <c r="R24" s="22"/>
      <c r="S24" s="118"/>
      <c r="T24" s="161"/>
      <c r="U24" s="118"/>
      <c r="V24" s="279"/>
      <c r="W24" s="132" t="s">
        <v>11</v>
      </c>
      <c r="X24" s="133" t="s">
        <v>41</v>
      </c>
      <c r="Y24" s="131">
        <v>0</v>
      </c>
      <c r="AA24" s="1" t="s">
        <v>28</v>
      </c>
      <c r="AB24" s="2">
        <v>2.5</v>
      </c>
      <c r="AC24" s="2"/>
      <c r="AD24" s="2">
        <f>AB24*5</f>
        <v>12.5</v>
      </c>
      <c r="AE24" s="2" t="s">
        <v>26</v>
      </c>
      <c r="AF24" s="2">
        <f>AD24*9</f>
        <v>112.5</v>
      </c>
    </row>
    <row r="25" spans="2:32" s="35" customFormat="1" ht="27.95" customHeight="1" x14ac:dyDescent="0.4">
      <c r="B25" s="277"/>
      <c r="C25" s="276"/>
      <c r="D25" s="118"/>
      <c r="E25" s="161"/>
      <c r="F25" s="119"/>
      <c r="G25" s="162"/>
      <c r="H25" s="161"/>
      <c r="I25" s="118"/>
      <c r="J25" s="118" t="s">
        <v>188</v>
      </c>
      <c r="K25" s="161"/>
      <c r="L25" s="118">
        <v>10</v>
      </c>
      <c r="M25" s="118"/>
      <c r="N25" s="160"/>
      <c r="O25" s="118"/>
      <c r="P25" s="22"/>
      <c r="Q25" s="27"/>
      <c r="R25" s="22"/>
      <c r="S25" s="22"/>
      <c r="T25" s="27"/>
      <c r="U25" s="22"/>
      <c r="V25" s="279"/>
      <c r="W25" s="129" t="s">
        <v>71</v>
      </c>
      <c r="X25" s="134" t="s">
        <v>42</v>
      </c>
      <c r="Y25" s="131">
        <v>0</v>
      </c>
      <c r="Z25" s="34"/>
      <c r="AA25" s="1" t="s">
        <v>29</v>
      </c>
      <c r="AB25" s="2"/>
      <c r="AC25" s="1"/>
      <c r="AD25" s="1"/>
      <c r="AE25" s="1">
        <f>AB25*15</f>
        <v>0</v>
      </c>
      <c r="AF25" s="1"/>
    </row>
    <row r="26" spans="2:32" s="35" customFormat="1" ht="27.95" customHeight="1" x14ac:dyDescent="0.25">
      <c r="B26" s="28" t="s">
        <v>47</v>
      </c>
      <c r="C26" s="36"/>
      <c r="D26" s="176"/>
      <c r="E26" s="161"/>
      <c r="F26" s="118"/>
      <c r="G26" s="118"/>
      <c r="H26" s="161"/>
      <c r="I26" s="118"/>
      <c r="J26" s="160"/>
      <c r="K26" s="160"/>
      <c r="L26" s="119"/>
      <c r="M26" s="118"/>
      <c r="N26" s="161"/>
      <c r="O26" s="118"/>
      <c r="P26" s="22"/>
      <c r="Q26" s="27"/>
      <c r="R26" s="22"/>
      <c r="S26" s="22"/>
      <c r="T26" s="27"/>
      <c r="U26" s="22"/>
      <c r="V26" s="279"/>
      <c r="W26" s="132" t="s">
        <v>12</v>
      </c>
      <c r="X26" s="135"/>
      <c r="Y26" s="131"/>
      <c r="AA26" s="1"/>
      <c r="AB26" s="2"/>
      <c r="AC26" s="1">
        <f>SUM(AC21:AC25)</f>
        <v>27.5</v>
      </c>
      <c r="AD26" s="1">
        <f>SUM(AD21:AD25)</f>
        <v>22.5</v>
      </c>
      <c r="AE26" s="1">
        <f>SUM(AE21:AE25)</f>
        <v>97.5</v>
      </c>
      <c r="AF26" s="1">
        <f>AC26*4+AD26*9+AE26*4</f>
        <v>702.5</v>
      </c>
    </row>
    <row r="27" spans="2:32" s="35" customFormat="1" ht="27.95" customHeight="1" thickBot="1" x14ac:dyDescent="0.45">
      <c r="B27" s="37"/>
      <c r="C27" s="38"/>
      <c r="D27" s="27"/>
      <c r="E27" s="27"/>
      <c r="F27" s="22"/>
      <c r="G27" s="22"/>
      <c r="H27" s="27"/>
      <c r="I27" s="22"/>
      <c r="J27" s="22"/>
      <c r="K27" s="27"/>
      <c r="L27" s="22"/>
      <c r="M27" s="22"/>
      <c r="N27" s="27"/>
      <c r="O27" s="22"/>
      <c r="P27" s="22"/>
      <c r="Q27" s="27"/>
      <c r="R27" s="22"/>
      <c r="S27" s="22"/>
      <c r="T27" s="27"/>
      <c r="U27" s="22"/>
      <c r="V27" s="280"/>
      <c r="W27" s="129" t="s">
        <v>72</v>
      </c>
      <c r="X27" s="137"/>
      <c r="Y27" s="131"/>
      <c r="Z27" s="34"/>
      <c r="AB27" s="39"/>
      <c r="AC27" s="32">
        <f>AC26*4/AF26</f>
        <v>0.15658362989323843</v>
      </c>
      <c r="AD27" s="32">
        <f>AD26*9/AF26</f>
        <v>0.28825622775800713</v>
      </c>
      <c r="AE27" s="32">
        <f>AE26*4/AF26</f>
        <v>0.55516014234875444</v>
      </c>
    </row>
    <row r="28" spans="2:32" s="20" customFormat="1" ht="27.95" customHeight="1" x14ac:dyDescent="0.3">
      <c r="B28" s="17">
        <v>3</v>
      </c>
      <c r="C28" s="276"/>
      <c r="D28" s="18" t="str">
        <f>'3月菜單'!M21</f>
        <v>胚芽飯</v>
      </c>
      <c r="E28" s="18" t="s">
        <v>15</v>
      </c>
      <c r="F28" s="18"/>
      <c r="G28" s="18" t="str">
        <f>'3月菜單'!M22</f>
        <v>蔥燒豬里肌</v>
      </c>
      <c r="H28" s="18" t="s">
        <v>17</v>
      </c>
      <c r="I28" s="18"/>
      <c r="J28" s="18" t="str">
        <f>'3月菜單'!M23</f>
        <v>黑胡椒雞丁</v>
      </c>
      <c r="K28" s="18" t="s">
        <v>17</v>
      </c>
      <c r="L28" s="18"/>
      <c r="M28" s="18" t="str">
        <f>'3月菜單'!M24</f>
        <v>玉米奶酥(加)(炸)</v>
      </c>
      <c r="N28" s="18" t="s">
        <v>100</v>
      </c>
      <c r="O28" s="18"/>
      <c r="P28" s="18" t="str">
        <f>'3月菜單'!M25</f>
        <v>淺色蔬菜</v>
      </c>
      <c r="Q28" s="18" t="s">
        <v>19</v>
      </c>
      <c r="R28" s="18"/>
      <c r="S28" s="18" t="str">
        <f>'3月菜單'!M26</f>
        <v>海芽蛋花湯</v>
      </c>
      <c r="T28" s="18" t="s">
        <v>17</v>
      </c>
      <c r="U28" s="18"/>
      <c r="V28" s="268"/>
      <c r="W28" s="126" t="s">
        <v>7</v>
      </c>
      <c r="X28" s="127" t="s">
        <v>37</v>
      </c>
      <c r="Y28" s="145">
        <v>5</v>
      </c>
      <c r="Z28" s="1"/>
      <c r="AA28" s="1"/>
      <c r="AB28" s="2"/>
      <c r="AC28" s="1" t="s">
        <v>20</v>
      </c>
      <c r="AD28" s="1" t="s">
        <v>21</v>
      </c>
      <c r="AE28" s="1" t="s">
        <v>22</v>
      </c>
      <c r="AF28" s="1" t="s">
        <v>23</v>
      </c>
    </row>
    <row r="29" spans="2:32" ht="27.95" customHeight="1" x14ac:dyDescent="0.3">
      <c r="B29" s="21" t="s">
        <v>8</v>
      </c>
      <c r="C29" s="276"/>
      <c r="D29" s="119" t="s">
        <v>45</v>
      </c>
      <c r="E29" s="119"/>
      <c r="F29" s="119">
        <v>60</v>
      </c>
      <c r="G29" s="118" t="s">
        <v>263</v>
      </c>
      <c r="H29" s="118"/>
      <c r="I29" s="118">
        <v>60</v>
      </c>
      <c r="J29" s="23" t="s">
        <v>178</v>
      </c>
      <c r="K29" s="23"/>
      <c r="L29" s="23">
        <v>20</v>
      </c>
      <c r="M29" s="119" t="s">
        <v>388</v>
      </c>
      <c r="N29" s="119"/>
      <c r="O29" s="119">
        <v>30</v>
      </c>
      <c r="P29" s="23" t="str">
        <f>P28</f>
        <v>淺色蔬菜</v>
      </c>
      <c r="Q29" s="22"/>
      <c r="R29" s="22">
        <v>120</v>
      </c>
      <c r="S29" s="119" t="s">
        <v>288</v>
      </c>
      <c r="T29" s="119"/>
      <c r="U29" s="119">
        <v>2</v>
      </c>
      <c r="V29" s="269"/>
      <c r="W29" s="129" t="s">
        <v>73</v>
      </c>
      <c r="X29" s="130" t="s">
        <v>38</v>
      </c>
      <c r="Y29" s="146">
        <v>2.5</v>
      </c>
      <c r="Z29" s="7"/>
      <c r="AA29" s="2" t="s">
        <v>24</v>
      </c>
      <c r="AB29" s="2">
        <v>6</v>
      </c>
      <c r="AC29" s="2">
        <f>AB29*2</f>
        <v>12</v>
      </c>
      <c r="AD29" s="2"/>
      <c r="AE29" s="2">
        <f>AB29*15</f>
        <v>90</v>
      </c>
      <c r="AF29" s="2">
        <f>AC29*4+AE29*4</f>
        <v>408</v>
      </c>
    </row>
    <row r="30" spans="2:32" ht="27.95" customHeight="1" x14ac:dyDescent="0.3">
      <c r="B30" s="21">
        <v>14</v>
      </c>
      <c r="C30" s="276"/>
      <c r="D30" s="119" t="s">
        <v>123</v>
      </c>
      <c r="E30" s="119"/>
      <c r="F30" s="119">
        <v>40</v>
      </c>
      <c r="G30" s="118" t="s">
        <v>219</v>
      </c>
      <c r="H30" s="118"/>
      <c r="I30" s="118">
        <v>25</v>
      </c>
      <c r="J30" s="23" t="s">
        <v>387</v>
      </c>
      <c r="K30" s="23"/>
      <c r="L30" s="23">
        <v>20</v>
      </c>
      <c r="M30" s="119"/>
      <c r="N30" s="119"/>
      <c r="O30" s="119"/>
      <c r="P30" s="23"/>
      <c r="Q30" s="79"/>
      <c r="R30" s="23"/>
      <c r="S30" s="119" t="s">
        <v>106</v>
      </c>
      <c r="T30" s="119"/>
      <c r="U30" s="119">
        <v>10</v>
      </c>
      <c r="V30" s="269"/>
      <c r="W30" s="132" t="s">
        <v>9</v>
      </c>
      <c r="X30" s="133" t="s">
        <v>39</v>
      </c>
      <c r="Y30" s="146">
        <v>2.2000000000000002</v>
      </c>
      <c r="AA30" s="24" t="s">
        <v>25</v>
      </c>
      <c r="AB30" s="2">
        <v>2.2999999999999998</v>
      </c>
      <c r="AC30" s="25">
        <f>AB30*7</f>
        <v>16.099999999999998</v>
      </c>
      <c r="AD30" s="2">
        <f>AB30*5</f>
        <v>11.5</v>
      </c>
      <c r="AE30" s="2" t="s">
        <v>26</v>
      </c>
      <c r="AF30" s="26">
        <f>AC30*4+AD30*9</f>
        <v>167.89999999999998</v>
      </c>
    </row>
    <row r="31" spans="2:32" ht="27.95" customHeight="1" x14ac:dyDescent="0.3">
      <c r="B31" s="21" t="s">
        <v>10</v>
      </c>
      <c r="C31" s="276"/>
      <c r="D31" s="119"/>
      <c r="E31" s="119"/>
      <c r="F31" s="119"/>
      <c r="G31" s="22" t="s">
        <v>329</v>
      </c>
      <c r="H31" s="161"/>
      <c r="I31" s="118">
        <v>10</v>
      </c>
      <c r="J31" s="23" t="s">
        <v>103</v>
      </c>
      <c r="K31" s="23"/>
      <c r="L31" s="23">
        <v>10</v>
      </c>
      <c r="M31" s="23"/>
      <c r="N31" s="119"/>
      <c r="O31" s="119"/>
      <c r="P31" s="23"/>
      <c r="Q31" s="79"/>
      <c r="R31" s="23"/>
      <c r="S31" s="119"/>
      <c r="T31" s="163"/>
      <c r="U31" s="119"/>
      <c r="V31" s="269"/>
      <c r="W31" s="129" t="s">
        <v>74</v>
      </c>
      <c r="X31" s="133" t="s">
        <v>40</v>
      </c>
      <c r="Y31" s="146">
        <v>2.5</v>
      </c>
      <c r="Z31" s="7"/>
      <c r="AA31" s="1" t="s">
        <v>27</v>
      </c>
      <c r="AB31" s="2">
        <v>1.5</v>
      </c>
      <c r="AC31" s="2">
        <f>AB31*1</f>
        <v>1.5</v>
      </c>
      <c r="AD31" s="2" t="s">
        <v>26</v>
      </c>
      <c r="AE31" s="2">
        <f>AB31*5</f>
        <v>7.5</v>
      </c>
      <c r="AF31" s="2">
        <f>AC31*4+AE31*4</f>
        <v>36</v>
      </c>
    </row>
    <row r="32" spans="2:32" ht="27.95" customHeight="1" x14ac:dyDescent="0.25">
      <c r="B32" s="277" t="s">
        <v>49</v>
      </c>
      <c r="C32" s="276"/>
      <c r="D32" s="164"/>
      <c r="E32" s="161"/>
      <c r="F32" s="118"/>
      <c r="G32" s="170"/>
      <c r="H32" s="171"/>
      <c r="I32" s="172"/>
      <c r="J32" s="23" t="s">
        <v>105</v>
      </c>
      <c r="K32" s="23"/>
      <c r="L32" s="23">
        <v>10</v>
      </c>
      <c r="M32" s="119"/>
      <c r="N32" s="160"/>
      <c r="O32" s="119"/>
      <c r="P32" s="23"/>
      <c r="Q32" s="23"/>
      <c r="R32" s="23"/>
      <c r="S32" s="119"/>
      <c r="T32" s="163"/>
      <c r="U32" s="119"/>
      <c r="V32" s="269"/>
      <c r="W32" s="132" t="s">
        <v>11</v>
      </c>
      <c r="X32" s="133" t="s">
        <v>41</v>
      </c>
      <c r="Y32" s="146">
        <v>0</v>
      </c>
      <c r="AA32" s="1" t="s">
        <v>28</v>
      </c>
      <c r="AB32" s="2">
        <v>2.5</v>
      </c>
      <c r="AC32" s="2"/>
      <c r="AD32" s="2">
        <f>AB32*5</f>
        <v>12.5</v>
      </c>
      <c r="AE32" s="2" t="s">
        <v>26</v>
      </c>
      <c r="AF32" s="2">
        <f>AD32*9</f>
        <v>112.5</v>
      </c>
    </row>
    <row r="33" spans="2:32" ht="27.95" customHeight="1" x14ac:dyDescent="0.3">
      <c r="B33" s="277"/>
      <c r="C33" s="276"/>
      <c r="D33" s="27"/>
      <c r="E33" s="27"/>
      <c r="F33" s="22"/>
      <c r="G33" s="174"/>
      <c r="H33" s="27"/>
      <c r="I33" s="22"/>
      <c r="J33" s="22"/>
      <c r="K33" s="27"/>
      <c r="L33" s="22"/>
      <c r="M33" s="23"/>
      <c r="N33" s="27"/>
      <c r="O33" s="23"/>
      <c r="P33" s="22"/>
      <c r="Q33" s="27"/>
      <c r="R33" s="22"/>
      <c r="S33" s="119"/>
      <c r="T33" s="163"/>
      <c r="U33" s="119"/>
      <c r="V33" s="269"/>
      <c r="W33" s="129" t="s">
        <v>75</v>
      </c>
      <c r="X33" s="134" t="s">
        <v>42</v>
      </c>
      <c r="Y33" s="146">
        <v>0</v>
      </c>
      <c r="Z33" s="7"/>
      <c r="AA33" s="1" t="s">
        <v>29</v>
      </c>
      <c r="AB33" s="2">
        <v>1</v>
      </c>
      <c r="AE33" s="1">
        <f>AB33*15</f>
        <v>15</v>
      </c>
    </row>
    <row r="34" spans="2:32" ht="27.95" customHeight="1" x14ac:dyDescent="0.25">
      <c r="B34" s="28" t="s">
        <v>47</v>
      </c>
      <c r="C34" s="29"/>
      <c r="D34" s="27"/>
      <c r="E34" s="27"/>
      <c r="F34" s="22"/>
      <c r="G34" s="174"/>
      <c r="H34" s="27"/>
      <c r="I34" s="22"/>
      <c r="J34" s="22"/>
      <c r="K34" s="27"/>
      <c r="L34" s="22"/>
      <c r="M34" s="23"/>
      <c r="N34" s="27"/>
      <c r="O34" s="23"/>
      <c r="P34" s="22"/>
      <c r="Q34" s="27"/>
      <c r="R34" s="22"/>
      <c r="S34" s="165"/>
      <c r="T34" s="161"/>
      <c r="U34" s="118"/>
      <c r="V34" s="269"/>
      <c r="W34" s="132" t="s">
        <v>12</v>
      </c>
      <c r="X34" s="135"/>
      <c r="Y34" s="146"/>
      <c r="AC34" s="1">
        <f>SUM(AC29:AC33)</f>
        <v>29.599999999999998</v>
      </c>
      <c r="AD34" s="1">
        <f>SUM(AD29:AD33)</f>
        <v>24</v>
      </c>
      <c r="AE34" s="1">
        <f>SUM(AE29:AE33)</f>
        <v>112.5</v>
      </c>
      <c r="AF34" s="1">
        <f>AC34*4+AD34*9+AE34*4</f>
        <v>784.4</v>
      </c>
    </row>
    <row r="35" spans="2:32" ht="27.95" customHeight="1" thickBot="1" x14ac:dyDescent="0.35">
      <c r="B35" s="30"/>
      <c r="C35" s="31"/>
      <c r="D35" s="27"/>
      <c r="E35" s="27"/>
      <c r="F35" s="22"/>
      <c r="G35" s="22"/>
      <c r="H35" s="27"/>
      <c r="I35" s="22"/>
      <c r="J35" s="22"/>
      <c r="K35" s="27"/>
      <c r="L35" s="22"/>
      <c r="M35" s="22"/>
      <c r="N35" s="27"/>
      <c r="O35" s="22"/>
      <c r="P35" s="22"/>
      <c r="Q35" s="27"/>
      <c r="R35" s="22"/>
      <c r="S35" s="22"/>
      <c r="T35" s="27"/>
      <c r="U35" s="22"/>
      <c r="V35" s="270"/>
      <c r="W35" s="147" t="s">
        <v>76</v>
      </c>
      <c r="X35" s="140"/>
      <c r="Y35" s="148"/>
      <c r="Z35" s="7"/>
      <c r="AC35" s="32">
        <f>AC34*4/AF34</f>
        <v>0.15094339622641509</v>
      </c>
      <c r="AD35" s="32">
        <f>AD34*9/AF34</f>
        <v>0.27536970933197347</v>
      </c>
      <c r="AE35" s="32">
        <f>AE34*4/AF34</f>
        <v>0.57368689444161147</v>
      </c>
    </row>
    <row r="36" spans="2:32" s="20" customFormat="1" ht="27.95" customHeight="1" x14ac:dyDescent="0.3">
      <c r="B36" s="17">
        <v>3</v>
      </c>
      <c r="C36" s="276"/>
      <c r="D36" s="18" t="str">
        <f>'3月菜單'!Q21</f>
        <v>美式旋風義大利麵</v>
      </c>
      <c r="E36" s="18" t="s">
        <v>17</v>
      </c>
      <c r="F36" s="18"/>
      <c r="G36" s="18" t="str">
        <f>'3月菜單'!Q22</f>
        <v>糖醋豬柳條</v>
      </c>
      <c r="H36" s="18" t="s">
        <v>18</v>
      </c>
      <c r="I36" s="18"/>
      <c r="J36" s="18" t="str">
        <f>'3月菜單'!Q23</f>
        <v>造型跳跳玉兔包(冷主)</v>
      </c>
      <c r="K36" s="18" t="s">
        <v>15</v>
      </c>
      <c r="L36" s="18"/>
      <c r="M36" s="18" t="str">
        <f>'3月菜單'!Q24</f>
        <v>繽紛魷魚圈(海)</v>
      </c>
      <c r="N36" s="18" t="s">
        <v>17</v>
      </c>
      <c r="O36" s="18"/>
      <c r="P36" s="18" t="str">
        <f>'3月菜單'!Q25</f>
        <v>深色蔬菜</v>
      </c>
      <c r="Q36" s="18" t="s">
        <v>19</v>
      </c>
      <c r="R36" s="18"/>
      <c r="S36" s="18" t="str">
        <f>'3月菜單'!Q26</f>
        <v>綠豆燒仙草</v>
      </c>
      <c r="T36" s="18" t="s">
        <v>17</v>
      </c>
      <c r="U36" s="18"/>
      <c r="V36" s="268"/>
      <c r="W36" s="126" t="s">
        <v>7</v>
      </c>
      <c r="X36" s="127" t="s">
        <v>37</v>
      </c>
      <c r="Y36" s="128">
        <v>5.2</v>
      </c>
      <c r="Z36" s="1"/>
      <c r="AA36" s="1"/>
      <c r="AB36" s="2"/>
      <c r="AC36" s="1" t="s">
        <v>20</v>
      </c>
      <c r="AD36" s="1" t="s">
        <v>21</v>
      </c>
      <c r="AE36" s="1" t="s">
        <v>22</v>
      </c>
      <c r="AF36" s="1" t="s">
        <v>23</v>
      </c>
    </row>
    <row r="37" spans="2:32" ht="27.95" customHeight="1" x14ac:dyDescent="0.3">
      <c r="B37" s="21" t="s">
        <v>8</v>
      </c>
      <c r="C37" s="276"/>
      <c r="D37" s="23" t="s">
        <v>322</v>
      </c>
      <c r="E37" s="23"/>
      <c r="F37" s="23">
        <v>250</v>
      </c>
      <c r="G37" s="118" t="s">
        <v>263</v>
      </c>
      <c r="H37" s="118"/>
      <c r="I37" s="118">
        <v>60</v>
      </c>
      <c r="J37" s="23" t="s">
        <v>386</v>
      </c>
      <c r="K37" s="188"/>
      <c r="L37" s="112">
        <v>30</v>
      </c>
      <c r="M37" s="119" t="s">
        <v>232</v>
      </c>
      <c r="N37" s="119"/>
      <c r="O37" s="119">
        <v>20</v>
      </c>
      <c r="P37" s="23" t="str">
        <f>P36</f>
        <v>深色蔬菜</v>
      </c>
      <c r="Q37" s="23"/>
      <c r="R37" s="23">
        <v>120</v>
      </c>
      <c r="S37" s="118" t="s">
        <v>325</v>
      </c>
      <c r="T37" s="118"/>
      <c r="U37" s="118">
        <v>30</v>
      </c>
      <c r="V37" s="269"/>
      <c r="W37" s="129" t="s">
        <v>65</v>
      </c>
      <c r="X37" s="130" t="s">
        <v>38</v>
      </c>
      <c r="Y37" s="131">
        <v>2.5</v>
      </c>
      <c r="Z37" s="7"/>
      <c r="AA37" s="2" t="s">
        <v>24</v>
      </c>
      <c r="AB37" s="2">
        <v>6</v>
      </c>
      <c r="AC37" s="2">
        <f>AB37*2</f>
        <v>12</v>
      </c>
      <c r="AD37" s="2"/>
      <c r="AE37" s="2">
        <f>AB37*15</f>
        <v>90</v>
      </c>
      <c r="AF37" s="2">
        <f>AC37*4+AE37*4</f>
        <v>408</v>
      </c>
    </row>
    <row r="38" spans="2:32" ht="27.95" customHeight="1" x14ac:dyDescent="0.3">
      <c r="B38" s="21">
        <v>15</v>
      </c>
      <c r="C38" s="276"/>
      <c r="D38" s="23" t="s">
        <v>319</v>
      </c>
      <c r="E38" s="23"/>
      <c r="F38" s="23">
        <v>30</v>
      </c>
      <c r="G38" s="119" t="s">
        <v>170</v>
      </c>
      <c r="H38" s="118"/>
      <c r="I38" s="118">
        <v>20</v>
      </c>
      <c r="J38" s="23"/>
      <c r="K38" s="188"/>
      <c r="L38" s="114"/>
      <c r="M38" s="119" t="s">
        <v>233</v>
      </c>
      <c r="N38" s="163"/>
      <c r="O38" s="119">
        <v>60</v>
      </c>
      <c r="P38" s="22"/>
      <c r="Q38" s="22"/>
      <c r="R38" s="22"/>
      <c r="S38" s="22" t="s">
        <v>326</v>
      </c>
      <c r="T38" s="118"/>
      <c r="U38" s="118">
        <v>30</v>
      </c>
      <c r="V38" s="269"/>
      <c r="W38" s="132" t="s">
        <v>9</v>
      </c>
      <c r="X38" s="133" t="s">
        <v>39</v>
      </c>
      <c r="Y38" s="131">
        <v>2.1</v>
      </c>
      <c r="AA38" s="24" t="s">
        <v>25</v>
      </c>
      <c r="AB38" s="2">
        <v>2.2999999999999998</v>
      </c>
      <c r="AC38" s="25">
        <f>AB38*7</f>
        <v>16.099999999999998</v>
      </c>
      <c r="AD38" s="2">
        <f>AB38*5</f>
        <v>11.5</v>
      </c>
      <c r="AE38" s="2" t="s">
        <v>26</v>
      </c>
      <c r="AF38" s="26">
        <f>AC38*4+AD38*9</f>
        <v>167.89999999999998</v>
      </c>
    </row>
    <row r="39" spans="2:32" ht="27.95" customHeight="1" x14ac:dyDescent="0.4">
      <c r="B39" s="21" t="s">
        <v>10</v>
      </c>
      <c r="C39" s="276"/>
      <c r="D39" s="23" t="s">
        <v>323</v>
      </c>
      <c r="E39" s="23"/>
      <c r="F39" s="23">
        <v>30</v>
      </c>
      <c r="G39" s="118" t="s">
        <v>171</v>
      </c>
      <c r="H39" s="118"/>
      <c r="I39" s="118">
        <v>10</v>
      </c>
      <c r="J39" s="23"/>
      <c r="K39" s="189"/>
      <c r="L39" s="190"/>
      <c r="M39" s="119"/>
      <c r="N39" s="160"/>
      <c r="O39" s="119"/>
      <c r="P39" s="22"/>
      <c r="Q39" s="22"/>
      <c r="R39" s="22"/>
      <c r="S39" s="23"/>
      <c r="T39" s="79"/>
      <c r="U39" s="23"/>
      <c r="V39" s="269"/>
      <c r="W39" s="129" t="s">
        <v>66</v>
      </c>
      <c r="X39" s="133" t="s">
        <v>40</v>
      </c>
      <c r="Y39" s="131">
        <v>2.2999999999999998</v>
      </c>
      <c r="Z39" s="7"/>
      <c r="AA39" s="1" t="s">
        <v>27</v>
      </c>
      <c r="AB39" s="2">
        <v>1.6</v>
      </c>
      <c r="AC39" s="2">
        <f>AB39*1</f>
        <v>1.6</v>
      </c>
      <c r="AD39" s="2" t="s">
        <v>26</v>
      </c>
      <c r="AE39" s="2">
        <f>AB39*5</f>
        <v>8</v>
      </c>
      <c r="AF39" s="2">
        <f>AC39*4+AE39*4</f>
        <v>38.4</v>
      </c>
    </row>
    <row r="40" spans="2:32" ht="27.95" customHeight="1" x14ac:dyDescent="0.25">
      <c r="B40" s="277" t="s">
        <v>50</v>
      </c>
      <c r="C40" s="276"/>
      <c r="D40" s="23" t="s">
        <v>324</v>
      </c>
      <c r="E40" s="173"/>
      <c r="F40" s="23">
        <v>30</v>
      </c>
      <c r="G40" s="118"/>
      <c r="H40" s="118"/>
      <c r="I40" s="118"/>
      <c r="J40" s="23"/>
      <c r="K40" s="79"/>
      <c r="L40" s="23"/>
      <c r="M40" s="119"/>
      <c r="N40" s="160"/>
      <c r="O40" s="119"/>
      <c r="P40" s="22"/>
      <c r="Q40" s="22"/>
      <c r="R40" s="22"/>
      <c r="S40" s="174"/>
      <c r="T40" s="27"/>
      <c r="U40" s="22"/>
      <c r="V40" s="269"/>
      <c r="W40" s="132" t="s">
        <v>11</v>
      </c>
      <c r="X40" s="133" t="s">
        <v>41</v>
      </c>
      <c r="Y40" s="131">
        <v>0</v>
      </c>
      <c r="AA40" s="1" t="s">
        <v>28</v>
      </c>
      <c r="AB40" s="2">
        <v>2.5</v>
      </c>
      <c r="AC40" s="2"/>
      <c r="AD40" s="2">
        <f>AB40*5</f>
        <v>12.5</v>
      </c>
      <c r="AE40" s="2" t="s">
        <v>26</v>
      </c>
      <c r="AF40" s="2">
        <f>AD40*9</f>
        <v>112.5</v>
      </c>
    </row>
    <row r="41" spans="2:32" ht="27.95" customHeight="1" x14ac:dyDescent="0.3">
      <c r="B41" s="277"/>
      <c r="C41" s="276"/>
      <c r="D41" s="23"/>
      <c r="E41" s="173"/>
      <c r="F41" s="23"/>
      <c r="G41" s="118"/>
      <c r="H41" s="161"/>
      <c r="I41" s="118"/>
      <c r="J41" s="174"/>
      <c r="K41" s="27"/>
      <c r="L41" s="22"/>
      <c r="M41" s="118"/>
      <c r="N41" s="160"/>
      <c r="O41" s="119"/>
      <c r="P41" s="22"/>
      <c r="Q41" s="27"/>
      <c r="R41" s="22"/>
      <c r="S41" s="174"/>
      <c r="T41" s="167"/>
      <c r="U41" s="22"/>
      <c r="V41" s="269"/>
      <c r="W41" s="129" t="s">
        <v>67</v>
      </c>
      <c r="X41" s="134" t="s">
        <v>42</v>
      </c>
      <c r="Y41" s="131">
        <v>0</v>
      </c>
      <c r="Z41" s="7"/>
      <c r="AA41" s="1" t="s">
        <v>29</v>
      </c>
      <c r="AE41" s="1">
        <f>AB41*15</f>
        <v>0</v>
      </c>
    </row>
    <row r="42" spans="2:32" ht="27.95" customHeight="1" x14ac:dyDescent="0.25">
      <c r="B42" s="28" t="s">
        <v>47</v>
      </c>
      <c r="C42" s="29"/>
      <c r="D42" s="161"/>
      <c r="E42" s="161"/>
      <c r="F42" s="118"/>
      <c r="G42" s="118"/>
      <c r="H42" s="161"/>
      <c r="I42" s="118"/>
      <c r="J42" s="23"/>
      <c r="K42" s="163"/>
      <c r="L42" s="119"/>
      <c r="M42" s="119"/>
      <c r="N42" s="163"/>
      <c r="O42" s="119"/>
      <c r="P42" s="22"/>
      <c r="Q42" s="27"/>
      <c r="R42" s="22"/>
      <c r="S42" s="22"/>
      <c r="T42" s="27"/>
      <c r="U42" s="22"/>
      <c r="V42" s="269"/>
      <c r="W42" s="132" t="s">
        <v>12</v>
      </c>
      <c r="X42" s="135"/>
      <c r="Y42" s="131"/>
      <c r="AC42" s="1">
        <f>SUM(AC37:AC41)</f>
        <v>29.7</v>
      </c>
      <c r="AD42" s="1">
        <f>SUM(AD37:AD41)</f>
        <v>24</v>
      </c>
      <c r="AE42" s="1">
        <f>SUM(AE37:AE41)</f>
        <v>98</v>
      </c>
      <c r="AF42" s="1">
        <f>AC42*4+AD42*9+AE42*4</f>
        <v>726.8</v>
      </c>
    </row>
    <row r="43" spans="2:32" ht="27.95" customHeight="1" thickBot="1" x14ac:dyDescent="0.35">
      <c r="B43" s="40"/>
      <c r="C43" s="31"/>
      <c r="D43" s="41"/>
      <c r="E43" s="41"/>
      <c r="F43" s="42"/>
      <c r="G43" s="42"/>
      <c r="H43" s="41"/>
      <c r="I43" s="42"/>
      <c r="J43" s="42"/>
      <c r="K43" s="41"/>
      <c r="L43" s="42"/>
      <c r="M43" s="23"/>
      <c r="N43" s="27"/>
      <c r="O43" s="23"/>
      <c r="P43" s="42"/>
      <c r="Q43" s="41"/>
      <c r="R43" s="42"/>
      <c r="S43" s="42"/>
      <c r="T43" s="41"/>
      <c r="U43" s="42"/>
      <c r="V43" s="270"/>
      <c r="W43" s="129" t="s">
        <v>68</v>
      </c>
      <c r="X43" s="137"/>
      <c r="Y43" s="131"/>
      <c r="Z43" s="7"/>
      <c r="AC43" s="32">
        <f>AC42*4/AF42</f>
        <v>0.16345624656026417</v>
      </c>
      <c r="AD43" s="32">
        <f>AD42*9/AF42</f>
        <v>0.29719317556411667</v>
      </c>
      <c r="AE43" s="32">
        <f>AE42*4/AF42</f>
        <v>0.53935057787561924</v>
      </c>
    </row>
    <row r="44" spans="2:32" ht="21.75" customHeight="1" x14ac:dyDescent="0.25"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44"/>
    </row>
    <row r="45" spans="2:32" x14ac:dyDescent="0.25">
      <c r="D45" s="274"/>
      <c r="E45" s="274"/>
      <c r="F45" s="275"/>
      <c r="G45" s="275"/>
      <c r="H45" s="45"/>
      <c r="K45" s="45"/>
      <c r="N45" s="45"/>
      <c r="Q45" s="45"/>
      <c r="T45" s="45"/>
    </row>
  </sheetData>
  <mergeCells count="18">
    <mergeCell ref="C12:C17"/>
    <mergeCell ref="V12:V19"/>
    <mergeCell ref="B16:B17"/>
    <mergeCell ref="V20:V27"/>
    <mergeCell ref="B1:Y1"/>
    <mergeCell ref="C4:C9"/>
    <mergeCell ref="V4:V11"/>
    <mergeCell ref="B8:B9"/>
    <mergeCell ref="B24:B25"/>
    <mergeCell ref="C20:C25"/>
    <mergeCell ref="J44:Y44"/>
    <mergeCell ref="D45:G45"/>
    <mergeCell ref="C28:C33"/>
    <mergeCell ref="V28:V35"/>
    <mergeCell ref="B32:B33"/>
    <mergeCell ref="C36:C41"/>
    <mergeCell ref="V36:V43"/>
    <mergeCell ref="B40:B41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3"/>
  <sheetViews>
    <sheetView topLeftCell="A24" zoomScale="60" workbookViewId="0">
      <selection activeCell="K37" sqref="K37"/>
    </sheetView>
  </sheetViews>
  <sheetFormatPr defaultColWidth="9" defaultRowHeight="20.25" x14ac:dyDescent="0.25"/>
  <cols>
    <col min="1" max="1" width="1.875" style="1" customWidth="1"/>
    <col min="2" max="2" width="4.875" style="2" customWidth="1"/>
    <col min="3" max="3" width="0" style="1" hidden="1" customWidth="1"/>
    <col min="4" max="4" width="22.625" style="1" customWidth="1"/>
    <col min="5" max="5" width="5.625" style="43" customWidth="1"/>
    <col min="6" max="6" width="9.625" style="1" customWidth="1"/>
    <col min="7" max="7" width="22.625" style="1" customWidth="1"/>
    <col min="8" max="8" width="5.625" style="43" customWidth="1"/>
    <col min="9" max="9" width="9.625" style="1" customWidth="1"/>
    <col min="10" max="10" width="22.625" style="1" customWidth="1"/>
    <col min="11" max="11" width="5.625" style="43" customWidth="1"/>
    <col min="12" max="12" width="9.625" style="1" customWidth="1"/>
    <col min="13" max="13" width="22.625" style="1" customWidth="1"/>
    <col min="14" max="14" width="5.625" style="43" customWidth="1"/>
    <col min="15" max="15" width="9.625" style="1" customWidth="1"/>
    <col min="16" max="16" width="22.625" style="1" customWidth="1"/>
    <col min="17" max="17" width="5.625" style="43" customWidth="1"/>
    <col min="18" max="18" width="9.625" style="1" customWidth="1"/>
    <col min="19" max="19" width="22.625" style="1" customWidth="1"/>
    <col min="20" max="20" width="5.625" style="43" customWidth="1"/>
    <col min="21" max="21" width="9.625" style="1" customWidth="1"/>
    <col min="22" max="22" width="5.25" style="1" customWidth="1"/>
    <col min="23" max="23" width="11.75" style="46" customWidth="1"/>
    <col min="24" max="24" width="11.25" style="106" customWidth="1"/>
    <col min="25" max="25" width="6.625" style="47" customWidth="1"/>
    <col min="26" max="26" width="6.625" style="1" customWidth="1"/>
    <col min="27" max="27" width="6" style="1" hidden="1" customWidth="1"/>
    <col min="28" max="28" width="5.5" style="2" hidden="1" customWidth="1"/>
    <col min="29" max="29" width="7.75" style="1" hidden="1" customWidth="1"/>
    <col min="30" max="30" width="8" style="1" hidden="1" customWidth="1"/>
    <col min="31" max="31" width="7.875" style="1" hidden="1" customWidth="1"/>
    <col min="32" max="32" width="7.5" style="1" hidden="1" customWidth="1"/>
    <col min="33" max="16384" width="9" style="1"/>
  </cols>
  <sheetData>
    <row r="1" spans="2:32" s="49" customFormat="1" ht="38.25" x14ac:dyDescent="0.55000000000000004">
      <c r="B1" s="272" t="s">
        <v>374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48"/>
      <c r="AB1" s="50"/>
    </row>
    <row r="2" spans="2:32" ht="31.5" customHeight="1" thickBot="1" x14ac:dyDescent="0.45">
      <c r="B2" s="108" t="s">
        <v>32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5"/>
      <c r="X2" s="54"/>
      <c r="Y2" s="6"/>
      <c r="Z2" s="7"/>
    </row>
    <row r="3" spans="2:32" s="16" customFormat="1" ht="99" x14ac:dyDescent="0.25">
      <c r="B3" s="8" t="s">
        <v>0</v>
      </c>
      <c r="C3" s="9" t="s">
        <v>1</v>
      </c>
      <c r="D3" s="10" t="s">
        <v>2</v>
      </c>
      <c r="E3" s="62" t="s">
        <v>31</v>
      </c>
      <c r="F3" s="10"/>
      <c r="G3" s="10" t="s">
        <v>3</v>
      </c>
      <c r="H3" s="62" t="s">
        <v>31</v>
      </c>
      <c r="I3" s="10"/>
      <c r="J3" s="10" t="s">
        <v>4</v>
      </c>
      <c r="K3" s="62" t="s">
        <v>31</v>
      </c>
      <c r="L3" s="11"/>
      <c r="M3" s="10" t="s">
        <v>4</v>
      </c>
      <c r="N3" s="62" t="s">
        <v>31</v>
      </c>
      <c r="O3" s="10"/>
      <c r="P3" s="10" t="s">
        <v>4</v>
      </c>
      <c r="Q3" s="62" t="s">
        <v>31</v>
      </c>
      <c r="R3" s="10"/>
      <c r="S3" s="12" t="s">
        <v>5</v>
      </c>
      <c r="T3" s="62" t="s">
        <v>31</v>
      </c>
      <c r="U3" s="10"/>
      <c r="V3" s="110" t="s">
        <v>34</v>
      </c>
      <c r="W3" s="13" t="s">
        <v>6</v>
      </c>
      <c r="X3" s="66" t="s">
        <v>13</v>
      </c>
      <c r="Y3" s="14" t="s">
        <v>14</v>
      </c>
      <c r="Z3" s="15"/>
      <c r="AA3" s="2"/>
      <c r="AB3" s="2"/>
      <c r="AC3" s="1"/>
      <c r="AD3" s="1"/>
      <c r="AE3" s="1"/>
      <c r="AF3" s="1"/>
    </row>
    <row r="4" spans="2:32" s="20" customFormat="1" ht="65.099999999999994" customHeight="1" x14ac:dyDescent="0.3">
      <c r="B4" s="17">
        <v>3</v>
      </c>
      <c r="C4" s="276"/>
      <c r="D4" s="18" t="str">
        <f>'3月菜單'!A30</f>
        <v>寶島白飯+螞蟻上樹</v>
      </c>
      <c r="E4" s="18" t="s">
        <v>15</v>
      </c>
      <c r="F4" s="19" t="s">
        <v>16</v>
      </c>
      <c r="G4" s="18" t="str">
        <f>'3月菜單'!A31</f>
        <v>蒜泥白肉</v>
      </c>
      <c r="H4" s="18" t="s">
        <v>17</v>
      </c>
      <c r="I4" s="19" t="s">
        <v>16</v>
      </c>
      <c r="J4" s="18" t="str">
        <f>'3月菜單'!A32</f>
        <v>佛蒙特咖哩雞</v>
      </c>
      <c r="K4" s="18" t="s">
        <v>101</v>
      </c>
      <c r="L4" s="19" t="s">
        <v>16</v>
      </c>
      <c r="M4" s="18" t="str">
        <f>'3月菜單'!A33</f>
        <v>手工布丁香嫩蒸蛋</v>
      </c>
      <c r="N4" s="18" t="s">
        <v>15</v>
      </c>
      <c r="O4" s="19" t="s">
        <v>16</v>
      </c>
      <c r="P4" s="18" t="str">
        <f>'3月菜單'!A34</f>
        <v>深色蔬菜</v>
      </c>
      <c r="Q4" s="18" t="s">
        <v>19</v>
      </c>
      <c r="R4" s="19" t="s">
        <v>16</v>
      </c>
      <c r="S4" s="18" t="str">
        <f>'3月菜單'!A35</f>
        <v>黃瓜排骨湯</v>
      </c>
      <c r="T4" s="18" t="s">
        <v>17</v>
      </c>
      <c r="U4" s="19" t="s">
        <v>16</v>
      </c>
      <c r="V4" s="278"/>
      <c r="W4" s="151" t="s">
        <v>7</v>
      </c>
      <c r="X4" s="127" t="s">
        <v>37</v>
      </c>
      <c r="Y4" s="141">
        <v>5</v>
      </c>
      <c r="Z4" s="1"/>
      <c r="AA4" s="1"/>
      <c r="AB4" s="2"/>
      <c r="AC4" s="1" t="s">
        <v>20</v>
      </c>
      <c r="AD4" s="1" t="s">
        <v>21</v>
      </c>
      <c r="AE4" s="1" t="s">
        <v>22</v>
      </c>
      <c r="AF4" s="1" t="s">
        <v>23</v>
      </c>
    </row>
    <row r="5" spans="2:32" ht="27.95" customHeight="1" x14ac:dyDescent="0.3">
      <c r="B5" s="21" t="s">
        <v>8</v>
      </c>
      <c r="C5" s="276"/>
      <c r="D5" s="119" t="s">
        <v>45</v>
      </c>
      <c r="E5" s="119"/>
      <c r="F5" s="119">
        <v>100</v>
      </c>
      <c r="G5" s="119" t="s">
        <v>263</v>
      </c>
      <c r="H5" s="119"/>
      <c r="I5" s="119">
        <v>50</v>
      </c>
      <c r="J5" s="99" t="s">
        <v>266</v>
      </c>
      <c r="K5" s="99"/>
      <c r="L5" s="99">
        <v>20</v>
      </c>
      <c r="M5" s="23" t="s">
        <v>389</v>
      </c>
      <c r="N5" s="23"/>
      <c r="O5" s="23">
        <v>30</v>
      </c>
      <c r="P5" s="23" t="str">
        <f>P4</f>
        <v>深色蔬菜</v>
      </c>
      <c r="Q5" s="22"/>
      <c r="R5" s="22">
        <v>120</v>
      </c>
      <c r="S5" s="119" t="s">
        <v>186</v>
      </c>
      <c r="T5" s="119"/>
      <c r="U5" s="119">
        <v>40</v>
      </c>
      <c r="V5" s="279"/>
      <c r="W5" s="152" t="s">
        <v>88</v>
      </c>
      <c r="X5" s="130" t="s">
        <v>38</v>
      </c>
      <c r="Y5" s="142">
        <v>2.5</v>
      </c>
      <c r="Z5" s="7"/>
      <c r="AA5" s="2" t="s">
        <v>24</v>
      </c>
      <c r="AB5" s="2">
        <v>6</v>
      </c>
      <c r="AC5" s="2">
        <f>AB5*2</f>
        <v>12</v>
      </c>
      <c r="AD5" s="2"/>
      <c r="AE5" s="2">
        <f>AB5*15</f>
        <v>90</v>
      </c>
      <c r="AF5" s="2">
        <f>AC5*4+AE5*4</f>
        <v>408</v>
      </c>
    </row>
    <row r="6" spans="2:32" ht="27.95" customHeight="1" x14ac:dyDescent="0.3">
      <c r="B6" s="21">
        <v>18</v>
      </c>
      <c r="C6" s="276"/>
      <c r="D6" s="118"/>
      <c r="E6" s="118"/>
      <c r="F6" s="118"/>
      <c r="G6" s="23" t="s">
        <v>327</v>
      </c>
      <c r="H6" s="79"/>
      <c r="I6" s="23">
        <v>20</v>
      </c>
      <c r="J6" s="23" t="s">
        <v>178</v>
      </c>
      <c r="K6" s="173"/>
      <c r="L6" s="23">
        <v>35</v>
      </c>
      <c r="M6" s="23"/>
      <c r="N6" s="23"/>
      <c r="O6" s="23"/>
      <c r="P6" s="22"/>
      <c r="Q6" s="22"/>
      <c r="R6" s="22"/>
      <c r="S6" s="23" t="s">
        <v>265</v>
      </c>
      <c r="T6" s="119"/>
      <c r="U6" s="119">
        <v>5</v>
      </c>
      <c r="V6" s="279"/>
      <c r="W6" s="153" t="s">
        <v>9</v>
      </c>
      <c r="X6" s="133" t="s">
        <v>39</v>
      </c>
      <c r="Y6" s="142">
        <v>2.1</v>
      </c>
      <c r="AA6" s="24" t="s">
        <v>25</v>
      </c>
      <c r="AB6" s="2">
        <v>2</v>
      </c>
      <c r="AC6" s="25">
        <f>AB6*7</f>
        <v>14</v>
      </c>
      <c r="AD6" s="2">
        <f>AB6*5</f>
        <v>10</v>
      </c>
      <c r="AE6" s="2" t="s">
        <v>26</v>
      </c>
      <c r="AF6" s="26">
        <f>AC6*4+AD6*9</f>
        <v>146</v>
      </c>
    </row>
    <row r="7" spans="2:32" ht="27.95" customHeight="1" x14ac:dyDescent="0.3">
      <c r="B7" s="21" t="s">
        <v>10</v>
      </c>
      <c r="C7" s="276"/>
      <c r="D7" s="23" t="s">
        <v>229</v>
      </c>
      <c r="E7" s="23"/>
      <c r="F7" s="23">
        <v>30</v>
      </c>
      <c r="G7" s="23"/>
      <c r="H7" s="163"/>
      <c r="I7" s="119"/>
      <c r="J7" s="22" t="s">
        <v>103</v>
      </c>
      <c r="K7" s="27"/>
      <c r="L7" s="22">
        <v>20</v>
      </c>
      <c r="M7" s="23"/>
      <c r="N7" s="79"/>
      <c r="O7" s="23"/>
      <c r="P7" s="22"/>
      <c r="Q7" s="27"/>
      <c r="R7" s="22"/>
      <c r="S7" s="118"/>
      <c r="T7" s="118"/>
      <c r="U7" s="118"/>
      <c r="V7" s="279"/>
      <c r="W7" s="152" t="s">
        <v>83</v>
      </c>
      <c r="X7" s="133" t="s">
        <v>40</v>
      </c>
      <c r="Y7" s="142">
        <v>2.7</v>
      </c>
      <c r="Z7" s="7"/>
      <c r="AA7" s="1" t="s">
        <v>27</v>
      </c>
      <c r="AB7" s="2">
        <v>1.5</v>
      </c>
      <c r="AC7" s="2">
        <f>AB7*1</f>
        <v>1.5</v>
      </c>
      <c r="AD7" s="2" t="s">
        <v>26</v>
      </c>
      <c r="AE7" s="2">
        <f>AB7*5</f>
        <v>7.5</v>
      </c>
      <c r="AF7" s="2">
        <f>AC7*4+AE7*4</f>
        <v>36</v>
      </c>
    </row>
    <row r="8" spans="2:32" ht="27.95" customHeight="1" x14ac:dyDescent="0.25">
      <c r="B8" s="277" t="s">
        <v>51</v>
      </c>
      <c r="C8" s="276"/>
      <c r="D8" s="23" t="s">
        <v>144</v>
      </c>
      <c r="E8" s="23"/>
      <c r="F8" s="23">
        <v>20</v>
      </c>
      <c r="G8" s="118"/>
      <c r="H8" s="161"/>
      <c r="I8" s="118"/>
      <c r="J8" s="22" t="s">
        <v>105</v>
      </c>
      <c r="K8" s="27"/>
      <c r="L8" s="22">
        <v>10</v>
      </c>
      <c r="M8" s="23"/>
      <c r="N8" s="23"/>
      <c r="O8" s="23"/>
      <c r="P8" s="22"/>
      <c r="Q8" s="27"/>
      <c r="R8" s="22"/>
      <c r="S8" s="119"/>
      <c r="T8" s="163"/>
      <c r="U8" s="119"/>
      <c r="V8" s="279"/>
      <c r="W8" s="153" t="s">
        <v>11</v>
      </c>
      <c r="X8" s="133" t="s">
        <v>41</v>
      </c>
      <c r="Y8" s="142">
        <v>0</v>
      </c>
      <c r="AA8" s="1" t="s">
        <v>28</v>
      </c>
      <c r="AB8" s="2">
        <v>2.5</v>
      </c>
      <c r="AC8" s="2"/>
      <c r="AD8" s="2">
        <f>AB8*5</f>
        <v>12.5</v>
      </c>
      <c r="AE8" s="2" t="s">
        <v>26</v>
      </c>
      <c r="AF8" s="2">
        <f>AD8*9</f>
        <v>112.5</v>
      </c>
    </row>
    <row r="9" spans="2:32" ht="27.95" customHeight="1" x14ac:dyDescent="0.3">
      <c r="B9" s="277"/>
      <c r="C9" s="276"/>
      <c r="D9" s="23" t="s">
        <v>105</v>
      </c>
      <c r="E9" s="79"/>
      <c r="F9" s="23">
        <v>15</v>
      </c>
      <c r="G9" s="166"/>
      <c r="H9" s="161"/>
      <c r="I9" s="118"/>
      <c r="J9" s="23"/>
      <c r="K9" s="167"/>
      <c r="L9" s="22"/>
      <c r="M9" s="186"/>
      <c r="N9" s="27"/>
      <c r="O9" s="22"/>
      <c r="P9" s="22"/>
      <c r="Q9" s="27"/>
      <c r="R9" s="22"/>
      <c r="S9" s="22"/>
      <c r="T9" s="27"/>
      <c r="U9" s="22"/>
      <c r="V9" s="279"/>
      <c r="W9" s="152" t="s">
        <v>84</v>
      </c>
      <c r="X9" s="134" t="s">
        <v>42</v>
      </c>
      <c r="Y9" s="143">
        <v>0</v>
      </c>
      <c r="Z9" s="7"/>
      <c r="AA9" s="1" t="s">
        <v>29</v>
      </c>
      <c r="AE9" s="1">
        <f>AB9*15</f>
        <v>0</v>
      </c>
    </row>
    <row r="10" spans="2:32" ht="27.95" customHeight="1" x14ac:dyDescent="0.25">
      <c r="B10" s="28" t="s">
        <v>47</v>
      </c>
      <c r="C10" s="29"/>
      <c r="D10" s="23" t="s">
        <v>173</v>
      </c>
      <c r="E10" s="23"/>
      <c r="F10" s="23">
        <v>10</v>
      </c>
      <c r="G10" s="22"/>
      <c r="H10" s="27"/>
      <c r="I10" s="22"/>
      <c r="J10" s="22"/>
      <c r="K10" s="27"/>
      <c r="L10" s="22"/>
      <c r="M10" s="23"/>
      <c r="N10" s="27"/>
      <c r="O10" s="23"/>
      <c r="P10" s="22"/>
      <c r="Q10" s="27"/>
      <c r="R10" s="22"/>
      <c r="S10" s="22"/>
      <c r="T10" s="27"/>
      <c r="U10" s="22"/>
      <c r="V10" s="279"/>
      <c r="W10" s="153" t="s">
        <v>12</v>
      </c>
      <c r="X10" s="135"/>
      <c r="Y10" s="142"/>
      <c r="AC10" s="1">
        <f>SUM(AC5:AC9)</f>
        <v>27.5</v>
      </c>
      <c r="AD10" s="1">
        <f>SUM(AD5:AD9)</f>
        <v>22.5</v>
      </c>
      <c r="AE10" s="1">
        <f>SUM(AE5:AE9)</f>
        <v>97.5</v>
      </c>
      <c r="AF10" s="1">
        <f>AC10*4+AD10*9+AE10*4</f>
        <v>702.5</v>
      </c>
    </row>
    <row r="11" spans="2:32" ht="27.95" customHeight="1" x14ac:dyDescent="0.3">
      <c r="B11" s="30"/>
      <c r="C11" s="31"/>
      <c r="D11" s="186" t="s">
        <v>230</v>
      </c>
      <c r="E11" s="27"/>
      <c r="F11" s="22">
        <v>5</v>
      </c>
      <c r="G11" s="22"/>
      <c r="H11" s="27"/>
      <c r="I11" s="22"/>
      <c r="J11" s="22"/>
      <c r="K11" s="27"/>
      <c r="L11" s="22"/>
      <c r="M11" s="23"/>
      <c r="N11" s="27"/>
      <c r="O11" s="23"/>
      <c r="P11" s="22"/>
      <c r="Q11" s="27"/>
      <c r="R11" s="22"/>
      <c r="S11" s="22"/>
      <c r="T11" s="27"/>
      <c r="U11" s="22"/>
      <c r="V11" s="280"/>
      <c r="W11" s="152" t="s">
        <v>97</v>
      </c>
      <c r="X11" s="137"/>
      <c r="Y11" s="143"/>
      <c r="Z11" s="7"/>
      <c r="AC11" s="32">
        <f>AC10*4/AF10</f>
        <v>0.15658362989323843</v>
      </c>
      <c r="AD11" s="32">
        <f>AD10*9/AF10</f>
        <v>0.28825622775800713</v>
      </c>
      <c r="AE11" s="32">
        <f>AE10*4/AF10</f>
        <v>0.55516014234875444</v>
      </c>
    </row>
    <row r="12" spans="2:32" s="20" customFormat="1" ht="27.95" customHeight="1" x14ac:dyDescent="0.3">
      <c r="B12" s="17">
        <v>3</v>
      </c>
      <c r="C12" s="276"/>
      <c r="D12" s="18" t="str">
        <f>'3月菜單'!E30</f>
        <v>地瓜飯</v>
      </c>
      <c r="E12" s="18" t="s">
        <v>15</v>
      </c>
      <c r="F12" s="18"/>
      <c r="G12" s="18" t="str">
        <f>'3月菜單'!E31</f>
        <v>檸檬雞翅</v>
      </c>
      <c r="H12" s="18" t="s">
        <v>60</v>
      </c>
      <c r="I12" s="18"/>
      <c r="J12" s="18" t="str">
        <f>'3月菜單'!E32</f>
        <v>泰式打拋豬(醃)</v>
      </c>
      <c r="K12" s="18" t="s">
        <v>17</v>
      </c>
      <c r="L12" s="18"/>
      <c r="M12" s="18" t="str">
        <f>'3月菜單'!E33</f>
        <v>焗烤通心麵</v>
      </c>
      <c r="N12" s="18" t="s">
        <v>60</v>
      </c>
      <c r="O12" s="18"/>
      <c r="P12" s="18" t="str">
        <f>'3月菜單'!E34</f>
        <v>淺色蔬菜</v>
      </c>
      <c r="Q12" s="18" t="s">
        <v>19</v>
      </c>
      <c r="R12" s="18"/>
      <c r="S12" s="18" t="str">
        <f>'3月菜單'!E35</f>
        <v>味噌豆腐湯(豆)</v>
      </c>
      <c r="T12" s="18" t="s">
        <v>17</v>
      </c>
      <c r="U12" s="18"/>
      <c r="V12" s="278"/>
      <c r="W12" s="126" t="s">
        <v>7</v>
      </c>
      <c r="X12" s="127" t="s">
        <v>37</v>
      </c>
      <c r="Y12" s="149">
        <v>5.0999999999999996</v>
      </c>
      <c r="Z12" s="1"/>
      <c r="AA12" s="1"/>
      <c r="AB12" s="2"/>
      <c r="AC12" s="1" t="s">
        <v>20</v>
      </c>
      <c r="AD12" s="1" t="s">
        <v>21</v>
      </c>
      <c r="AE12" s="1" t="s">
        <v>22</v>
      </c>
      <c r="AF12" s="1" t="s">
        <v>23</v>
      </c>
    </row>
    <row r="13" spans="2:32" ht="27.95" customHeight="1" x14ac:dyDescent="0.3">
      <c r="B13" s="21" t="s">
        <v>8</v>
      </c>
      <c r="C13" s="276"/>
      <c r="D13" s="119" t="s">
        <v>102</v>
      </c>
      <c r="E13" s="119"/>
      <c r="F13" s="119">
        <v>80</v>
      </c>
      <c r="G13" s="119" t="s">
        <v>260</v>
      </c>
      <c r="H13" s="119"/>
      <c r="I13" s="119">
        <v>100</v>
      </c>
      <c r="J13" s="22" t="s">
        <v>172</v>
      </c>
      <c r="K13" s="22"/>
      <c r="L13" s="22">
        <v>30</v>
      </c>
      <c r="M13" s="23" t="s">
        <v>390</v>
      </c>
      <c r="N13" s="23"/>
      <c r="O13" s="23">
        <v>15</v>
      </c>
      <c r="P13" s="23" t="str">
        <f>P12</f>
        <v>淺色蔬菜</v>
      </c>
      <c r="Q13" s="22"/>
      <c r="R13" s="22">
        <v>120</v>
      </c>
      <c r="S13" s="22" t="s">
        <v>108</v>
      </c>
      <c r="T13" s="22"/>
      <c r="U13" s="22">
        <v>2</v>
      </c>
      <c r="V13" s="279"/>
      <c r="W13" s="129" t="s">
        <v>65</v>
      </c>
      <c r="X13" s="130" t="s">
        <v>38</v>
      </c>
      <c r="Y13" s="138">
        <v>2.5</v>
      </c>
      <c r="Z13" s="7"/>
      <c r="AA13" s="2" t="s">
        <v>24</v>
      </c>
      <c r="AB13" s="2">
        <v>6</v>
      </c>
      <c r="AC13" s="2">
        <f>AB13*2</f>
        <v>12</v>
      </c>
      <c r="AD13" s="2"/>
      <c r="AE13" s="2">
        <f>AB13*15</f>
        <v>90</v>
      </c>
      <c r="AF13" s="2">
        <f>AC13*4+AE13*4</f>
        <v>408</v>
      </c>
    </row>
    <row r="14" spans="2:32" ht="27.95" customHeight="1" x14ac:dyDescent="0.3">
      <c r="B14" s="21">
        <v>19</v>
      </c>
      <c r="C14" s="276"/>
      <c r="D14" s="119" t="s">
        <v>104</v>
      </c>
      <c r="E14" s="119"/>
      <c r="F14" s="119">
        <v>55</v>
      </c>
      <c r="G14" s="119"/>
      <c r="H14" s="119"/>
      <c r="I14" s="119"/>
      <c r="J14" s="22" t="s">
        <v>103</v>
      </c>
      <c r="K14" s="22"/>
      <c r="L14" s="22">
        <v>10</v>
      </c>
      <c r="M14" s="23" t="s">
        <v>391</v>
      </c>
      <c r="N14" s="23"/>
      <c r="O14" s="23">
        <v>20</v>
      </c>
      <c r="P14" s="22"/>
      <c r="Q14" s="22"/>
      <c r="R14" s="22"/>
      <c r="S14" s="22" t="s">
        <v>109</v>
      </c>
      <c r="T14" s="22"/>
      <c r="U14" s="22">
        <v>30</v>
      </c>
      <c r="V14" s="279"/>
      <c r="W14" s="132" t="s">
        <v>9</v>
      </c>
      <c r="X14" s="133" t="s">
        <v>39</v>
      </c>
      <c r="Y14" s="138">
        <v>1.8</v>
      </c>
      <c r="AA14" s="24" t="s">
        <v>25</v>
      </c>
      <c r="AB14" s="2">
        <v>2.2000000000000002</v>
      </c>
      <c r="AC14" s="25">
        <f>AB14*7</f>
        <v>15.400000000000002</v>
      </c>
      <c r="AD14" s="2">
        <f>AB14*5</f>
        <v>11</v>
      </c>
      <c r="AE14" s="2" t="s">
        <v>26</v>
      </c>
      <c r="AF14" s="26">
        <f>AC14*4+AD14*9</f>
        <v>160.60000000000002</v>
      </c>
    </row>
    <row r="15" spans="2:32" ht="27.95" customHeight="1" x14ac:dyDescent="0.3">
      <c r="B15" s="21" t="s">
        <v>10</v>
      </c>
      <c r="C15" s="276"/>
      <c r="D15" s="119"/>
      <c r="E15" s="119"/>
      <c r="F15" s="119"/>
      <c r="G15" s="119"/>
      <c r="H15" s="163"/>
      <c r="I15" s="119"/>
      <c r="J15" s="22" t="s">
        <v>184</v>
      </c>
      <c r="K15" s="22"/>
      <c r="L15" s="22">
        <v>10</v>
      </c>
      <c r="M15" s="23" t="s">
        <v>392</v>
      </c>
      <c r="N15" s="23"/>
      <c r="O15" s="23">
        <v>10</v>
      </c>
      <c r="P15" s="22"/>
      <c r="Q15" s="27"/>
      <c r="R15" s="22"/>
      <c r="S15" s="22" t="s">
        <v>270</v>
      </c>
      <c r="T15" s="184"/>
      <c r="U15" s="22">
        <v>5</v>
      </c>
      <c r="V15" s="279"/>
      <c r="W15" s="129" t="s">
        <v>62</v>
      </c>
      <c r="X15" s="133" t="s">
        <v>40</v>
      </c>
      <c r="Y15" s="138">
        <v>2.2999999999999998</v>
      </c>
      <c r="Z15" s="7"/>
      <c r="AA15" s="1" t="s">
        <v>27</v>
      </c>
      <c r="AB15" s="2">
        <v>1.6</v>
      </c>
      <c r="AC15" s="2">
        <f>AB15*1</f>
        <v>1.6</v>
      </c>
      <c r="AD15" s="2" t="s">
        <v>26</v>
      </c>
      <c r="AE15" s="2">
        <f>AB15*5</f>
        <v>8</v>
      </c>
      <c r="AF15" s="2">
        <f>AC15*4+AE15*4</f>
        <v>38.4</v>
      </c>
    </row>
    <row r="16" spans="2:32" ht="27.95" customHeight="1" x14ac:dyDescent="0.25">
      <c r="B16" s="277" t="s">
        <v>46</v>
      </c>
      <c r="C16" s="276"/>
      <c r="D16" s="161"/>
      <c r="E16" s="161"/>
      <c r="F16" s="118"/>
      <c r="G16" s="118"/>
      <c r="H16" s="161"/>
      <c r="I16" s="118"/>
      <c r="J16" s="22" t="s">
        <v>124</v>
      </c>
      <c r="K16" s="173"/>
      <c r="L16" s="22">
        <v>5</v>
      </c>
      <c r="M16" s="23" t="s">
        <v>393</v>
      </c>
      <c r="N16" s="23"/>
      <c r="O16" s="23">
        <v>10</v>
      </c>
      <c r="P16" s="23"/>
      <c r="Q16" s="23"/>
      <c r="R16" s="23"/>
      <c r="S16" s="22"/>
      <c r="T16" s="27"/>
      <c r="U16" s="22"/>
      <c r="V16" s="279"/>
      <c r="W16" s="132" t="s">
        <v>11</v>
      </c>
      <c r="X16" s="133" t="s">
        <v>41</v>
      </c>
      <c r="Y16" s="138">
        <v>0</v>
      </c>
      <c r="AA16" s="1" t="s">
        <v>28</v>
      </c>
      <c r="AB16" s="2">
        <v>2.5</v>
      </c>
      <c r="AC16" s="2"/>
      <c r="AD16" s="2">
        <f>AB16*5</f>
        <v>12.5</v>
      </c>
      <c r="AE16" s="2" t="s">
        <v>26</v>
      </c>
      <c r="AF16" s="2">
        <f>AD16*9</f>
        <v>112.5</v>
      </c>
    </row>
    <row r="17" spans="2:32" ht="27.95" customHeight="1" x14ac:dyDescent="0.3">
      <c r="B17" s="277"/>
      <c r="C17" s="276"/>
      <c r="D17" s="27"/>
      <c r="E17" s="27"/>
      <c r="F17" s="22"/>
      <c r="G17" s="22"/>
      <c r="H17" s="27"/>
      <c r="I17" s="22"/>
      <c r="J17" s="118" t="s">
        <v>177</v>
      </c>
      <c r="K17" s="160"/>
      <c r="L17" s="118">
        <v>1</v>
      </c>
      <c r="M17" s="23"/>
      <c r="N17" s="27"/>
      <c r="O17" s="23"/>
      <c r="P17" s="23"/>
      <c r="Q17" s="23"/>
      <c r="R17" s="23"/>
      <c r="S17" s="22"/>
      <c r="T17" s="27"/>
      <c r="U17" s="22"/>
      <c r="V17" s="279"/>
      <c r="W17" s="129" t="s">
        <v>63</v>
      </c>
      <c r="X17" s="134" t="s">
        <v>42</v>
      </c>
      <c r="Y17" s="138">
        <v>0</v>
      </c>
      <c r="Z17" s="7"/>
      <c r="AA17" s="1" t="s">
        <v>29</v>
      </c>
      <c r="AB17" s="2">
        <v>1</v>
      </c>
      <c r="AE17" s="1">
        <f>AB17*15</f>
        <v>15</v>
      </c>
    </row>
    <row r="18" spans="2:32" ht="27.95" customHeight="1" x14ac:dyDescent="0.25">
      <c r="B18" s="28" t="s">
        <v>47</v>
      </c>
      <c r="C18" s="29"/>
      <c r="D18" s="27"/>
      <c r="E18" s="27"/>
      <c r="F18" s="22"/>
      <c r="G18" s="22"/>
      <c r="H18" s="27"/>
      <c r="I18" s="22"/>
      <c r="J18" s="22"/>
      <c r="K18" s="27"/>
      <c r="L18" s="22"/>
      <c r="M18" s="23"/>
      <c r="N18" s="27"/>
      <c r="O18" s="23"/>
      <c r="P18" s="23"/>
      <c r="Q18" s="23"/>
      <c r="R18" s="23"/>
      <c r="S18" s="22"/>
      <c r="T18" s="27"/>
      <c r="U18" s="22"/>
      <c r="V18" s="279"/>
      <c r="W18" s="132" t="s">
        <v>12</v>
      </c>
      <c r="X18" s="135"/>
      <c r="Y18" s="138"/>
      <c r="AC18" s="1">
        <f>SUM(AC13:AC17)</f>
        <v>29.000000000000004</v>
      </c>
      <c r="AD18" s="1">
        <f>SUM(AD13:AD17)</f>
        <v>23.5</v>
      </c>
      <c r="AE18" s="1">
        <f>SUM(AE13:AE17)</f>
        <v>113</v>
      </c>
      <c r="AF18" s="1">
        <f>AC18*4+AD18*9+AE18*4</f>
        <v>779.5</v>
      </c>
    </row>
    <row r="19" spans="2:32" ht="27.95" customHeight="1" thickBot="1" x14ac:dyDescent="0.35">
      <c r="B19" s="30"/>
      <c r="C19" s="31"/>
      <c r="D19" s="27"/>
      <c r="E19" s="27"/>
      <c r="F19" s="22"/>
      <c r="G19" s="22"/>
      <c r="H19" s="27"/>
      <c r="I19" s="22"/>
      <c r="J19" s="22"/>
      <c r="K19" s="27"/>
      <c r="L19" s="22"/>
      <c r="M19" s="23"/>
      <c r="N19" s="27"/>
      <c r="O19" s="23"/>
      <c r="P19" s="22"/>
      <c r="Q19" s="27"/>
      <c r="R19" s="22"/>
      <c r="S19" s="22"/>
      <c r="T19" s="27"/>
      <c r="U19" s="22"/>
      <c r="V19" s="280"/>
      <c r="W19" s="139" t="s">
        <v>64</v>
      </c>
      <c r="X19" s="140"/>
      <c r="Y19" s="150"/>
      <c r="Z19" s="7"/>
      <c r="AC19" s="32">
        <f>AC18*4/AF18</f>
        <v>0.14881334188582426</v>
      </c>
      <c r="AD19" s="32">
        <f>AD18*9/AF18</f>
        <v>0.27132777421423987</v>
      </c>
      <c r="AE19" s="32">
        <f>AE18*4/AF18</f>
        <v>0.5798588838999359</v>
      </c>
    </row>
    <row r="20" spans="2:32" s="20" customFormat="1" ht="27.95" customHeight="1" x14ac:dyDescent="0.3">
      <c r="B20" s="17">
        <v>3</v>
      </c>
      <c r="C20" s="276"/>
      <c r="D20" s="18" t="str">
        <f>'3月菜單'!I30</f>
        <v>寶島白飯</v>
      </c>
      <c r="E20" s="18" t="s">
        <v>15</v>
      </c>
      <c r="F20" s="18"/>
      <c r="G20" s="18" t="str">
        <f>'3月菜單'!I31</f>
        <v>轟炸雞排(炸)</v>
      </c>
      <c r="H20" s="18" t="s">
        <v>100</v>
      </c>
      <c r="I20" s="18"/>
      <c r="J20" s="18" t="str">
        <f>'3月菜單'!I32</f>
        <v>京醬肉絲</v>
      </c>
      <c r="K20" s="18" t="s">
        <v>146</v>
      </c>
      <c r="L20" s="18"/>
      <c r="M20" s="18" t="str">
        <f>'3月菜單'!I33</f>
        <v>喀滋魷魚佐洋蔥圈拼盤(加)(炸)(海)</v>
      </c>
      <c r="N20" s="18" t="s">
        <v>100</v>
      </c>
      <c r="O20" s="18"/>
      <c r="P20" s="18" t="str">
        <f>'3月菜單'!I34</f>
        <v>深色蔬菜</v>
      </c>
      <c r="Q20" s="18" t="s">
        <v>19</v>
      </c>
      <c r="R20" s="18"/>
      <c r="S20" s="18" t="str">
        <f>'3月菜單'!I35</f>
        <v>三絲湯</v>
      </c>
      <c r="T20" s="18" t="s">
        <v>17</v>
      </c>
      <c r="U20" s="18"/>
      <c r="V20" s="278"/>
      <c r="W20" s="126" t="s">
        <v>7</v>
      </c>
      <c r="X20" s="127" t="s">
        <v>37</v>
      </c>
      <c r="Y20" s="128">
        <v>6.2</v>
      </c>
      <c r="Z20" s="1"/>
      <c r="AA20" s="1"/>
      <c r="AB20" s="2"/>
      <c r="AC20" s="1" t="s">
        <v>20</v>
      </c>
      <c r="AD20" s="1" t="s">
        <v>21</v>
      </c>
      <c r="AE20" s="1" t="s">
        <v>22</v>
      </c>
      <c r="AF20" s="1" t="s">
        <v>23</v>
      </c>
    </row>
    <row r="21" spans="2:32" s="35" customFormat="1" ht="27.75" customHeight="1" x14ac:dyDescent="0.4">
      <c r="B21" s="21" t="s">
        <v>8</v>
      </c>
      <c r="C21" s="276"/>
      <c r="D21" s="119" t="s">
        <v>142</v>
      </c>
      <c r="E21" s="119"/>
      <c r="F21" s="119">
        <v>100</v>
      </c>
      <c r="G21" s="119" t="s">
        <v>261</v>
      </c>
      <c r="H21" s="119"/>
      <c r="I21" s="119">
        <v>120</v>
      </c>
      <c r="J21" s="119" t="s">
        <v>190</v>
      </c>
      <c r="K21" s="119"/>
      <c r="L21" s="177">
        <v>30</v>
      </c>
      <c r="M21" s="22" t="s">
        <v>394</v>
      </c>
      <c r="N21" s="22"/>
      <c r="O21" s="22">
        <v>30</v>
      </c>
      <c r="P21" s="23" t="str">
        <f>P20</f>
        <v>深色蔬菜</v>
      </c>
      <c r="Q21" s="22"/>
      <c r="R21" s="22">
        <v>60</v>
      </c>
      <c r="S21" s="23" t="s">
        <v>174</v>
      </c>
      <c r="T21" s="23"/>
      <c r="U21" s="23">
        <v>25</v>
      </c>
      <c r="V21" s="279"/>
      <c r="W21" s="129" t="s">
        <v>94</v>
      </c>
      <c r="X21" s="130" t="s">
        <v>38</v>
      </c>
      <c r="Y21" s="131">
        <v>2.5</v>
      </c>
      <c r="Z21" s="34"/>
      <c r="AA21" s="2" t="s">
        <v>24</v>
      </c>
      <c r="AB21" s="2">
        <v>6</v>
      </c>
      <c r="AC21" s="2">
        <f>AB21*2</f>
        <v>12</v>
      </c>
      <c r="AD21" s="2"/>
      <c r="AE21" s="2">
        <f>AB21*15</f>
        <v>90</v>
      </c>
      <c r="AF21" s="2">
        <f>AC21*4+AE21*4</f>
        <v>408</v>
      </c>
    </row>
    <row r="22" spans="2:32" s="35" customFormat="1" ht="27.95" customHeight="1" x14ac:dyDescent="0.3">
      <c r="B22" s="21">
        <v>20</v>
      </c>
      <c r="C22" s="276"/>
      <c r="D22" s="118"/>
      <c r="E22" s="118"/>
      <c r="F22" s="118"/>
      <c r="G22" s="119"/>
      <c r="H22" s="119"/>
      <c r="I22" s="119"/>
      <c r="J22" s="119" t="s">
        <v>103</v>
      </c>
      <c r="K22" s="119"/>
      <c r="L22" s="177">
        <v>35</v>
      </c>
      <c r="M22" s="118" t="s">
        <v>395</v>
      </c>
      <c r="N22" s="118"/>
      <c r="O22" s="118">
        <v>40</v>
      </c>
      <c r="P22" s="22"/>
      <c r="Q22" s="22"/>
      <c r="R22" s="22"/>
      <c r="S22" s="23" t="s">
        <v>105</v>
      </c>
      <c r="T22" s="173"/>
      <c r="U22" s="23">
        <v>10</v>
      </c>
      <c r="V22" s="279"/>
      <c r="W22" s="132" t="s">
        <v>9</v>
      </c>
      <c r="X22" s="133" t="s">
        <v>39</v>
      </c>
      <c r="Y22" s="131">
        <v>2.2999999999999998</v>
      </c>
      <c r="AA22" s="24" t="s">
        <v>25</v>
      </c>
      <c r="AB22" s="2">
        <v>2</v>
      </c>
      <c r="AC22" s="25">
        <f>AB22*7</f>
        <v>14</v>
      </c>
      <c r="AD22" s="2">
        <f>AB22*5</f>
        <v>10</v>
      </c>
      <c r="AE22" s="2" t="s">
        <v>26</v>
      </c>
      <c r="AF22" s="26">
        <f>AC22*4+AD22*9</f>
        <v>146</v>
      </c>
    </row>
    <row r="23" spans="2:32" s="35" customFormat="1" ht="27.95" customHeight="1" x14ac:dyDescent="0.4">
      <c r="B23" s="21" t="s">
        <v>10</v>
      </c>
      <c r="C23" s="276"/>
      <c r="D23" s="118"/>
      <c r="E23" s="118"/>
      <c r="F23" s="118"/>
      <c r="G23" s="119"/>
      <c r="H23" s="163"/>
      <c r="I23" s="119"/>
      <c r="J23" s="119" t="s">
        <v>184</v>
      </c>
      <c r="K23" s="119"/>
      <c r="L23" s="177">
        <v>20</v>
      </c>
      <c r="M23" s="118"/>
      <c r="N23" s="118"/>
      <c r="O23" s="118"/>
      <c r="P23" s="22"/>
      <c r="Q23" s="27"/>
      <c r="R23" s="22"/>
      <c r="S23" s="23" t="s">
        <v>173</v>
      </c>
      <c r="T23" s="23"/>
      <c r="U23" s="23">
        <v>10</v>
      </c>
      <c r="V23" s="279"/>
      <c r="W23" s="129" t="s">
        <v>77</v>
      </c>
      <c r="X23" s="133" t="s">
        <v>40</v>
      </c>
      <c r="Y23" s="131">
        <v>2.6</v>
      </c>
      <c r="Z23" s="34"/>
      <c r="AA23" s="1" t="s">
        <v>27</v>
      </c>
      <c r="AB23" s="2">
        <v>1.5</v>
      </c>
      <c r="AC23" s="2">
        <f>AB23*1</f>
        <v>1.5</v>
      </c>
      <c r="AD23" s="2" t="s">
        <v>26</v>
      </c>
      <c r="AE23" s="2">
        <f>AB23*5</f>
        <v>7.5</v>
      </c>
      <c r="AF23" s="2">
        <f>AC23*4+AE23*4</f>
        <v>36</v>
      </c>
    </row>
    <row r="24" spans="2:32" s="35" customFormat="1" ht="27.95" customHeight="1" x14ac:dyDescent="0.25">
      <c r="B24" s="277" t="s">
        <v>128</v>
      </c>
      <c r="C24" s="276"/>
      <c r="D24" s="118"/>
      <c r="E24" s="118"/>
      <c r="F24" s="118"/>
      <c r="G24" s="118"/>
      <c r="H24" s="118"/>
      <c r="I24" s="118"/>
      <c r="J24" s="119" t="s">
        <v>263</v>
      </c>
      <c r="K24" s="119"/>
      <c r="L24" s="119">
        <v>10</v>
      </c>
      <c r="M24" s="118"/>
      <c r="N24" s="160"/>
      <c r="O24" s="118"/>
      <c r="P24" s="22"/>
      <c r="Q24" s="27"/>
      <c r="R24" s="22"/>
      <c r="S24" s="111"/>
      <c r="T24" s="116"/>
      <c r="U24" s="113"/>
      <c r="V24" s="279"/>
      <c r="W24" s="132" t="s">
        <v>11</v>
      </c>
      <c r="X24" s="133" t="s">
        <v>41</v>
      </c>
      <c r="Y24" s="131">
        <v>0</v>
      </c>
      <c r="AA24" s="1" t="s">
        <v>28</v>
      </c>
      <c r="AB24" s="2">
        <v>2.5</v>
      </c>
      <c r="AC24" s="2"/>
      <c r="AD24" s="2">
        <f>AB24*5</f>
        <v>12.5</v>
      </c>
      <c r="AE24" s="2" t="s">
        <v>26</v>
      </c>
      <c r="AF24" s="2">
        <f>AD24*9</f>
        <v>112.5</v>
      </c>
    </row>
    <row r="25" spans="2:32" s="35" customFormat="1" ht="27.95" customHeight="1" x14ac:dyDescent="0.4">
      <c r="B25" s="281"/>
      <c r="C25" s="276"/>
      <c r="D25" s="118"/>
      <c r="E25" s="118"/>
      <c r="F25" s="118"/>
      <c r="G25" s="119"/>
      <c r="H25" s="118"/>
      <c r="I25" s="118"/>
      <c r="J25" s="160"/>
      <c r="K25" s="160"/>
      <c r="L25" s="119"/>
      <c r="M25" s="118"/>
      <c r="N25" s="160"/>
      <c r="O25" s="118"/>
      <c r="P25" s="22"/>
      <c r="Q25" s="27"/>
      <c r="R25" s="22"/>
      <c r="S25" s="23"/>
      <c r="T25" s="79"/>
      <c r="U25" s="23"/>
      <c r="V25" s="279"/>
      <c r="W25" s="129" t="s">
        <v>95</v>
      </c>
      <c r="X25" s="134" t="s">
        <v>42</v>
      </c>
      <c r="Y25" s="131">
        <v>0</v>
      </c>
      <c r="Z25" s="34"/>
      <c r="AA25" s="1" t="s">
        <v>29</v>
      </c>
      <c r="AB25" s="2"/>
      <c r="AC25" s="1"/>
      <c r="AD25" s="1"/>
      <c r="AE25" s="1">
        <f>AB25*15</f>
        <v>0</v>
      </c>
      <c r="AF25" s="1"/>
    </row>
    <row r="26" spans="2:32" s="35" customFormat="1" ht="27.95" customHeight="1" x14ac:dyDescent="0.25">
      <c r="B26" s="28" t="s">
        <v>47</v>
      </c>
      <c r="C26" s="36"/>
      <c r="D26" s="118"/>
      <c r="E26" s="161"/>
      <c r="F26" s="118"/>
      <c r="G26" s="119"/>
      <c r="H26" s="119"/>
      <c r="I26" s="119"/>
      <c r="J26" s="160"/>
      <c r="K26" s="160"/>
      <c r="L26" s="119"/>
      <c r="M26" s="118"/>
      <c r="N26" s="161"/>
      <c r="O26" s="118"/>
      <c r="P26" s="22"/>
      <c r="Q26" s="27"/>
      <c r="R26" s="22"/>
      <c r="S26" s="22"/>
      <c r="T26" s="27"/>
      <c r="U26" s="22"/>
      <c r="V26" s="279"/>
      <c r="W26" s="132" t="s">
        <v>12</v>
      </c>
      <c r="X26" s="135"/>
      <c r="Y26" s="131"/>
      <c r="AA26" s="1"/>
      <c r="AB26" s="2"/>
      <c r="AC26" s="1">
        <f>SUM(AC21:AC25)</f>
        <v>27.5</v>
      </c>
      <c r="AD26" s="1">
        <f>SUM(AD21:AD25)</f>
        <v>22.5</v>
      </c>
      <c r="AE26" s="1">
        <f>SUM(AE21:AE25)</f>
        <v>97.5</v>
      </c>
      <c r="AF26" s="1">
        <f>AC26*4+AD26*9+AE26*4</f>
        <v>702.5</v>
      </c>
    </row>
    <row r="27" spans="2:32" s="35" customFormat="1" ht="27.95" customHeight="1" thickBot="1" x14ac:dyDescent="0.45">
      <c r="B27" s="37"/>
      <c r="C27" s="38"/>
      <c r="D27" s="27"/>
      <c r="E27" s="27"/>
      <c r="F27" s="22"/>
      <c r="G27" s="22"/>
      <c r="H27" s="27"/>
      <c r="I27" s="22"/>
      <c r="J27" s="22"/>
      <c r="K27" s="27"/>
      <c r="L27" s="22"/>
      <c r="M27" s="22"/>
      <c r="N27" s="27"/>
      <c r="O27" s="22"/>
      <c r="P27" s="22"/>
      <c r="Q27" s="27"/>
      <c r="R27" s="22"/>
      <c r="S27" s="22"/>
      <c r="T27" s="27"/>
      <c r="U27" s="22"/>
      <c r="V27" s="280"/>
      <c r="W27" s="129" t="s">
        <v>96</v>
      </c>
      <c r="X27" s="137"/>
      <c r="Y27" s="131"/>
      <c r="Z27" s="34"/>
      <c r="AB27" s="39"/>
      <c r="AC27" s="32">
        <f>AC26*4/AF26</f>
        <v>0.15658362989323843</v>
      </c>
      <c r="AD27" s="32">
        <f>AD26*9/AF26</f>
        <v>0.28825622775800713</v>
      </c>
      <c r="AE27" s="32">
        <f>AE26*4/AF26</f>
        <v>0.55516014234875444</v>
      </c>
    </row>
    <row r="28" spans="2:32" s="20" customFormat="1" ht="27.95" customHeight="1" x14ac:dyDescent="0.3">
      <c r="B28" s="17">
        <v>3</v>
      </c>
      <c r="C28" s="276"/>
      <c r="D28" s="18" t="str">
        <f>'3月菜單'!M30</f>
        <v>全穀飯</v>
      </c>
      <c r="E28" s="18" t="s">
        <v>15</v>
      </c>
      <c r="F28" s="18"/>
      <c r="G28" s="18" t="str">
        <f>'3月菜單'!M31</f>
        <v>普羅旺斯雞腿</v>
      </c>
      <c r="H28" s="18" t="s">
        <v>100</v>
      </c>
      <c r="I28" s="18"/>
      <c r="J28" s="18" t="str">
        <f>'3月菜單'!M32</f>
        <v>麻婆豆腐(豆)</v>
      </c>
      <c r="K28" s="18" t="s">
        <v>17</v>
      </c>
      <c r="L28" s="18"/>
      <c r="M28" s="18" t="str">
        <f>'3月菜單'!M33</f>
        <v>玉米蔥花蛋</v>
      </c>
      <c r="N28" s="18" t="s">
        <v>18</v>
      </c>
      <c r="O28" s="18"/>
      <c r="P28" s="18" t="str">
        <f>'3月菜單'!M34</f>
        <v>淺色蔬菜</v>
      </c>
      <c r="Q28" s="18" t="s">
        <v>19</v>
      </c>
      <c r="R28" s="18"/>
      <c r="S28" s="18" t="str">
        <f>'3月菜單'!M35</f>
        <v>白玉上排湯</v>
      </c>
      <c r="T28" s="18" t="s">
        <v>17</v>
      </c>
      <c r="U28" s="18"/>
      <c r="V28" s="268"/>
      <c r="W28" s="126" t="s">
        <v>7</v>
      </c>
      <c r="X28" s="127" t="s">
        <v>37</v>
      </c>
      <c r="Y28" s="149">
        <v>5.2</v>
      </c>
      <c r="Z28" s="1"/>
      <c r="AA28" s="1"/>
      <c r="AB28" s="2"/>
      <c r="AC28" s="1" t="s">
        <v>20</v>
      </c>
      <c r="AD28" s="1" t="s">
        <v>21</v>
      </c>
      <c r="AE28" s="1" t="s">
        <v>22</v>
      </c>
      <c r="AF28" s="1" t="s">
        <v>23</v>
      </c>
    </row>
    <row r="29" spans="2:32" ht="27.95" customHeight="1" x14ac:dyDescent="0.3">
      <c r="B29" s="21" t="s">
        <v>8</v>
      </c>
      <c r="C29" s="276"/>
      <c r="D29" s="119" t="s">
        <v>45</v>
      </c>
      <c r="E29" s="119"/>
      <c r="F29" s="119">
        <v>60</v>
      </c>
      <c r="G29" s="118" t="s">
        <v>262</v>
      </c>
      <c r="H29" s="118"/>
      <c r="I29" s="118">
        <v>100</v>
      </c>
      <c r="J29" s="23" t="s">
        <v>109</v>
      </c>
      <c r="K29" s="23"/>
      <c r="L29" s="23">
        <v>60</v>
      </c>
      <c r="M29" s="118" t="s">
        <v>169</v>
      </c>
      <c r="N29" s="118"/>
      <c r="O29" s="118">
        <v>35</v>
      </c>
      <c r="P29" s="23" t="str">
        <f>P28</f>
        <v>淺色蔬菜</v>
      </c>
      <c r="Q29" s="22"/>
      <c r="R29" s="22">
        <v>120</v>
      </c>
      <c r="S29" s="22" t="s">
        <v>277</v>
      </c>
      <c r="T29" s="22"/>
      <c r="U29" s="22">
        <v>40</v>
      </c>
      <c r="V29" s="269"/>
      <c r="W29" s="129" t="s">
        <v>88</v>
      </c>
      <c r="X29" s="130" t="s">
        <v>38</v>
      </c>
      <c r="Y29" s="138">
        <v>2.5</v>
      </c>
      <c r="Z29" s="7"/>
      <c r="AA29" s="2" t="s">
        <v>24</v>
      </c>
      <c r="AB29" s="2">
        <v>6</v>
      </c>
      <c r="AC29" s="2">
        <f>AB29*2</f>
        <v>12</v>
      </c>
      <c r="AD29" s="2"/>
      <c r="AE29" s="2">
        <f>AB29*15</f>
        <v>90</v>
      </c>
      <c r="AF29" s="2">
        <f>AC29*4+AE29*4</f>
        <v>408</v>
      </c>
    </row>
    <row r="30" spans="2:32" ht="27.95" customHeight="1" x14ac:dyDescent="0.3">
      <c r="B30" s="21">
        <v>21</v>
      </c>
      <c r="C30" s="276"/>
      <c r="D30" s="119" t="s">
        <v>127</v>
      </c>
      <c r="E30" s="119"/>
      <c r="F30" s="119">
        <v>40</v>
      </c>
      <c r="G30" s="119"/>
      <c r="H30" s="118"/>
      <c r="I30" s="118"/>
      <c r="J30" s="23" t="s">
        <v>103</v>
      </c>
      <c r="K30" s="23"/>
      <c r="L30" s="23">
        <v>15</v>
      </c>
      <c r="M30" s="119" t="s">
        <v>331</v>
      </c>
      <c r="N30" s="161"/>
      <c r="O30" s="118">
        <v>15</v>
      </c>
      <c r="P30" s="23"/>
      <c r="Q30" s="79"/>
      <c r="R30" s="23"/>
      <c r="S30" s="22" t="s">
        <v>265</v>
      </c>
      <c r="T30" s="22"/>
      <c r="U30" s="22">
        <v>5</v>
      </c>
      <c r="V30" s="269"/>
      <c r="W30" s="132" t="s">
        <v>9</v>
      </c>
      <c r="X30" s="133" t="s">
        <v>39</v>
      </c>
      <c r="Y30" s="138">
        <v>2.1</v>
      </c>
      <c r="AA30" s="24" t="s">
        <v>25</v>
      </c>
      <c r="AB30" s="2">
        <v>2.2999999999999998</v>
      </c>
      <c r="AC30" s="25">
        <f>AB30*7</f>
        <v>16.099999999999998</v>
      </c>
      <c r="AD30" s="2">
        <f>AB30*5</f>
        <v>11.5</v>
      </c>
      <c r="AE30" s="2" t="s">
        <v>26</v>
      </c>
      <c r="AF30" s="26">
        <f>AC30*4+AD30*9</f>
        <v>167.89999999999998</v>
      </c>
    </row>
    <row r="31" spans="2:32" ht="27.95" customHeight="1" x14ac:dyDescent="0.3">
      <c r="B31" s="21" t="s">
        <v>10</v>
      </c>
      <c r="C31" s="276"/>
      <c r="D31" s="118"/>
      <c r="E31" s="118"/>
      <c r="F31" s="118"/>
      <c r="G31" s="119"/>
      <c r="H31" s="119"/>
      <c r="I31" s="119"/>
      <c r="J31" s="23" t="s">
        <v>330</v>
      </c>
      <c r="K31" s="79"/>
      <c r="L31" s="23">
        <v>10</v>
      </c>
      <c r="M31" s="118" t="s">
        <v>106</v>
      </c>
      <c r="N31" s="161"/>
      <c r="O31" s="118">
        <v>20</v>
      </c>
      <c r="P31" s="23"/>
      <c r="Q31" s="79"/>
      <c r="R31" s="23"/>
      <c r="S31" s="23"/>
      <c r="T31" s="79"/>
      <c r="U31" s="23"/>
      <c r="V31" s="269"/>
      <c r="W31" s="129" t="s">
        <v>83</v>
      </c>
      <c r="X31" s="133" t="s">
        <v>40</v>
      </c>
      <c r="Y31" s="138">
        <v>2.4</v>
      </c>
      <c r="Z31" s="7"/>
      <c r="AA31" s="1" t="s">
        <v>27</v>
      </c>
      <c r="AB31" s="2">
        <v>1.5</v>
      </c>
      <c r="AC31" s="2">
        <f>AB31*1</f>
        <v>1.5</v>
      </c>
      <c r="AD31" s="2" t="s">
        <v>26</v>
      </c>
      <c r="AE31" s="2">
        <f>AB31*5</f>
        <v>7.5</v>
      </c>
      <c r="AF31" s="2">
        <f>AC31*4+AE31*4</f>
        <v>36</v>
      </c>
    </row>
    <row r="32" spans="2:32" ht="27.95" customHeight="1" x14ac:dyDescent="0.25">
      <c r="B32" s="277" t="s">
        <v>129</v>
      </c>
      <c r="C32" s="276"/>
      <c r="D32" s="118"/>
      <c r="E32" s="118"/>
      <c r="F32" s="118"/>
      <c r="G32" s="170"/>
      <c r="H32" s="171"/>
      <c r="I32" s="172"/>
      <c r="J32" s="23" t="s">
        <v>226</v>
      </c>
      <c r="K32" s="23"/>
      <c r="L32" s="23">
        <v>10</v>
      </c>
      <c r="M32" s="118"/>
      <c r="N32" s="161"/>
      <c r="O32" s="118"/>
      <c r="P32" s="22"/>
      <c r="Q32" s="27"/>
      <c r="R32" s="22"/>
      <c r="S32" s="23"/>
      <c r="T32" s="79"/>
      <c r="U32" s="23"/>
      <c r="V32" s="269"/>
      <c r="W32" s="132" t="s">
        <v>11</v>
      </c>
      <c r="X32" s="133" t="s">
        <v>41</v>
      </c>
      <c r="Y32" s="138">
        <v>0</v>
      </c>
      <c r="AA32" s="1" t="s">
        <v>28</v>
      </c>
      <c r="AB32" s="2">
        <v>2.5</v>
      </c>
      <c r="AC32" s="2"/>
      <c r="AD32" s="2">
        <f>AB32*5</f>
        <v>12.5</v>
      </c>
      <c r="AE32" s="2" t="s">
        <v>26</v>
      </c>
      <c r="AF32" s="2">
        <f>AD32*9</f>
        <v>112.5</v>
      </c>
    </row>
    <row r="33" spans="2:32" ht="27.95" customHeight="1" x14ac:dyDescent="0.3">
      <c r="B33" s="277"/>
      <c r="C33" s="276"/>
      <c r="D33" s="118"/>
      <c r="E33" s="118"/>
      <c r="F33" s="118"/>
      <c r="G33" s="23"/>
      <c r="H33" s="23"/>
      <c r="I33" s="23"/>
      <c r="J33" s="174"/>
      <c r="K33" s="23"/>
      <c r="L33" s="23"/>
      <c r="M33" s="23"/>
      <c r="N33" s="167"/>
      <c r="O33" s="23"/>
      <c r="P33" s="22"/>
      <c r="Q33" s="27"/>
      <c r="R33" s="22"/>
      <c r="S33" s="23"/>
      <c r="T33" s="79"/>
      <c r="U33" s="23"/>
      <c r="V33" s="269"/>
      <c r="W33" s="129" t="s">
        <v>78</v>
      </c>
      <c r="X33" s="134" t="s">
        <v>42</v>
      </c>
      <c r="Y33" s="138">
        <v>0</v>
      </c>
      <c r="Z33" s="7"/>
      <c r="AA33" s="1" t="s">
        <v>29</v>
      </c>
      <c r="AB33" s="2">
        <v>1</v>
      </c>
      <c r="AE33" s="1">
        <f>AB33*15</f>
        <v>15</v>
      </c>
    </row>
    <row r="34" spans="2:32" ht="27.95" customHeight="1" x14ac:dyDescent="0.25">
      <c r="B34" s="28" t="s">
        <v>47</v>
      </c>
      <c r="C34" s="29"/>
      <c r="D34" s="27"/>
      <c r="E34" s="27"/>
      <c r="F34" s="22"/>
      <c r="G34" s="22"/>
      <c r="H34" s="27"/>
      <c r="I34" s="22"/>
      <c r="J34" s="174"/>
      <c r="K34" s="27"/>
      <c r="L34" s="22"/>
      <c r="M34" s="23"/>
      <c r="N34" s="27"/>
      <c r="O34" s="23"/>
      <c r="P34" s="22"/>
      <c r="Q34" s="27"/>
      <c r="R34" s="22"/>
      <c r="S34" s="23"/>
      <c r="T34" s="79"/>
      <c r="U34" s="23"/>
      <c r="V34" s="269"/>
      <c r="W34" s="132" t="s">
        <v>12</v>
      </c>
      <c r="X34" s="135"/>
      <c r="Y34" s="138"/>
      <c r="AC34" s="1">
        <f>SUM(AC29:AC33)</f>
        <v>29.599999999999998</v>
      </c>
      <c r="AD34" s="1">
        <f>SUM(AD29:AD33)</f>
        <v>24</v>
      </c>
      <c r="AE34" s="1">
        <f>SUM(AE29:AE33)</f>
        <v>112.5</v>
      </c>
      <c r="AF34" s="1">
        <f>AC34*4+AD34*9+AE34*4</f>
        <v>784.4</v>
      </c>
    </row>
    <row r="35" spans="2:32" ht="27.95" customHeight="1" thickBot="1" x14ac:dyDescent="0.35">
      <c r="B35" s="30"/>
      <c r="C35" s="31"/>
      <c r="D35" s="27"/>
      <c r="E35" s="27"/>
      <c r="F35" s="22"/>
      <c r="G35" s="22"/>
      <c r="H35" s="27"/>
      <c r="I35" s="22"/>
      <c r="J35" s="22"/>
      <c r="K35" s="27"/>
      <c r="L35" s="22"/>
      <c r="M35" s="22"/>
      <c r="N35" s="27"/>
      <c r="O35" s="22"/>
      <c r="P35" s="22"/>
      <c r="Q35" s="27"/>
      <c r="R35" s="22"/>
      <c r="S35" s="22"/>
      <c r="T35" s="27"/>
      <c r="U35" s="22"/>
      <c r="V35" s="270"/>
      <c r="W35" s="139" t="s">
        <v>89</v>
      </c>
      <c r="X35" s="140"/>
      <c r="Y35" s="150"/>
      <c r="Z35" s="7"/>
      <c r="AC35" s="32">
        <f>AC34*4/AF34</f>
        <v>0.15094339622641509</v>
      </c>
      <c r="AD35" s="32">
        <f>AD34*9/AF34</f>
        <v>0.27536970933197347</v>
      </c>
      <c r="AE35" s="32">
        <f>AE34*4/AF34</f>
        <v>0.57368689444161147</v>
      </c>
    </row>
    <row r="36" spans="2:32" s="20" customFormat="1" ht="27.95" customHeight="1" x14ac:dyDescent="0.3">
      <c r="B36" s="17">
        <v>3</v>
      </c>
      <c r="C36" s="276"/>
      <c r="D36" s="18" t="str">
        <f>'3月菜單'!Q30</f>
        <v>古早味油飯</v>
      </c>
      <c r="E36" s="18" t="s">
        <v>17</v>
      </c>
      <c r="F36" s="18"/>
      <c r="G36" s="18" t="str">
        <f>'3月菜單'!Q31</f>
        <v>五味醬豬排</v>
      </c>
      <c r="H36" s="18" t="s">
        <v>272</v>
      </c>
      <c r="I36" s="18"/>
      <c r="J36" s="18" t="str">
        <f>'3月菜單'!Q32</f>
        <v>旋風韓式麻糬包(冷主)</v>
      </c>
      <c r="K36" s="18" t="s">
        <v>15</v>
      </c>
      <c r="L36" s="18"/>
      <c r="M36" s="18" t="str">
        <f>'3月菜單'!Q33</f>
        <v>台式滷味</v>
      </c>
      <c r="N36" s="18" t="s">
        <v>17</v>
      </c>
      <c r="O36" s="18"/>
      <c r="P36" s="18" t="str">
        <f>'3月菜單'!Q34</f>
        <v>深色蔬菜</v>
      </c>
      <c r="Q36" s="18" t="s">
        <v>19</v>
      </c>
      <c r="R36" s="18"/>
      <c r="S36" s="18" t="str">
        <f>'3月菜單'!Q35</f>
        <v>針菇肉絲湯</v>
      </c>
      <c r="T36" s="18" t="s">
        <v>17</v>
      </c>
      <c r="U36" s="18"/>
      <c r="V36" s="268"/>
      <c r="W36" s="126" t="s">
        <v>7</v>
      </c>
      <c r="X36" s="127" t="s">
        <v>37</v>
      </c>
      <c r="Y36" s="128">
        <v>5.2</v>
      </c>
      <c r="Z36" s="1"/>
      <c r="AA36" s="1"/>
      <c r="AB36" s="2"/>
      <c r="AC36" s="1" t="s">
        <v>20</v>
      </c>
      <c r="AD36" s="1" t="s">
        <v>21</v>
      </c>
      <c r="AE36" s="1" t="s">
        <v>22</v>
      </c>
      <c r="AF36" s="1" t="s">
        <v>23</v>
      </c>
    </row>
    <row r="37" spans="2:32" ht="27.95" customHeight="1" x14ac:dyDescent="0.3">
      <c r="B37" s="21" t="s">
        <v>8</v>
      </c>
      <c r="C37" s="276"/>
      <c r="D37" s="118" t="s">
        <v>120</v>
      </c>
      <c r="E37" s="118"/>
      <c r="F37" s="118">
        <v>100</v>
      </c>
      <c r="G37" s="118" t="s">
        <v>267</v>
      </c>
      <c r="H37" s="118"/>
      <c r="I37" s="118">
        <v>50</v>
      </c>
      <c r="J37" s="23" t="s">
        <v>396</v>
      </c>
      <c r="K37" s="23"/>
      <c r="L37" s="23">
        <v>40</v>
      </c>
      <c r="M37" s="23" t="s">
        <v>332</v>
      </c>
      <c r="N37" s="23"/>
      <c r="O37" s="23">
        <v>50</v>
      </c>
      <c r="P37" s="23" t="str">
        <f>P36</f>
        <v>深色蔬菜</v>
      </c>
      <c r="Q37" s="23"/>
      <c r="R37" s="23">
        <v>120</v>
      </c>
      <c r="S37" s="118" t="s">
        <v>273</v>
      </c>
      <c r="T37" s="118"/>
      <c r="U37" s="118">
        <v>10</v>
      </c>
      <c r="V37" s="269"/>
      <c r="W37" s="129" t="s">
        <v>61</v>
      </c>
      <c r="X37" s="130" t="s">
        <v>38</v>
      </c>
      <c r="Y37" s="131">
        <v>2.2999999999999998</v>
      </c>
      <c r="Z37" s="7"/>
      <c r="AA37" s="2" t="s">
        <v>24</v>
      </c>
      <c r="AB37" s="2">
        <v>6</v>
      </c>
      <c r="AC37" s="2">
        <f>AB37*2</f>
        <v>12</v>
      </c>
      <c r="AD37" s="2"/>
      <c r="AE37" s="2">
        <f>AB37*15</f>
        <v>90</v>
      </c>
      <c r="AF37" s="2">
        <f>AC37*4+AE37*4</f>
        <v>408</v>
      </c>
    </row>
    <row r="38" spans="2:32" ht="27.95" customHeight="1" x14ac:dyDescent="0.3">
      <c r="B38" s="21">
        <v>22</v>
      </c>
      <c r="C38" s="276"/>
      <c r="D38" s="118" t="s">
        <v>147</v>
      </c>
      <c r="E38" s="118"/>
      <c r="F38" s="118">
        <v>10</v>
      </c>
      <c r="G38" s="119"/>
      <c r="H38" s="118"/>
      <c r="I38" s="118"/>
      <c r="J38" s="23"/>
      <c r="K38" s="23"/>
      <c r="L38" s="23"/>
      <c r="M38" s="23" t="s">
        <v>333</v>
      </c>
      <c r="N38" s="23"/>
      <c r="O38" s="23">
        <v>10</v>
      </c>
      <c r="P38" s="23"/>
      <c r="Q38" s="23"/>
      <c r="R38" s="23"/>
      <c r="S38" s="118" t="s">
        <v>110</v>
      </c>
      <c r="T38" s="118"/>
      <c r="U38" s="118">
        <v>5</v>
      </c>
      <c r="V38" s="269"/>
      <c r="W38" s="132" t="s">
        <v>9</v>
      </c>
      <c r="X38" s="133" t="s">
        <v>39</v>
      </c>
      <c r="Y38" s="131">
        <v>2</v>
      </c>
      <c r="AA38" s="24" t="s">
        <v>25</v>
      </c>
      <c r="AB38" s="2">
        <v>2.2999999999999998</v>
      </c>
      <c r="AC38" s="25">
        <f>AB38*7</f>
        <v>16.099999999999998</v>
      </c>
      <c r="AD38" s="2">
        <f>AB38*5</f>
        <v>11.5</v>
      </c>
      <c r="AE38" s="2" t="s">
        <v>26</v>
      </c>
      <c r="AF38" s="26">
        <f>AC38*4+AD38*9</f>
        <v>167.89999999999998</v>
      </c>
    </row>
    <row r="39" spans="2:32" ht="27.95" customHeight="1" x14ac:dyDescent="0.3">
      <c r="B39" s="21" t="s">
        <v>10</v>
      </c>
      <c r="C39" s="276"/>
      <c r="D39" s="118" t="s">
        <v>263</v>
      </c>
      <c r="E39" s="161"/>
      <c r="F39" s="118">
        <v>5</v>
      </c>
      <c r="G39" s="119"/>
      <c r="H39" s="119"/>
      <c r="I39" s="119"/>
      <c r="J39" s="119"/>
      <c r="K39" s="23"/>
      <c r="L39" s="23"/>
      <c r="M39" s="23" t="s">
        <v>334</v>
      </c>
      <c r="N39" s="79"/>
      <c r="O39" s="23">
        <v>15</v>
      </c>
      <c r="P39" s="23"/>
      <c r="Q39" s="79"/>
      <c r="R39" s="23"/>
      <c r="S39" s="118" t="s">
        <v>111</v>
      </c>
      <c r="T39" s="168"/>
      <c r="U39" s="118">
        <v>10</v>
      </c>
      <c r="V39" s="269"/>
      <c r="W39" s="129" t="s">
        <v>62</v>
      </c>
      <c r="X39" s="133" t="s">
        <v>40</v>
      </c>
      <c r="Y39" s="131">
        <v>2.5</v>
      </c>
      <c r="Z39" s="7"/>
      <c r="AA39" s="1" t="s">
        <v>27</v>
      </c>
      <c r="AB39" s="2">
        <v>1.6</v>
      </c>
      <c r="AC39" s="2">
        <f>AB39*1</f>
        <v>1.6</v>
      </c>
      <c r="AD39" s="2" t="s">
        <v>26</v>
      </c>
      <c r="AE39" s="2">
        <f>AB39*5</f>
        <v>8</v>
      </c>
      <c r="AF39" s="2">
        <f>AC39*4+AE39*4</f>
        <v>38.4</v>
      </c>
    </row>
    <row r="40" spans="2:32" ht="27.95" customHeight="1" x14ac:dyDescent="0.25">
      <c r="B40" s="277" t="s">
        <v>130</v>
      </c>
      <c r="C40" s="276"/>
      <c r="D40" s="164" t="s">
        <v>148</v>
      </c>
      <c r="E40" s="164"/>
      <c r="F40" s="118">
        <v>5</v>
      </c>
      <c r="G40" s="170"/>
      <c r="H40" s="171"/>
      <c r="I40" s="172"/>
      <c r="J40" s="23"/>
      <c r="K40" s="173"/>
      <c r="L40" s="23"/>
      <c r="M40" s="23" t="s">
        <v>335</v>
      </c>
      <c r="N40" s="173"/>
      <c r="O40" s="23">
        <v>10</v>
      </c>
      <c r="P40" s="23"/>
      <c r="Q40" s="79"/>
      <c r="R40" s="23"/>
      <c r="S40" s="118" t="s">
        <v>263</v>
      </c>
      <c r="T40" s="161"/>
      <c r="U40" s="118">
        <v>10</v>
      </c>
      <c r="V40" s="269"/>
      <c r="W40" s="132" t="s">
        <v>11</v>
      </c>
      <c r="X40" s="133" t="s">
        <v>41</v>
      </c>
      <c r="Y40" s="131">
        <v>0</v>
      </c>
      <c r="AA40" s="1" t="s">
        <v>28</v>
      </c>
      <c r="AB40" s="2">
        <v>2.5</v>
      </c>
      <c r="AC40" s="2"/>
      <c r="AD40" s="2">
        <f>AB40*5</f>
        <v>12.5</v>
      </c>
      <c r="AE40" s="2" t="s">
        <v>26</v>
      </c>
      <c r="AF40" s="2">
        <f>AD40*9</f>
        <v>112.5</v>
      </c>
    </row>
    <row r="41" spans="2:32" ht="27.95" customHeight="1" x14ac:dyDescent="0.3">
      <c r="B41" s="277"/>
      <c r="C41" s="276"/>
      <c r="D41" s="164" t="s">
        <v>149</v>
      </c>
      <c r="E41" s="161"/>
      <c r="F41" s="118">
        <v>1</v>
      </c>
      <c r="G41" s="118"/>
      <c r="H41" s="118"/>
      <c r="I41" s="118"/>
      <c r="J41" s="23"/>
      <c r="K41" s="79"/>
      <c r="L41" s="23"/>
      <c r="M41" s="119" t="s">
        <v>336</v>
      </c>
      <c r="N41" s="163"/>
      <c r="O41" s="119">
        <v>10</v>
      </c>
      <c r="P41" s="23"/>
      <c r="Q41" s="79"/>
      <c r="R41" s="23"/>
      <c r="S41" s="118" t="s">
        <v>194</v>
      </c>
      <c r="T41" s="164"/>
      <c r="U41" s="118">
        <v>10</v>
      </c>
      <c r="V41" s="269"/>
      <c r="W41" s="129" t="s">
        <v>63</v>
      </c>
      <c r="X41" s="134" t="s">
        <v>42</v>
      </c>
      <c r="Y41" s="131">
        <v>0</v>
      </c>
      <c r="Z41" s="7"/>
      <c r="AA41" s="1" t="s">
        <v>29</v>
      </c>
      <c r="AE41" s="1">
        <f>AB41*15</f>
        <v>0</v>
      </c>
    </row>
    <row r="42" spans="2:32" ht="27.95" customHeight="1" x14ac:dyDescent="0.25">
      <c r="B42" s="28" t="s">
        <v>47</v>
      </c>
      <c r="C42" s="29"/>
      <c r="D42" s="164"/>
      <c r="E42" s="161"/>
      <c r="F42" s="118"/>
      <c r="G42" s="119"/>
      <c r="H42" s="118"/>
      <c r="I42" s="118"/>
      <c r="J42" s="119"/>
      <c r="K42" s="160"/>
      <c r="L42" s="119"/>
      <c r="M42" s="165"/>
      <c r="N42" s="163"/>
      <c r="O42" s="119"/>
      <c r="P42" s="23"/>
      <c r="Q42" s="79"/>
      <c r="R42" s="23"/>
      <c r="S42" s="118"/>
      <c r="T42" s="161"/>
      <c r="U42" s="118"/>
      <c r="V42" s="269"/>
      <c r="W42" s="132" t="s">
        <v>12</v>
      </c>
      <c r="X42" s="135"/>
      <c r="Y42" s="131"/>
      <c r="AC42" s="1">
        <f>SUM(AC37:AC41)</f>
        <v>29.7</v>
      </c>
      <c r="AD42" s="1">
        <f>SUM(AD37:AD41)</f>
        <v>24</v>
      </c>
      <c r="AE42" s="1">
        <f>SUM(AE37:AE41)</f>
        <v>98</v>
      </c>
      <c r="AF42" s="1">
        <f>AC42*4+AD42*9+AE42*4</f>
        <v>726.8</v>
      </c>
    </row>
    <row r="43" spans="2:32" ht="27.95" customHeight="1" thickBot="1" x14ac:dyDescent="0.35">
      <c r="B43" s="40"/>
      <c r="C43" s="31"/>
      <c r="D43" s="41"/>
      <c r="E43" s="41"/>
      <c r="F43" s="42"/>
      <c r="G43" s="119"/>
      <c r="H43" s="119"/>
      <c r="I43" s="119"/>
      <c r="J43" s="42"/>
      <c r="K43" s="41"/>
      <c r="L43" s="42"/>
      <c r="M43" s="42"/>
      <c r="N43" s="41"/>
      <c r="O43" s="42"/>
      <c r="P43" s="42"/>
      <c r="Q43" s="41"/>
      <c r="R43" s="42"/>
      <c r="S43" s="42"/>
      <c r="T43" s="41"/>
      <c r="U43" s="42"/>
      <c r="V43" s="270"/>
      <c r="W43" s="129" t="s">
        <v>64</v>
      </c>
      <c r="X43" s="136"/>
      <c r="Y43" s="131"/>
      <c r="Z43" s="7"/>
      <c r="AC43" s="32">
        <f>AC42*4/AF42</f>
        <v>0.16345624656026417</v>
      </c>
      <c r="AD43" s="32">
        <f>AD42*9/AF42</f>
        <v>0.29719317556411667</v>
      </c>
      <c r="AE43" s="32">
        <f>AE42*4/AF42</f>
        <v>0.53935057787561924</v>
      </c>
    </row>
  </sheetData>
  <mergeCells count="16">
    <mergeCell ref="C12:C17"/>
    <mergeCell ref="V12:V19"/>
    <mergeCell ref="B16:B17"/>
    <mergeCell ref="B1:Y1"/>
    <mergeCell ref="C4:C9"/>
    <mergeCell ref="V4:V11"/>
    <mergeCell ref="B8:B9"/>
    <mergeCell ref="C36:C41"/>
    <mergeCell ref="V36:V43"/>
    <mergeCell ref="B40:B41"/>
    <mergeCell ref="C20:C25"/>
    <mergeCell ref="V20:V27"/>
    <mergeCell ref="B24:B25"/>
    <mergeCell ref="C28:C33"/>
    <mergeCell ref="V28:V35"/>
    <mergeCell ref="B32:B33"/>
  </mergeCells>
  <phoneticPr fontId="19" type="noConversion"/>
  <pageMargins left="1.28" right="0.17" top="0.18" bottom="0.17" header="0.5" footer="0.23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0"/>
  <sheetViews>
    <sheetView tabSelected="1" zoomScale="60" workbookViewId="0"/>
  </sheetViews>
  <sheetFormatPr defaultColWidth="9" defaultRowHeight="20.25" x14ac:dyDescent="0.25"/>
  <cols>
    <col min="1" max="1" width="1.875" style="57" customWidth="1"/>
    <col min="2" max="2" width="4.875" style="58" customWidth="1"/>
    <col min="3" max="3" width="0" style="57" hidden="1" customWidth="1"/>
    <col min="4" max="4" width="22.625" style="57" customWidth="1"/>
    <col min="5" max="5" width="5.625" style="102" customWidth="1"/>
    <col min="6" max="6" width="11.25" style="57" customWidth="1"/>
    <col min="7" max="7" width="22.625" style="57" customWidth="1"/>
    <col min="8" max="8" width="5.625" style="102" customWidth="1"/>
    <col min="9" max="9" width="11.875" style="57" customWidth="1"/>
    <col min="10" max="10" width="22.625" style="57" customWidth="1"/>
    <col min="11" max="11" width="5.625" style="102" customWidth="1"/>
    <col min="12" max="12" width="11.75" style="57" customWidth="1"/>
    <col min="13" max="13" width="22.625" style="57" customWidth="1"/>
    <col min="14" max="14" width="5.625" style="102" customWidth="1"/>
    <col min="15" max="15" width="12.125" style="57" customWidth="1"/>
    <col min="16" max="16" width="22.625" style="57" customWidth="1"/>
    <col min="17" max="17" width="5.625" style="102" customWidth="1"/>
    <col min="18" max="18" width="11.75" style="57" customWidth="1"/>
    <col min="19" max="19" width="22.625" style="57" customWidth="1"/>
    <col min="20" max="20" width="5.625" style="102" customWidth="1"/>
    <col min="21" max="21" width="12.75" style="57" customWidth="1"/>
    <col min="22" max="22" width="5.25" style="57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57" customWidth="1"/>
    <col min="27" max="27" width="6" style="57" hidden="1" customWidth="1"/>
    <col min="28" max="28" width="5.5" style="58" hidden="1" customWidth="1"/>
    <col min="29" max="29" width="7.75" style="57" hidden="1" customWidth="1"/>
    <col min="30" max="30" width="8" style="57" hidden="1" customWidth="1"/>
    <col min="31" max="31" width="7.875" style="57" hidden="1" customWidth="1"/>
    <col min="32" max="32" width="7.5" style="57" hidden="1" customWidth="1"/>
    <col min="33" max="16384" width="9" style="57"/>
  </cols>
  <sheetData>
    <row r="1" spans="2:32" s="49" customFormat="1" ht="38.25" x14ac:dyDescent="0.55000000000000004">
      <c r="B1" s="272" t="s">
        <v>375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48"/>
      <c r="AB1" s="50"/>
    </row>
    <row r="2" spans="2:32" ht="30" customHeight="1" thickBot="1" x14ac:dyDescent="0.45">
      <c r="B2" s="108" t="s">
        <v>32</v>
      </c>
      <c r="C2" s="108"/>
      <c r="D2" s="109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9"/>
      <c r="T2" s="52"/>
      <c r="U2" s="52"/>
      <c r="V2" s="52"/>
      <c r="W2" s="53"/>
      <c r="X2" s="54"/>
      <c r="Y2" s="55"/>
      <c r="Z2" s="56"/>
    </row>
    <row r="3" spans="2:32" s="71" customFormat="1" ht="99" x14ac:dyDescent="0.25">
      <c r="B3" s="59" t="s">
        <v>0</v>
      </c>
      <c r="C3" s="60" t="s">
        <v>1</v>
      </c>
      <c r="D3" s="61" t="s">
        <v>2</v>
      </c>
      <c r="E3" s="62" t="s">
        <v>31</v>
      </c>
      <c r="F3" s="61"/>
      <c r="G3" s="61" t="s">
        <v>3</v>
      </c>
      <c r="H3" s="62" t="s">
        <v>31</v>
      </c>
      <c r="I3" s="61"/>
      <c r="J3" s="61" t="s">
        <v>4</v>
      </c>
      <c r="K3" s="62" t="s">
        <v>31</v>
      </c>
      <c r="L3" s="61"/>
      <c r="M3" s="61" t="s">
        <v>4</v>
      </c>
      <c r="N3" s="62" t="s">
        <v>31</v>
      </c>
      <c r="O3" s="61"/>
      <c r="P3" s="61" t="s">
        <v>4</v>
      </c>
      <c r="Q3" s="62" t="s">
        <v>31</v>
      </c>
      <c r="R3" s="61"/>
      <c r="S3" s="64" t="s">
        <v>5</v>
      </c>
      <c r="T3" s="62" t="s">
        <v>31</v>
      </c>
      <c r="U3" s="61"/>
      <c r="V3" s="110" t="s">
        <v>34</v>
      </c>
      <c r="W3" s="65" t="s">
        <v>6</v>
      </c>
      <c r="X3" s="66" t="s">
        <v>13</v>
      </c>
      <c r="Y3" s="67" t="s">
        <v>14</v>
      </c>
      <c r="Z3" s="68"/>
      <c r="AA3" s="69"/>
      <c r="AB3" s="69"/>
      <c r="AC3" s="70"/>
      <c r="AD3" s="70"/>
      <c r="AE3" s="70"/>
      <c r="AF3" s="70"/>
    </row>
    <row r="4" spans="2:32" s="74" customFormat="1" ht="27.75" x14ac:dyDescent="0.3">
      <c r="B4" s="72">
        <v>3</v>
      </c>
      <c r="C4" s="267"/>
      <c r="D4" s="73" t="str">
        <f>'3月菜單'!A39</f>
        <v>寶島白飯+如意水餃(冷主)</v>
      </c>
      <c r="E4" s="73" t="s">
        <v>15</v>
      </c>
      <c r="F4" s="19"/>
      <c r="G4" s="73" t="str">
        <f>'3月菜單'!A40</f>
        <v>黑胡椒豬柳</v>
      </c>
      <c r="H4" s="73" t="s">
        <v>17</v>
      </c>
      <c r="I4" s="19"/>
      <c r="J4" s="73" t="str">
        <f>'3月菜單'!A41</f>
        <v>瓜仔肉燥(醃)</v>
      </c>
      <c r="K4" s="73" t="s">
        <v>17</v>
      </c>
      <c r="L4" s="19"/>
      <c r="M4" s="73" t="str">
        <f>'3月菜單'!A42</f>
        <v>黃金地瓜碰(加)(炸)</v>
      </c>
      <c r="N4" s="73" t="s">
        <v>100</v>
      </c>
      <c r="O4" s="19"/>
      <c r="P4" s="73" t="str">
        <f>'3月菜單'!A43</f>
        <v>深色蔬菜</v>
      </c>
      <c r="Q4" s="18" t="s">
        <v>98</v>
      </c>
      <c r="R4" s="19"/>
      <c r="S4" s="73" t="str">
        <f>'3月菜單'!A44</f>
        <v>黃瓜豚骨湯</v>
      </c>
      <c r="T4" s="73" t="s">
        <v>99</v>
      </c>
      <c r="U4" s="19"/>
      <c r="V4" s="268"/>
      <c r="W4" s="126" t="s">
        <v>7</v>
      </c>
      <c r="X4" s="127" t="s">
        <v>37</v>
      </c>
      <c r="Y4" s="128">
        <v>5.7</v>
      </c>
      <c r="Z4" s="57"/>
      <c r="AA4" s="57"/>
      <c r="AB4" s="58"/>
      <c r="AC4" s="57" t="s">
        <v>20</v>
      </c>
      <c r="AD4" s="57" t="s">
        <v>21</v>
      </c>
      <c r="AE4" s="57" t="s">
        <v>22</v>
      </c>
      <c r="AF4" s="57" t="s">
        <v>23</v>
      </c>
    </row>
    <row r="5" spans="2:32" ht="27.95" customHeight="1" x14ac:dyDescent="0.3">
      <c r="B5" s="75" t="s">
        <v>8</v>
      </c>
      <c r="C5" s="267"/>
      <c r="D5" s="119" t="s">
        <v>116</v>
      </c>
      <c r="E5" s="119"/>
      <c r="F5" s="119">
        <v>100</v>
      </c>
      <c r="G5" s="119" t="s">
        <v>263</v>
      </c>
      <c r="H5" s="119"/>
      <c r="I5" s="119">
        <v>50</v>
      </c>
      <c r="J5" s="23" t="s">
        <v>172</v>
      </c>
      <c r="K5" s="173"/>
      <c r="L5" s="23">
        <v>30</v>
      </c>
      <c r="M5" s="23" t="s">
        <v>337</v>
      </c>
      <c r="N5" s="23"/>
      <c r="O5" s="111">
        <v>40</v>
      </c>
      <c r="P5" s="112" t="str">
        <f>P4</f>
        <v>深色蔬菜</v>
      </c>
      <c r="Q5" s="113"/>
      <c r="R5" s="23">
        <v>120</v>
      </c>
      <c r="S5" s="23" t="s">
        <v>186</v>
      </c>
      <c r="T5" s="23"/>
      <c r="U5" s="23">
        <v>30</v>
      </c>
      <c r="V5" s="269"/>
      <c r="W5" s="129" t="s">
        <v>61</v>
      </c>
      <c r="X5" s="130" t="s">
        <v>38</v>
      </c>
      <c r="Y5" s="131">
        <v>2.5</v>
      </c>
      <c r="Z5" s="56"/>
      <c r="AA5" s="58" t="s">
        <v>24</v>
      </c>
      <c r="AB5" s="58">
        <v>6</v>
      </c>
      <c r="AC5" s="58">
        <f>AB5*2</f>
        <v>12</v>
      </c>
      <c r="AD5" s="58"/>
      <c r="AE5" s="58">
        <f>AB5*15</f>
        <v>90</v>
      </c>
      <c r="AF5" s="58">
        <f>AC5*4+AE5*4</f>
        <v>408</v>
      </c>
    </row>
    <row r="6" spans="2:32" ht="27.95" customHeight="1" x14ac:dyDescent="0.3">
      <c r="B6" s="75">
        <v>25</v>
      </c>
      <c r="C6" s="267"/>
      <c r="D6" s="119"/>
      <c r="E6" s="119"/>
      <c r="F6" s="119"/>
      <c r="G6" s="119" t="s">
        <v>178</v>
      </c>
      <c r="H6" s="119"/>
      <c r="I6" s="119">
        <v>15</v>
      </c>
      <c r="J6" s="23" t="s">
        <v>222</v>
      </c>
      <c r="K6" s="173"/>
      <c r="L6" s="23">
        <v>30</v>
      </c>
      <c r="M6" s="23"/>
      <c r="N6" s="23"/>
      <c r="O6" s="111"/>
      <c r="P6" s="114"/>
      <c r="Q6" s="155"/>
      <c r="R6" s="23"/>
      <c r="S6" s="23" t="s">
        <v>264</v>
      </c>
      <c r="T6" s="23"/>
      <c r="U6" s="23">
        <v>10</v>
      </c>
      <c r="V6" s="269"/>
      <c r="W6" s="132" t="s">
        <v>9</v>
      </c>
      <c r="X6" s="133" t="s">
        <v>39</v>
      </c>
      <c r="Y6" s="131">
        <v>1.8</v>
      </c>
      <c r="AA6" s="76" t="s">
        <v>25</v>
      </c>
      <c r="AB6" s="58">
        <v>2</v>
      </c>
      <c r="AC6" s="77">
        <f>AB6*7</f>
        <v>14</v>
      </c>
      <c r="AD6" s="58">
        <f>AB6*5</f>
        <v>10</v>
      </c>
      <c r="AE6" s="58" t="s">
        <v>26</v>
      </c>
      <c r="AF6" s="78">
        <f>AC6*4+AD6*9</f>
        <v>146</v>
      </c>
    </row>
    <row r="7" spans="2:32" ht="27.95" customHeight="1" x14ac:dyDescent="0.3">
      <c r="B7" s="75" t="s">
        <v>10</v>
      </c>
      <c r="C7" s="267"/>
      <c r="D7" s="119" t="s">
        <v>397</v>
      </c>
      <c r="E7" s="119"/>
      <c r="F7" s="119">
        <v>30</v>
      </c>
      <c r="G7" s="119" t="s">
        <v>103</v>
      </c>
      <c r="H7" s="119"/>
      <c r="I7" s="119">
        <v>20</v>
      </c>
      <c r="J7" s="118" t="s">
        <v>225</v>
      </c>
      <c r="K7" s="161"/>
      <c r="L7" s="118">
        <v>10</v>
      </c>
      <c r="M7" s="174"/>
      <c r="N7" s="79"/>
      <c r="O7" s="111"/>
      <c r="P7" s="114"/>
      <c r="Q7" s="113"/>
      <c r="R7" s="23"/>
      <c r="S7" s="23"/>
      <c r="T7" s="23"/>
      <c r="U7" s="23"/>
      <c r="V7" s="269"/>
      <c r="W7" s="129" t="s">
        <v>62</v>
      </c>
      <c r="X7" s="133" t="s">
        <v>40</v>
      </c>
      <c r="Y7" s="131">
        <v>2.6</v>
      </c>
      <c r="Z7" s="56"/>
      <c r="AA7" s="57" t="s">
        <v>27</v>
      </c>
      <c r="AB7" s="58">
        <v>1.8</v>
      </c>
      <c r="AC7" s="58">
        <f>AB7*1</f>
        <v>1.8</v>
      </c>
      <c r="AD7" s="58" t="s">
        <v>26</v>
      </c>
      <c r="AE7" s="58">
        <f>AB7*5</f>
        <v>9</v>
      </c>
      <c r="AF7" s="58">
        <f>AC7*4+AE7*4</f>
        <v>43.2</v>
      </c>
    </row>
    <row r="8" spans="2:32" ht="27.95" customHeight="1" x14ac:dyDescent="0.25">
      <c r="B8" s="271" t="s">
        <v>131</v>
      </c>
      <c r="C8" s="267"/>
      <c r="D8" s="119"/>
      <c r="E8" s="119"/>
      <c r="F8" s="119"/>
      <c r="G8" s="119" t="s">
        <v>105</v>
      </c>
      <c r="H8" s="163"/>
      <c r="I8" s="119">
        <v>10</v>
      </c>
      <c r="J8" s="118"/>
      <c r="K8" s="161"/>
      <c r="L8" s="118"/>
      <c r="M8" s="23"/>
      <c r="N8" s="23"/>
      <c r="O8" s="111"/>
      <c r="P8" s="114"/>
      <c r="Q8" s="113"/>
      <c r="R8" s="23"/>
      <c r="S8" s="23"/>
      <c r="T8" s="79"/>
      <c r="U8" s="23"/>
      <c r="V8" s="269"/>
      <c r="W8" s="132" t="s">
        <v>11</v>
      </c>
      <c r="X8" s="133" t="s">
        <v>41</v>
      </c>
      <c r="Y8" s="131">
        <v>0</v>
      </c>
      <c r="AA8" s="57" t="s">
        <v>28</v>
      </c>
      <c r="AB8" s="58">
        <v>2.5</v>
      </c>
      <c r="AC8" s="58"/>
      <c r="AD8" s="58">
        <f>AB8*5</f>
        <v>12.5</v>
      </c>
      <c r="AE8" s="58" t="s">
        <v>26</v>
      </c>
      <c r="AF8" s="58">
        <f>AD8*9</f>
        <v>112.5</v>
      </c>
    </row>
    <row r="9" spans="2:32" ht="27.95" customHeight="1" x14ac:dyDescent="0.3">
      <c r="B9" s="271"/>
      <c r="C9" s="267"/>
      <c r="D9" s="119"/>
      <c r="E9" s="119"/>
      <c r="F9" s="119"/>
      <c r="G9" s="119"/>
      <c r="H9" s="163"/>
      <c r="I9" s="119"/>
      <c r="J9" s="23"/>
      <c r="K9" s="23"/>
      <c r="L9" s="23"/>
      <c r="M9" s="23"/>
      <c r="N9" s="79"/>
      <c r="O9" s="23"/>
      <c r="P9" s="114"/>
      <c r="Q9" s="155"/>
      <c r="R9" s="23"/>
      <c r="S9" s="23"/>
      <c r="T9" s="79"/>
      <c r="U9" s="23"/>
      <c r="V9" s="269"/>
      <c r="W9" s="129" t="s">
        <v>63</v>
      </c>
      <c r="X9" s="134" t="s">
        <v>42</v>
      </c>
      <c r="Y9" s="131">
        <v>0</v>
      </c>
      <c r="Z9" s="56"/>
      <c r="AA9" s="57" t="s">
        <v>29</v>
      </c>
      <c r="AB9" s="58">
        <v>1</v>
      </c>
      <c r="AE9" s="57">
        <f>AB9*15</f>
        <v>15</v>
      </c>
    </row>
    <row r="10" spans="2:32" ht="27.95" customHeight="1" x14ac:dyDescent="0.25">
      <c r="B10" s="80" t="s">
        <v>30</v>
      </c>
      <c r="C10" s="81"/>
      <c r="D10" s="119"/>
      <c r="E10" s="163"/>
      <c r="F10" s="119"/>
      <c r="G10" s="119"/>
      <c r="H10" s="163"/>
      <c r="I10" s="119"/>
      <c r="J10" s="23"/>
      <c r="K10" s="79"/>
      <c r="L10" s="23"/>
      <c r="M10" s="179"/>
      <c r="N10" s="180"/>
      <c r="O10" s="175"/>
      <c r="P10" s="23"/>
      <c r="Q10" s="79"/>
      <c r="R10" s="23"/>
      <c r="S10" s="23"/>
      <c r="T10" s="79"/>
      <c r="U10" s="23"/>
      <c r="V10" s="269"/>
      <c r="W10" s="132" t="s">
        <v>12</v>
      </c>
      <c r="X10" s="135"/>
      <c r="Y10" s="131"/>
      <c r="AC10" s="57">
        <f>SUM(AC5:AC9)</f>
        <v>27.8</v>
      </c>
      <c r="AD10" s="57">
        <f>SUM(AD5:AD9)</f>
        <v>22.5</v>
      </c>
      <c r="AE10" s="57">
        <f>SUM(AE5:AE9)</f>
        <v>114</v>
      </c>
      <c r="AF10" s="57">
        <f>AC10*4+AD10*9+AE10*4</f>
        <v>769.7</v>
      </c>
    </row>
    <row r="11" spans="2:32" ht="27.95" customHeight="1" x14ac:dyDescent="0.3">
      <c r="B11" s="84"/>
      <c r="C11" s="85"/>
      <c r="D11" s="86"/>
      <c r="E11" s="86"/>
      <c r="F11" s="33"/>
      <c r="G11" s="33"/>
      <c r="H11" s="86"/>
      <c r="I11" s="33"/>
      <c r="J11" s="33"/>
      <c r="K11" s="86"/>
      <c r="L11" s="33"/>
      <c r="M11" s="33"/>
      <c r="N11" s="86"/>
      <c r="O11" s="33"/>
      <c r="P11" s="33"/>
      <c r="Q11" s="86"/>
      <c r="R11" s="33"/>
      <c r="S11" s="33"/>
      <c r="T11" s="86"/>
      <c r="U11" s="33"/>
      <c r="V11" s="270"/>
      <c r="W11" s="129" t="s">
        <v>64</v>
      </c>
      <c r="X11" s="136"/>
      <c r="Y11" s="131"/>
      <c r="Z11" s="56"/>
      <c r="AC11" s="83">
        <f>AC10*4/AF10</f>
        <v>0.14447187215798363</v>
      </c>
      <c r="AD11" s="83">
        <f>AD10*9/AF10</f>
        <v>0.26308951539560865</v>
      </c>
      <c r="AE11" s="83">
        <f>AE10*4/AF10</f>
        <v>0.59243861244640761</v>
      </c>
    </row>
    <row r="12" spans="2:32" s="74" customFormat="1" ht="27.95" customHeight="1" x14ac:dyDescent="0.3">
      <c r="B12" s="72">
        <v>3</v>
      </c>
      <c r="C12" s="267"/>
      <c r="D12" s="73" t="str">
        <f>'3月菜單'!E39</f>
        <v>地瓜飯</v>
      </c>
      <c r="E12" s="73" t="s">
        <v>132</v>
      </c>
      <c r="F12" s="73"/>
      <c r="G12" s="73" t="str">
        <f>'3月菜單'!E40</f>
        <v>蔥燒豬排</v>
      </c>
      <c r="H12" s="73" t="s">
        <v>17</v>
      </c>
      <c r="I12" s="73"/>
      <c r="J12" s="73" t="str">
        <f>'3月菜單'!E41</f>
        <v>麻油燒雞</v>
      </c>
      <c r="K12" s="73" t="s">
        <v>133</v>
      </c>
      <c r="L12" s="73"/>
      <c r="M12" s="73" t="str">
        <f>'3月菜單'!E42</f>
        <v>照燒魷魚丸子(加)(海)</v>
      </c>
      <c r="N12" s="73" t="s">
        <v>272</v>
      </c>
      <c r="O12" s="73"/>
      <c r="P12" s="73" t="str">
        <f>'3月菜單'!E43</f>
        <v>淺色蔬菜</v>
      </c>
      <c r="Q12" s="73" t="s">
        <v>135</v>
      </c>
      <c r="R12" s="73"/>
      <c r="S12" s="73" t="str">
        <f>'3月菜單'!E44</f>
        <v>蘿蔔排骨湯</v>
      </c>
      <c r="T12" s="73" t="s">
        <v>133</v>
      </c>
      <c r="U12" s="73"/>
      <c r="V12" s="268"/>
      <c r="W12" s="126" t="s">
        <v>7</v>
      </c>
      <c r="X12" s="127" t="s">
        <v>37</v>
      </c>
      <c r="Y12" s="149">
        <v>6</v>
      </c>
      <c r="Z12" s="57"/>
      <c r="AA12" s="57"/>
      <c r="AB12" s="58"/>
      <c r="AC12" s="57" t="s">
        <v>20</v>
      </c>
      <c r="AD12" s="57" t="s">
        <v>21</v>
      </c>
      <c r="AE12" s="57" t="s">
        <v>22</v>
      </c>
      <c r="AF12" s="57" t="s">
        <v>23</v>
      </c>
    </row>
    <row r="13" spans="2:32" ht="27.95" customHeight="1" x14ac:dyDescent="0.3">
      <c r="B13" s="75" t="s">
        <v>8</v>
      </c>
      <c r="C13" s="267"/>
      <c r="D13" s="119" t="s">
        <v>102</v>
      </c>
      <c r="E13" s="119"/>
      <c r="F13" s="119">
        <v>80</v>
      </c>
      <c r="G13" s="23" t="s">
        <v>267</v>
      </c>
      <c r="H13" s="23"/>
      <c r="I13" s="23">
        <v>100</v>
      </c>
      <c r="J13" s="23" t="s">
        <v>266</v>
      </c>
      <c r="K13" s="119"/>
      <c r="L13" s="23">
        <v>40</v>
      </c>
      <c r="M13" s="23" t="s">
        <v>271</v>
      </c>
      <c r="N13" s="23"/>
      <c r="O13" s="23">
        <v>30</v>
      </c>
      <c r="P13" s="23" t="str">
        <f>P12</f>
        <v>淺色蔬菜</v>
      </c>
      <c r="Q13" s="23"/>
      <c r="R13" s="23">
        <v>60</v>
      </c>
      <c r="S13" s="119" t="s">
        <v>107</v>
      </c>
      <c r="T13" s="119"/>
      <c r="U13" s="119">
        <v>30</v>
      </c>
      <c r="V13" s="269"/>
      <c r="W13" s="129" t="s">
        <v>65</v>
      </c>
      <c r="X13" s="130" t="s">
        <v>38</v>
      </c>
      <c r="Y13" s="138">
        <v>2.5</v>
      </c>
      <c r="Z13" s="56"/>
      <c r="AA13" s="58" t="s">
        <v>24</v>
      </c>
      <c r="AB13" s="58">
        <v>6.2</v>
      </c>
      <c r="AC13" s="58">
        <f>AB13*2</f>
        <v>12.4</v>
      </c>
      <c r="AD13" s="58"/>
      <c r="AE13" s="58">
        <f>AB13*15</f>
        <v>93</v>
      </c>
      <c r="AF13" s="58">
        <f>AC13*4+AE13*4</f>
        <v>421.6</v>
      </c>
    </row>
    <row r="14" spans="2:32" ht="27.95" customHeight="1" x14ac:dyDescent="0.3">
      <c r="B14" s="75">
        <v>26</v>
      </c>
      <c r="C14" s="267"/>
      <c r="D14" s="119" t="s">
        <v>104</v>
      </c>
      <c r="E14" s="119"/>
      <c r="F14" s="119">
        <v>55</v>
      </c>
      <c r="G14" s="23"/>
      <c r="H14" s="23"/>
      <c r="I14" s="23"/>
      <c r="J14" s="23" t="s">
        <v>195</v>
      </c>
      <c r="K14" s="173"/>
      <c r="L14" s="23">
        <v>10</v>
      </c>
      <c r="M14" s="23"/>
      <c r="N14" s="23"/>
      <c r="O14" s="23"/>
      <c r="P14" s="23"/>
      <c r="Q14" s="23"/>
      <c r="R14" s="23"/>
      <c r="S14" s="22" t="s">
        <v>265</v>
      </c>
      <c r="T14" s="118"/>
      <c r="U14" s="118">
        <v>15</v>
      </c>
      <c r="V14" s="269"/>
      <c r="W14" s="132" t="s">
        <v>9</v>
      </c>
      <c r="X14" s="133" t="s">
        <v>39</v>
      </c>
      <c r="Y14" s="138">
        <v>1.8</v>
      </c>
      <c r="AA14" s="76" t="s">
        <v>25</v>
      </c>
      <c r="AB14" s="58">
        <v>2</v>
      </c>
      <c r="AC14" s="77">
        <f>AB14*7</f>
        <v>14</v>
      </c>
      <c r="AD14" s="58">
        <f>AB14*5</f>
        <v>10</v>
      </c>
      <c r="AE14" s="58" t="s">
        <v>26</v>
      </c>
      <c r="AF14" s="78">
        <f>AC14*4+AD14*9</f>
        <v>146</v>
      </c>
    </row>
    <row r="15" spans="2:32" ht="27.95" customHeight="1" x14ac:dyDescent="0.3">
      <c r="B15" s="75" t="s">
        <v>10</v>
      </c>
      <c r="C15" s="267"/>
      <c r="D15" s="79"/>
      <c r="E15" s="79"/>
      <c r="F15" s="23"/>
      <c r="G15" s="174"/>
      <c r="H15" s="79"/>
      <c r="I15" s="23"/>
      <c r="J15" s="23" t="s">
        <v>196</v>
      </c>
      <c r="K15" s="173"/>
      <c r="L15" s="23">
        <v>30</v>
      </c>
      <c r="M15" s="174"/>
      <c r="N15" s="79"/>
      <c r="O15" s="23"/>
      <c r="P15" s="23"/>
      <c r="Q15" s="79"/>
      <c r="R15" s="23"/>
      <c r="S15" s="23"/>
      <c r="T15" s="79"/>
      <c r="U15" s="23"/>
      <c r="V15" s="269"/>
      <c r="W15" s="129" t="s">
        <v>62</v>
      </c>
      <c r="X15" s="133" t="s">
        <v>40</v>
      </c>
      <c r="Y15" s="138">
        <v>2.6</v>
      </c>
      <c r="Z15" s="56"/>
      <c r="AA15" s="57" t="s">
        <v>27</v>
      </c>
      <c r="AB15" s="58">
        <v>1.6</v>
      </c>
      <c r="AC15" s="58">
        <f>AB15*1</f>
        <v>1.6</v>
      </c>
      <c r="AD15" s="58" t="s">
        <v>26</v>
      </c>
      <c r="AE15" s="58">
        <f>AB15*5</f>
        <v>8</v>
      </c>
      <c r="AF15" s="58">
        <f>AC15*4+AE15*4</f>
        <v>38.4</v>
      </c>
    </row>
    <row r="16" spans="2:32" ht="27.95" customHeight="1" x14ac:dyDescent="0.25">
      <c r="B16" s="271" t="s">
        <v>46</v>
      </c>
      <c r="C16" s="267"/>
      <c r="D16" s="22"/>
      <c r="E16" s="22"/>
      <c r="F16" s="22"/>
      <c r="G16" s="174"/>
      <c r="H16" s="79"/>
      <c r="I16" s="23"/>
      <c r="J16" s="23" t="s">
        <v>220</v>
      </c>
      <c r="K16" s="79"/>
      <c r="L16" s="23">
        <v>15</v>
      </c>
      <c r="M16" s="23"/>
      <c r="N16" s="79"/>
      <c r="O16" s="23"/>
      <c r="P16" s="23"/>
      <c r="Q16" s="79"/>
      <c r="R16" s="23"/>
      <c r="S16" s="191"/>
      <c r="T16" s="79"/>
      <c r="U16" s="23"/>
      <c r="V16" s="269"/>
      <c r="W16" s="132" t="s">
        <v>11</v>
      </c>
      <c r="X16" s="133" t="s">
        <v>41</v>
      </c>
      <c r="Y16" s="138">
        <v>0</v>
      </c>
      <c r="AA16" s="57" t="s">
        <v>28</v>
      </c>
      <c r="AB16" s="58">
        <v>2.5</v>
      </c>
      <c r="AC16" s="58"/>
      <c r="AD16" s="58">
        <f>AB16*5</f>
        <v>12.5</v>
      </c>
      <c r="AE16" s="58" t="s">
        <v>26</v>
      </c>
      <c r="AF16" s="58">
        <f>AD16*9</f>
        <v>112.5</v>
      </c>
    </row>
    <row r="17" spans="2:32" ht="27.95" customHeight="1" x14ac:dyDescent="0.3">
      <c r="B17" s="271"/>
      <c r="C17" s="267"/>
      <c r="D17" s="79"/>
      <c r="E17" s="79"/>
      <c r="F17" s="23"/>
      <c r="G17" s="23"/>
      <c r="H17" s="79"/>
      <c r="I17" s="23"/>
      <c r="J17" s="23"/>
      <c r="K17" s="79"/>
      <c r="L17" s="23"/>
      <c r="M17" s="23"/>
      <c r="N17" s="79"/>
      <c r="O17" s="23"/>
      <c r="P17" s="23"/>
      <c r="Q17" s="79"/>
      <c r="R17" s="23"/>
      <c r="S17" s="23"/>
      <c r="T17" s="79"/>
      <c r="U17" s="23"/>
      <c r="V17" s="269"/>
      <c r="W17" s="129" t="s">
        <v>63</v>
      </c>
      <c r="X17" s="134" t="s">
        <v>42</v>
      </c>
      <c r="Y17" s="138">
        <v>0</v>
      </c>
      <c r="Z17" s="56"/>
      <c r="AA17" s="57" t="s">
        <v>29</v>
      </c>
      <c r="AB17" s="58">
        <v>1</v>
      </c>
      <c r="AE17" s="57">
        <f>AB17*15</f>
        <v>15</v>
      </c>
    </row>
    <row r="18" spans="2:32" ht="27.95" customHeight="1" x14ac:dyDescent="0.25">
      <c r="B18" s="28" t="s">
        <v>47</v>
      </c>
      <c r="C18" s="81"/>
      <c r="D18" s="79"/>
      <c r="E18" s="79"/>
      <c r="F18" s="23"/>
      <c r="G18" s="23"/>
      <c r="H18" s="79"/>
      <c r="I18" s="23"/>
      <c r="J18" s="23"/>
      <c r="K18" s="79"/>
      <c r="L18" s="23"/>
      <c r="M18" s="23"/>
      <c r="N18" s="79"/>
      <c r="O18" s="23"/>
      <c r="P18" s="23"/>
      <c r="Q18" s="79"/>
      <c r="R18" s="23"/>
      <c r="S18" s="23"/>
      <c r="T18" s="79"/>
      <c r="U18" s="23"/>
      <c r="V18" s="269"/>
      <c r="W18" s="132" t="s">
        <v>12</v>
      </c>
      <c r="X18" s="135"/>
      <c r="Y18" s="138"/>
      <c r="AC18" s="57">
        <f>SUM(AC13:AC17)</f>
        <v>28</v>
      </c>
      <c r="AD18" s="57">
        <f>SUM(AD13:AD17)</f>
        <v>22.5</v>
      </c>
      <c r="AE18" s="57">
        <f>SUM(AE13:AE17)</f>
        <v>116</v>
      </c>
      <c r="AF18" s="57">
        <f>AC18*4+AD18*9+AE18*4</f>
        <v>778.5</v>
      </c>
    </row>
    <row r="19" spans="2:32" ht="27.95" customHeight="1" thickBot="1" x14ac:dyDescent="0.35">
      <c r="B19" s="120"/>
      <c r="C19" s="82"/>
      <c r="D19" s="79"/>
      <c r="E19" s="79"/>
      <c r="F19" s="23"/>
      <c r="G19" s="23"/>
      <c r="H19" s="79"/>
      <c r="I19" s="23"/>
      <c r="J19" s="23"/>
      <c r="K19" s="79"/>
      <c r="L19" s="23"/>
      <c r="M19" s="23"/>
      <c r="N19" s="79"/>
      <c r="O19" s="23"/>
      <c r="P19" s="23"/>
      <c r="Q19" s="79"/>
      <c r="R19" s="23"/>
      <c r="S19" s="23"/>
      <c r="T19" s="79"/>
      <c r="U19" s="23"/>
      <c r="V19" s="270"/>
      <c r="W19" s="139" t="s">
        <v>64</v>
      </c>
      <c r="X19" s="140"/>
      <c r="Y19" s="150"/>
      <c r="Z19" s="56"/>
      <c r="AC19" s="83">
        <f>AC18*4/AF18</f>
        <v>0.14386640976236351</v>
      </c>
      <c r="AD19" s="83">
        <f>AD18*9/AF18</f>
        <v>0.26011560693641617</v>
      </c>
      <c r="AE19" s="83">
        <f>AE18*4/AF18</f>
        <v>0.59601798330122024</v>
      </c>
    </row>
    <row r="20" spans="2:32" s="74" customFormat="1" ht="27.95" customHeight="1" x14ac:dyDescent="0.3">
      <c r="B20" s="72">
        <v>3</v>
      </c>
      <c r="C20" s="267"/>
      <c r="D20" s="73" t="str">
        <f>'3月菜單'!I39</f>
        <v>寶島白飯</v>
      </c>
      <c r="E20" s="73" t="s">
        <v>15</v>
      </c>
      <c r="F20" s="73"/>
      <c r="G20" s="73" t="str">
        <f>'3月菜單'!I40</f>
        <v>黃金魚片(炸)(海)</v>
      </c>
      <c r="H20" s="73" t="s">
        <v>100</v>
      </c>
      <c r="I20" s="73"/>
      <c r="J20" s="73" t="str">
        <f>'3月菜單'!I41</f>
        <v>客家小炒(豆)</v>
      </c>
      <c r="K20" s="73" t="s">
        <v>204</v>
      </c>
      <c r="L20" s="73"/>
      <c r="M20" s="123" t="str">
        <f>'3月菜單'!I42</f>
        <v>太祖鮮筍羹</v>
      </c>
      <c r="N20" s="125" t="s">
        <v>17</v>
      </c>
      <c r="O20" s="124"/>
      <c r="P20" s="73" t="str">
        <f>'3月菜單'!I43</f>
        <v>深色蔬菜</v>
      </c>
      <c r="Q20" s="73" t="s">
        <v>135</v>
      </c>
      <c r="R20" s="73"/>
      <c r="S20" s="73" t="str">
        <f>'3月菜單'!I44</f>
        <v>酸菜豬血湯(醃)</v>
      </c>
      <c r="T20" s="73" t="s">
        <v>137</v>
      </c>
      <c r="U20" s="73"/>
      <c r="V20" s="268"/>
      <c r="W20" s="126" t="s">
        <v>7</v>
      </c>
      <c r="X20" s="127" t="s">
        <v>37</v>
      </c>
      <c r="Y20" s="128">
        <v>5</v>
      </c>
      <c r="Z20" s="57"/>
      <c r="AA20" s="57"/>
      <c r="AB20" s="58"/>
      <c r="AC20" s="57" t="s">
        <v>20</v>
      </c>
      <c r="AD20" s="57" t="s">
        <v>21</v>
      </c>
      <c r="AE20" s="57" t="s">
        <v>22</v>
      </c>
      <c r="AF20" s="57" t="s">
        <v>23</v>
      </c>
    </row>
    <row r="21" spans="2:32" s="89" customFormat="1" ht="27.75" customHeight="1" x14ac:dyDescent="0.4">
      <c r="B21" s="75" t="s">
        <v>8</v>
      </c>
      <c r="C21" s="267"/>
      <c r="D21" s="23" t="s">
        <v>136</v>
      </c>
      <c r="E21" s="23"/>
      <c r="F21" s="23">
        <v>100</v>
      </c>
      <c r="G21" s="23" t="s">
        <v>320</v>
      </c>
      <c r="H21" s="23"/>
      <c r="I21" s="23">
        <v>60</v>
      </c>
      <c r="J21" s="22" t="s">
        <v>205</v>
      </c>
      <c r="K21" s="22"/>
      <c r="L21" s="22">
        <v>30</v>
      </c>
      <c r="M21" s="23" t="s">
        <v>182</v>
      </c>
      <c r="N21" s="23"/>
      <c r="O21" s="23">
        <v>20</v>
      </c>
      <c r="P21" s="23" t="str">
        <f>P20</f>
        <v>深色蔬菜</v>
      </c>
      <c r="Q21" s="23"/>
      <c r="R21" s="23">
        <v>120</v>
      </c>
      <c r="S21" s="22" t="s">
        <v>197</v>
      </c>
      <c r="T21" s="119"/>
      <c r="U21" s="22">
        <v>5</v>
      </c>
      <c r="V21" s="269"/>
      <c r="W21" s="129" t="s">
        <v>65</v>
      </c>
      <c r="X21" s="130" t="s">
        <v>38</v>
      </c>
      <c r="Y21" s="131">
        <v>2</v>
      </c>
      <c r="Z21" s="87"/>
      <c r="AA21" s="88" t="s">
        <v>24</v>
      </c>
      <c r="AB21" s="88">
        <v>6.2</v>
      </c>
      <c r="AC21" s="88">
        <f>AB21*2</f>
        <v>12.4</v>
      </c>
      <c r="AD21" s="88"/>
      <c r="AE21" s="88">
        <f>AB21*15</f>
        <v>93</v>
      </c>
      <c r="AF21" s="88">
        <f>AC21*4+AE21*4</f>
        <v>421.6</v>
      </c>
    </row>
    <row r="22" spans="2:32" s="89" customFormat="1" ht="27.95" customHeight="1" x14ac:dyDescent="0.3">
      <c r="B22" s="75">
        <v>27</v>
      </c>
      <c r="C22" s="267"/>
      <c r="D22" s="23"/>
      <c r="E22" s="23"/>
      <c r="F22" s="23"/>
      <c r="G22" s="23"/>
      <c r="H22" s="23"/>
      <c r="I22" s="23"/>
      <c r="J22" s="22" t="s">
        <v>206</v>
      </c>
      <c r="K22" s="22"/>
      <c r="L22" s="22">
        <v>5</v>
      </c>
      <c r="M22" s="23" t="s">
        <v>174</v>
      </c>
      <c r="N22" s="79"/>
      <c r="O22" s="23">
        <v>25</v>
      </c>
      <c r="P22" s="23"/>
      <c r="Q22" s="23"/>
      <c r="R22" s="23"/>
      <c r="S22" s="22" t="s">
        <v>175</v>
      </c>
      <c r="T22" s="22"/>
      <c r="U22" s="22">
        <v>30</v>
      </c>
      <c r="V22" s="269"/>
      <c r="W22" s="132" t="s">
        <v>9</v>
      </c>
      <c r="X22" s="133" t="s">
        <v>39</v>
      </c>
      <c r="Y22" s="131">
        <v>2</v>
      </c>
      <c r="AA22" s="90" t="s">
        <v>25</v>
      </c>
      <c r="AB22" s="88">
        <v>2.2000000000000002</v>
      </c>
      <c r="AC22" s="91">
        <f>AB22*7</f>
        <v>15.400000000000002</v>
      </c>
      <c r="AD22" s="88">
        <f>AB22*5</f>
        <v>11</v>
      </c>
      <c r="AE22" s="88" t="s">
        <v>26</v>
      </c>
      <c r="AF22" s="92">
        <f>AC22*4+AD22*9</f>
        <v>160.60000000000002</v>
      </c>
    </row>
    <row r="23" spans="2:32" s="89" customFormat="1" ht="27.95" customHeight="1" x14ac:dyDescent="0.4">
      <c r="B23" s="75" t="s">
        <v>10</v>
      </c>
      <c r="C23" s="267"/>
      <c r="D23" s="23"/>
      <c r="E23" s="23"/>
      <c r="F23" s="23"/>
      <c r="G23" s="23"/>
      <c r="H23" s="79"/>
      <c r="I23" s="23"/>
      <c r="J23" s="22" t="s">
        <v>207</v>
      </c>
      <c r="K23" s="167"/>
      <c r="L23" s="22">
        <v>5</v>
      </c>
      <c r="M23" s="23" t="s">
        <v>105</v>
      </c>
      <c r="N23" s="79"/>
      <c r="O23" s="23">
        <v>15</v>
      </c>
      <c r="P23" s="23"/>
      <c r="Q23" s="79"/>
      <c r="R23" s="23"/>
      <c r="S23" s="22" t="s">
        <v>198</v>
      </c>
      <c r="T23" s="27"/>
      <c r="U23" s="22">
        <v>10</v>
      </c>
      <c r="V23" s="269"/>
      <c r="W23" s="129" t="s">
        <v>66</v>
      </c>
      <c r="X23" s="133" t="s">
        <v>40</v>
      </c>
      <c r="Y23" s="131">
        <v>2.5</v>
      </c>
      <c r="Z23" s="87"/>
      <c r="AA23" s="93" t="s">
        <v>27</v>
      </c>
      <c r="AB23" s="88">
        <v>1.6</v>
      </c>
      <c r="AC23" s="88">
        <f>AB23*1</f>
        <v>1.6</v>
      </c>
      <c r="AD23" s="88" t="s">
        <v>26</v>
      </c>
      <c r="AE23" s="88">
        <f>AB23*5</f>
        <v>8</v>
      </c>
      <c r="AF23" s="88">
        <f>AC23*4+AE23*4</f>
        <v>38.4</v>
      </c>
    </row>
    <row r="24" spans="2:32" s="89" customFormat="1" ht="27.95" customHeight="1" x14ac:dyDescent="0.25">
      <c r="B24" s="271" t="s">
        <v>48</v>
      </c>
      <c r="C24" s="267"/>
      <c r="D24" s="23"/>
      <c r="E24" s="23"/>
      <c r="F24" s="23"/>
      <c r="G24" s="23"/>
      <c r="H24" s="79"/>
      <c r="I24" s="23"/>
      <c r="J24" s="22" t="s">
        <v>208</v>
      </c>
      <c r="K24" s="27"/>
      <c r="L24" s="22">
        <v>10</v>
      </c>
      <c r="M24" s="23" t="s">
        <v>183</v>
      </c>
      <c r="N24" s="79"/>
      <c r="O24" s="23">
        <v>10</v>
      </c>
      <c r="P24" s="23"/>
      <c r="Q24" s="79"/>
      <c r="R24" s="23"/>
      <c r="S24" s="23"/>
      <c r="T24" s="79"/>
      <c r="U24" s="23"/>
      <c r="V24" s="269"/>
      <c r="W24" s="132" t="s">
        <v>11</v>
      </c>
      <c r="X24" s="133" t="s">
        <v>41</v>
      </c>
      <c r="Y24" s="131">
        <v>0</v>
      </c>
      <c r="AA24" s="93" t="s">
        <v>28</v>
      </c>
      <c r="AB24" s="88">
        <v>2.5</v>
      </c>
      <c r="AC24" s="88"/>
      <c r="AD24" s="88">
        <f>AB24*5</f>
        <v>12.5</v>
      </c>
      <c r="AE24" s="88" t="s">
        <v>26</v>
      </c>
      <c r="AF24" s="88">
        <f>AD24*9</f>
        <v>112.5</v>
      </c>
    </row>
    <row r="25" spans="2:32" s="89" customFormat="1" ht="27.95" customHeight="1" x14ac:dyDescent="0.4">
      <c r="B25" s="271"/>
      <c r="C25" s="267"/>
      <c r="D25" s="23"/>
      <c r="E25" s="23"/>
      <c r="F25" s="23"/>
      <c r="G25" s="94"/>
      <c r="H25" s="79"/>
      <c r="I25" s="23"/>
      <c r="J25" s="22" t="s">
        <v>263</v>
      </c>
      <c r="K25" s="27"/>
      <c r="L25" s="22">
        <v>5</v>
      </c>
      <c r="M25" s="23" t="s">
        <v>263</v>
      </c>
      <c r="N25" s="79"/>
      <c r="O25" s="23">
        <v>5</v>
      </c>
      <c r="P25" s="23"/>
      <c r="Q25" s="79"/>
      <c r="R25" s="23"/>
      <c r="S25" s="23"/>
      <c r="T25" s="79"/>
      <c r="U25" s="23"/>
      <c r="V25" s="269"/>
      <c r="W25" s="129" t="s">
        <v>67</v>
      </c>
      <c r="X25" s="134" t="s">
        <v>42</v>
      </c>
      <c r="Y25" s="131">
        <v>0</v>
      </c>
      <c r="Z25" s="87"/>
      <c r="AA25" s="93" t="s">
        <v>29</v>
      </c>
      <c r="AB25" s="88"/>
      <c r="AC25" s="93"/>
      <c r="AD25" s="93"/>
      <c r="AE25" s="93">
        <f>AB25*15</f>
        <v>0</v>
      </c>
      <c r="AF25" s="93"/>
    </row>
    <row r="26" spans="2:32" s="89" customFormat="1" ht="27.95" customHeight="1" x14ac:dyDescent="0.25">
      <c r="B26" s="28" t="s">
        <v>47</v>
      </c>
      <c r="C26" s="95"/>
      <c r="D26" s="23"/>
      <c r="E26" s="79"/>
      <c r="F26" s="23"/>
      <c r="G26" s="23"/>
      <c r="H26" s="79"/>
      <c r="I26" s="23"/>
      <c r="J26" s="173"/>
      <c r="K26" s="173"/>
      <c r="L26" s="23"/>
      <c r="M26" s="23"/>
      <c r="N26" s="79"/>
      <c r="O26" s="23"/>
      <c r="P26" s="23"/>
      <c r="Q26" s="79"/>
      <c r="R26" s="23"/>
      <c r="S26" s="23"/>
      <c r="T26" s="79"/>
      <c r="U26" s="23"/>
      <c r="V26" s="269"/>
      <c r="W26" s="132" t="s">
        <v>12</v>
      </c>
      <c r="X26" s="135"/>
      <c r="Y26" s="131"/>
      <c r="AA26" s="93"/>
      <c r="AB26" s="88"/>
      <c r="AC26" s="93">
        <f>SUM(AC21:AC25)</f>
        <v>29.400000000000006</v>
      </c>
      <c r="AD26" s="93">
        <f>SUM(AD21:AD25)</f>
        <v>23.5</v>
      </c>
      <c r="AE26" s="93">
        <f>SUM(AE21:AE25)</f>
        <v>101</v>
      </c>
      <c r="AF26" s="93">
        <f>AC26*4+AD26*9+AE26*4</f>
        <v>733.1</v>
      </c>
    </row>
    <row r="27" spans="2:32" s="89" customFormat="1" ht="27.95" customHeight="1" thickBot="1" x14ac:dyDescent="0.45">
      <c r="B27" s="121"/>
      <c r="C27" s="96"/>
      <c r="D27" s="79"/>
      <c r="E27" s="79"/>
      <c r="F27" s="23"/>
      <c r="G27" s="23"/>
      <c r="H27" s="79"/>
      <c r="I27" s="23"/>
      <c r="J27" s="23"/>
      <c r="K27" s="79"/>
      <c r="L27" s="23"/>
      <c r="M27" s="111"/>
      <c r="N27" s="117"/>
      <c r="O27" s="113"/>
      <c r="P27" s="23"/>
      <c r="Q27" s="79"/>
      <c r="R27" s="23"/>
      <c r="S27" s="23"/>
      <c r="T27" s="79"/>
      <c r="U27" s="23"/>
      <c r="V27" s="270"/>
      <c r="W27" s="129" t="s">
        <v>68</v>
      </c>
      <c r="X27" s="137"/>
      <c r="Y27" s="131"/>
      <c r="Z27" s="87"/>
      <c r="AB27" s="97"/>
      <c r="AC27" s="98">
        <f>AC26*4/AF26</f>
        <v>0.16041467739735374</v>
      </c>
      <c r="AD27" s="98">
        <f>AD26*9/AF26</f>
        <v>0.28850088664575091</v>
      </c>
      <c r="AE27" s="98">
        <f>AE26*4/AF26</f>
        <v>0.55108443595689538</v>
      </c>
    </row>
    <row r="28" spans="2:32" s="74" customFormat="1" ht="27.95" customHeight="1" x14ac:dyDescent="0.3">
      <c r="B28" s="72">
        <v>3</v>
      </c>
      <c r="C28" s="267"/>
      <c r="D28" s="73" t="str">
        <f>'3月菜單'!M39</f>
        <v>紫米飯</v>
      </c>
      <c r="E28" s="73" t="s">
        <v>200</v>
      </c>
      <c r="F28" s="73"/>
      <c r="G28" s="73" t="str">
        <f>'3月菜單'!M40</f>
        <v>板烤雞腿排</v>
      </c>
      <c r="H28" s="73" t="s">
        <v>60</v>
      </c>
      <c r="I28" s="73"/>
      <c r="J28" s="73" t="str">
        <f>'3月菜單'!M41</f>
        <v>佛蒙特咖哩雞</v>
      </c>
      <c r="K28" s="73" t="s">
        <v>202</v>
      </c>
      <c r="L28" s="73"/>
      <c r="M28" s="73" t="str">
        <f>'3月菜單'!M42</f>
        <v>鮮蔬炒蛋</v>
      </c>
      <c r="N28" s="115" t="s">
        <v>202</v>
      </c>
      <c r="O28" s="73"/>
      <c r="P28" s="73" t="str">
        <f>'3月菜單'!M43</f>
        <v>淺色蔬菜</v>
      </c>
      <c r="Q28" s="73" t="s">
        <v>203</v>
      </c>
      <c r="R28" s="73"/>
      <c r="S28" s="73" t="str">
        <f>'3月菜單'!M44</f>
        <v>筍香排骨湯</v>
      </c>
      <c r="T28" s="73" t="s">
        <v>201</v>
      </c>
      <c r="U28" s="73"/>
      <c r="V28" s="268"/>
      <c r="W28" s="126" t="s">
        <v>7</v>
      </c>
      <c r="X28" s="127" t="s">
        <v>37</v>
      </c>
      <c r="Y28" s="128">
        <v>5</v>
      </c>
      <c r="Z28" s="57"/>
      <c r="AA28" s="57"/>
      <c r="AB28" s="58"/>
      <c r="AC28" s="57" t="s">
        <v>20</v>
      </c>
      <c r="AD28" s="57" t="s">
        <v>21</v>
      </c>
      <c r="AE28" s="57" t="s">
        <v>22</v>
      </c>
      <c r="AF28" s="57" t="s">
        <v>23</v>
      </c>
    </row>
    <row r="29" spans="2:32" ht="27.95" customHeight="1" x14ac:dyDescent="0.3">
      <c r="B29" s="75" t="s">
        <v>8</v>
      </c>
      <c r="C29" s="267"/>
      <c r="D29" s="23" t="s">
        <v>199</v>
      </c>
      <c r="E29" s="23"/>
      <c r="F29" s="23">
        <v>60</v>
      </c>
      <c r="G29" s="23" t="s">
        <v>398</v>
      </c>
      <c r="H29" s="23"/>
      <c r="I29" s="23">
        <v>120</v>
      </c>
      <c r="J29" s="23" t="s">
        <v>294</v>
      </c>
      <c r="K29" s="23"/>
      <c r="L29" s="23">
        <v>50</v>
      </c>
      <c r="M29" s="23" t="s">
        <v>106</v>
      </c>
      <c r="N29" s="23"/>
      <c r="O29" s="23">
        <v>30</v>
      </c>
      <c r="P29" s="23" t="str">
        <f>P28</f>
        <v>淺色蔬菜</v>
      </c>
      <c r="Q29" s="23"/>
      <c r="R29" s="23">
        <v>120</v>
      </c>
      <c r="S29" s="99" t="s">
        <v>274</v>
      </c>
      <c r="T29" s="23"/>
      <c r="U29" s="23">
        <v>30</v>
      </c>
      <c r="V29" s="269"/>
      <c r="W29" s="129" t="s">
        <v>65</v>
      </c>
      <c r="X29" s="130" t="s">
        <v>38</v>
      </c>
      <c r="Y29" s="131">
        <v>2</v>
      </c>
      <c r="Z29" s="56"/>
      <c r="AA29" s="58" t="s">
        <v>24</v>
      </c>
      <c r="AB29" s="58">
        <v>6.3</v>
      </c>
      <c r="AC29" s="58">
        <f>AB29*2</f>
        <v>12.6</v>
      </c>
      <c r="AD29" s="58"/>
      <c r="AE29" s="58">
        <f>AB29*15</f>
        <v>94.5</v>
      </c>
      <c r="AF29" s="58">
        <f>AC29*4+AE29*4</f>
        <v>428.4</v>
      </c>
    </row>
    <row r="30" spans="2:32" ht="27.95" customHeight="1" x14ac:dyDescent="0.3">
      <c r="B30" s="75">
        <v>28</v>
      </c>
      <c r="C30" s="267"/>
      <c r="D30" s="23" t="s">
        <v>193</v>
      </c>
      <c r="E30" s="23"/>
      <c r="F30" s="23">
        <v>40</v>
      </c>
      <c r="G30" s="23"/>
      <c r="H30" s="23"/>
      <c r="I30" s="23"/>
      <c r="J30" s="23" t="s">
        <v>178</v>
      </c>
      <c r="K30" s="23"/>
      <c r="L30" s="23">
        <v>15</v>
      </c>
      <c r="M30" s="23" t="s">
        <v>144</v>
      </c>
      <c r="N30" s="23"/>
      <c r="O30" s="23">
        <v>25</v>
      </c>
      <c r="P30" s="23"/>
      <c r="Q30" s="23"/>
      <c r="R30" s="23"/>
      <c r="S30" s="23" t="s">
        <v>265</v>
      </c>
      <c r="T30" s="23"/>
      <c r="U30" s="23">
        <v>10</v>
      </c>
      <c r="V30" s="269"/>
      <c r="W30" s="132" t="s">
        <v>9</v>
      </c>
      <c r="X30" s="133" t="s">
        <v>39</v>
      </c>
      <c r="Y30" s="131">
        <v>2</v>
      </c>
      <c r="AA30" s="76" t="s">
        <v>25</v>
      </c>
      <c r="AB30" s="58">
        <v>2</v>
      </c>
      <c r="AC30" s="77">
        <f>AB30*7</f>
        <v>14</v>
      </c>
      <c r="AD30" s="58">
        <f>AB30*5</f>
        <v>10</v>
      </c>
      <c r="AE30" s="58" t="s">
        <v>26</v>
      </c>
      <c r="AF30" s="78">
        <f>AC30*4+AD30*9</f>
        <v>146</v>
      </c>
    </row>
    <row r="31" spans="2:32" ht="27.95" customHeight="1" x14ac:dyDescent="0.3">
      <c r="B31" s="75" t="s">
        <v>191</v>
      </c>
      <c r="C31" s="267"/>
      <c r="D31" s="23"/>
      <c r="E31" s="79"/>
      <c r="F31" s="23"/>
      <c r="G31" s="23"/>
      <c r="H31" s="79"/>
      <c r="I31" s="23"/>
      <c r="J31" s="23" t="s">
        <v>105</v>
      </c>
      <c r="K31" s="79"/>
      <c r="L31" s="23">
        <v>10</v>
      </c>
      <c r="M31" s="23" t="s">
        <v>103</v>
      </c>
      <c r="N31" s="23"/>
      <c r="O31" s="23">
        <v>15</v>
      </c>
      <c r="P31" s="23"/>
      <c r="Q31" s="79"/>
      <c r="R31" s="23"/>
      <c r="S31" s="23"/>
      <c r="T31" s="23"/>
      <c r="U31" s="23"/>
      <c r="V31" s="269"/>
      <c r="W31" s="129" t="s">
        <v>66</v>
      </c>
      <c r="X31" s="133" t="s">
        <v>40</v>
      </c>
      <c r="Y31" s="131">
        <v>2.5</v>
      </c>
      <c r="Z31" s="56"/>
      <c r="AA31" s="57" t="s">
        <v>27</v>
      </c>
      <c r="AB31" s="58">
        <v>1.7</v>
      </c>
      <c r="AC31" s="58">
        <f>AB31*1</f>
        <v>1.7</v>
      </c>
      <c r="AD31" s="58" t="s">
        <v>26</v>
      </c>
      <c r="AE31" s="58">
        <f>AB31*5</f>
        <v>8.5</v>
      </c>
      <c r="AF31" s="58">
        <f>AC31*4+AE31*4</f>
        <v>40.799999999999997</v>
      </c>
    </row>
    <row r="32" spans="2:32" ht="27.95" customHeight="1" x14ac:dyDescent="0.25">
      <c r="B32" s="271" t="s">
        <v>49</v>
      </c>
      <c r="C32" s="267"/>
      <c r="D32" s="22"/>
      <c r="E32" s="27"/>
      <c r="F32" s="22"/>
      <c r="G32" s="23"/>
      <c r="H32" s="79"/>
      <c r="I32" s="23"/>
      <c r="J32" s="23" t="s">
        <v>103</v>
      </c>
      <c r="K32" s="79"/>
      <c r="L32" s="23">
        <v>5</v>
      </c>
      <c r="M32" s="23" t="s">
        <v>105</v>
      </c>
      <c r="N32" s="23"/>
      <c r="O32" s="23">
        <v>10</v>
      </c>
      <c r="P32" s="23"/>
      <c r="Q32" s="79"/>
      <c r="R32" s="23"/>
      <c r="S32" s="23"/>
      <c r="T32" s="23"/>
      <c r="U32" s="23"/>
      <c r="V32" s="269"/>
      <c r="W32" s="132" t="s">
        <v>11</v>
      </c>
      <c r="X32" s="133" t="s">
        <v>41</v>
      </c>
      <c r="Y32" s="131">
        <v>0</v>
      </c>
      <c r="AA32" s="57" t="s">
        <v>28</v>
      </c>
      <c r="AB32" s="58">
        <v>2.5</v>
      </c>
      <c r="AC32" s="58"/>
      <c r="AD32" s="58">
        <f>AB32*5</f>
        <v>12.5</v>
      </c>
      <c r="AE32" s="58" t="s">
        <v>26</v>
      </c>
      <c r="AF32" s="58">
        <f>AD32*9</f>
        <v>112.5</v>
      </c>
    </row>
    <row r="33" spans="2:32" ht="27.95" customHeight="1" x14ac:dyDescent="0.3">
      <c r="B33" s="271"/>
      <c r="C33" s="267"/>
      <c r="D33" s="27"/>
      <c r="E33" s="27"/>
      <c r="F33" s="22"/>
      <c r="G33" s="23"/>
      <c r="H33" s="79"/>
      <c r="I33" s="23"/>
      <c r="J33" s="23"/>
      <c r="K33" s="79"/>
      <c r="L33" s="23"/>
      <c r="M33" s="23"/>
      <c r="N33" s="79"/>
      <c r="O33" s="23"/>
      <c r="P33" s="23"/>
      <c r="Q33" s="79"/>
      <c r="R33" s="23"/>
      <c r="S33" s="23"/>
      <c r="T33" s="79"/>
      <c r="U33" s="23"/>
      <c r="V33" s="269"/>
      <c r="W33" s="129" t="s">
        <v>67</v>
      </c>
      <c r="X33" s="134" t="s">
        <v>42</v>
      </c>
      <c r="Y33" s="131">
        <v>0</v>
      </c>
      <c r="Z33" s="56"/>
      <c r="AA33" s="57" t="s">
        <v>29</v>
      </c>
      <c r="AB33" s="58">
        <v>1</v>
      </c>
      <c r="AE33" s="57">
        <f>AB33*15</f>
        <v>15</v>
      </c>
    </row>
    <row r="34" spans="2:32" ht="27.95" customHeight="1" x14ac:dyDescent="0.25">
      <c r="B34" s="28" t="s">
        <v>47</v>
      </c>
      <c r="C34" s="81"/>
      <c r="D34" s="79"/>
      <c r="E34" s="79"/>
      <c r="F34" s="23"/>
      <c r="G34" s="23"/>
      <c r="H34" s="79"/>
      <c r="I34" s="23"/>
      <c r="J34" s="23"/>
      <c r="K34" s="79"/>
      <c r="L34" s="23"/>
      <c r="M34" s="23"/>
      <c r="N34" s="79"/>
      <c r="O34" s="23"/>
      <c r="P34" s="23"/>
      <c r="Q34" s="79"/>
      <c r="R34" s="23"/>
      <c r="S34" s="23"/>
      <c r="T34" s="79"/>
      <c r="U34" s="23"/>
      <c r="V34" s="269"/>
      <c r="W34" s="132" t="s">
        <v>12</v>
      </c>
      <c r="X34" s="135"/>
      <c r="Y34" s="131"/>
      <c r="AC34" s="57">
        <f>SUM(AC29:AC33)</f>
        <v>28.3</v>
      </c>
      <c r="AD34" s="57">
        <f>SUM(AD29:AD33)</f>
        <v>22.5</v>
      </c>
      <c r="AE34" s="57">
        <f>SUM(AE29:AE33)</f>
        <v>118</v>
      </c>
      <c r="AF34" s="57">
        <f>AC34*4+AD34*9+AE34*4</f>
        <v>787.7</v>
      </c>
    </row>
    <row r="35" spans="2:32" ht="27.95" customHeight="1" x14ac:dyDescent="0.3">
      <c r="B35" s="120"/>
      <c r="C35" s="82"/>
      <c r="D35" s="79"/>
      <c r="E35" s="79"/>
      <c r="F35" s="23"/>
      <c r="G35" s="23"/>
      <c r="H35" s="79"/>
      <c r="I35" s="23"/>
      <c r="J35" s="23"/>
      <c r="K35" s="79"/>
      <c r="L35" s="23"/>
      <c r="M35" s="23"/>
      <c r="N35" s="79"/>
      <c r="O35" s="23"/>
      <c r="P35" s="23"/>
      <c r="Q35" s="79"/>
      <c r="R35" s="23"/>
      <c r="S35" s="23"/>
      <c r="T35" s="79"/>
      <c r="U35" s="23"/>
      <c r="V35" s="270"/>
      <c r="W35" s="129" t="s">
        <v>68</v>
      </c>
      <c r="X35" s="136"/>
      <c r="Y35" s="131"/>
      <c r="Z35" s="56"/>
      <c r="AC35" s="83">
        <f>AC34*4/AF34</f>
        <v>0.14370953408658119</v>
      </c>
      <c r="AD35" s="83">
        <f>AD34*9/AF34</f>
        <v>0.25707756760187889</v>
      </c>
      <c r="AE35" s="83">
        <f>AE34*4/AF34</f>
        <v>0.5992128983115399</v>
      </c>
    </row>
    <row r="36" spans="2:32" s="74" customFormat="1" ht="27.95" customHeight="1" x14ac:dyDescent="0.3">
      <c r="B36" s="72">
        <v>3</v>
      </c>
      <c r="C36" s="267"/>
      <c r="D36" s="73" t="str">
        <f>'3月菜單'!Q39</f>
        <v>台式什錦炒麵</v>
      </c>
      <c r="E36" s="73" t="s">
        <v>18</v>
      </c>
      <c r="F36" s="73"/>
      <c r="G36" s="73" t="str">
        <f>'3月菜單'!Q40</f>
        <v>糖醋豬柳條</v>
      </c>
      <c r="H36" s="73" t="s">
        <v>221</v>
      </c>
      <c r="I36" s="73"/>
      <c r="J36" s="73" t="str">
        <f>'3月菜單'!Q41</f>
        <v>韓國麻藥滷蛋</v>
      </c>
      <c r="K36" s="73" t="s">
        <v>221</v>
      </c>
      <c r="L36" s="73"/>
      <c r="M36" s="73" t="str">
        <f>'3月菜單'!Q42</f>
        <v>奶香鮮蔬菇菇</v>
      </c>
      <c r="N36" s="73" t="s">
        <v>17</v>
      </c>
      <c r="O36" s="73"/>
      <c r="P36" s="157" t="str">
        <f>'3月菜單'!Q43</f>
        <v>深色蔬菜</v>
      </c>
      <c r="Q36" s="73" t="s">
        <v>338</v>
      </c>
      <c r="R36" s="73"/>
      <c r="S36" s="73" t="str">
        <f>'3月菜單'!Q44</f>
        <v>紅豆湯圓烤奶(冷主)</v>
      </c>
      <c r="T36" s="73" t="s">
        <v>221</v>
      </c>
      <c r="U36" s="73"/>
      <c r="V36" s="268"/>
      <c r="W36" s="126" t="s">
        <v>7</v>
      </c>
      <c r="X36" s="127" t="s">
        <v>37</v>
      </c>
      <c r="Y36" s="128"/>
      <c r="Z36" s="57"/>
      <c r="AA36" s="57"/>
      <c r="AB36" s="58"/>
      <c r="AC36" s="57" t="s">
        <v>20</v>
      </c>
      <c r="AD36" s="57" t="s">
        <v>21</v>
      </c>
      <c r="AE36" s="57" t="s">
        <v>22</v>
      </c>
      <c r="AF36" s="57" t="s">
        <v>23</v>
      </c>
    </row>
    <row r="37" spans="2:32" ht="27.95" customHeight="1" x14ac:dyDescent="0.3">
      <c r="B37" s="75" t="s">
        <v>8</v>
      </c>
      <c r="C37" s="267"/>
      <c r="D37" s="22" t="s">
        <v>342</v>
      </c>
      <c r="E37" s="22"/>
      <c r="F37" s="22">
        <v>250</v>
      </c>
      <c r="G37" s="23" t="s">
        <v>263</v>
      </c>
      <c r="H37" s="23"/>
      <c r="I37" s="23">
        <v>60</v>
      </c>
      <c r="J37" s="23" t="s">
        <v>399</v>
      </c>
      <c r="K37" s="23"/>
      <c r="L37" s="23">
        <v>50</v>
      </c>
      <c r="M37" s="23" t="s">
        <v>178</v>
      </c>
      <c r="N37" s="23"/>
      <c r="O37" s="111">
        <v>20</v>
      </c>
      <c r="P37" s="112" t="str">
        <f>P36</f>
        <v>深色蔬菜</v>
      </c>
      <c r="Q37" s="113"/>
      <c r="R37" s="23">
        <v>120</v>
      </c>
      <c r="S37" s="99" t="s">
        <v>339</v>
      </c>
      <c r="T37" s="23"/>
      <c r="U37" s="23">
        <v>10</v>
      </c>
      <c r="V37" s="269"/>
      <c r="W37" s="129" t="s">
        <v>35</v>
      </c>
      <c r="X37" s="130" t="s">
        <v>38</v>
      </c>
      <c r="Y37" s="131"/>
      <c r="Z37" s="56"/>
      <c r="AA37" s="58" t="s">
        <v>24</v>
      </c>
      <c r="AB37" s="58">
        <v>6</v>
      </c>
      <c r="AC37" s="58">
        <f>AB37*2</f>
        <v>12</v>
      </c>
      <c r="AD37" s="58"/>
      <c r="AE37" s="58">
        <f>AB37*15</f>
        <v>90</v>
      </c>
      <c r="AF37" s="58">
        <f>AC37*4+AE37*4</f>
        <v>408</v>
      </c>
    </row>
    <row r="38" spans="2:32" ht="27.95" customHeight="1" x14ac:dyDescent="0.3">
      <c r="B38" s="75">
        <v>29</v>
      </c>
      <c r="C38" s="267"/>
      <c r="D38" s="22" t="s">
        <v>144</v>
      </c>
      <c r="E38" s="22"/>
      <c r="F38" s="23">
        <v>30</v>
      </c>
      <c r="G38" s="23" t="s">
        <v>222</v>
      </c>
      <c r="H38" s="23"/>
      <c r="I38" s="23">
        <v>15</v>
      </c>
      <c r="J38" s="23"/>
      <c r="K38" s="23"/>
      <c r="L38" s="23"/>
      <c r="M38" s="23" t="s">
        <v>181</v>
      </c>
      <c r="N38" s="23"/>
      <c r="O38" s="111">
        <v>60</v>
      </c>
      <c r="P38" s="114"/>
      <c r="Q38" s="155"/>
      <c r="R38" s="23"/>
      <c r="S38" s="23" t="s">
        <v>340</v>
      </c>
      <c r="T38" s="23"/>
      <c r="U38" s="23">
        <v>10</v>
      </c>
      <c r="V38" s="269"/>
      <c r="W38" s="132" t="s">
        <v>9</v>
      </c>
      <c r="X38" s="133" t="s">
        <v>39</v>
      </c>
      <c r="Y38" s="131"/>
      <c r="AA38" s="76" t="s">
        <v>25</v>
      </c>
      <c r="AB38" s="58">
        <v>2.2999999999999998</v>
      </c>
      <c r="AC38" s="77">
        <f>AB38*7</f>
        <v>16.099999999999998</v>
      </c>
      <c r="AD38" s="58">
        <f>AB38*5</f>
        <v>11.5</v>
      </c>
      <c r="AE38" s="58" t="s">
        <v>26</v>
      </c>
      <c r="AF38" s="78">
        <f>AC38*4+AD38*9</f>
        <v>167.89999999999998</v>
      </c>
    </row>
    <row r="39" spans="2:32" ht="27.95" customHeight="1" x14ac:dyDescent="0.3">
      <c r="B39" s="75" t="s">
        <v>10</v>
      </c>
      <c r="C39" s="267"/>
      <c r="D39" s="22" t="s">
        <v>316</v>
      </c>
      <c r="E39" s="27"/>
      <c r="F39" s="23">
        <v>10</v>
      </c>
      <c r="G39" s="23" t="s">
        <v>223</v>
      </c>
      <c r="H39" s="79"/>
      <c r="I39" s="23">
        <v>10</v>
      </c>
      <c r="J39" s="23"/>
      <c r="K39" s="79"/>
      <c r="L39" s="23"/>
      <c r="M39" s="285" t="s">
        <v>105</v>
      </c>
      <c r="N39" s="286"/>
      <c r="O39" s="287">
        <v>10</v>
      </c>
      <c r="P39" s="288"/>
      <c r="Q39" s="113"/>
      <c r="R39" s="23"/>
      <c r="S39" s="23" t="s">
        <v>341</v>
      </c>
      <c r="T39" s="23"/>
      <c r="U39" s="23">
        <v>10</v>
      </c>
      <c r="V39" s="269"/>
      <c r="W39" s="129" t="s">
        <v>35</v>
      </c>
      <c r="X39" s="133" t="s">
        <v>40</v>
      </c>
      <c r="Y39" s="131"/>
      <c r="Z39" s="56"/>
      <c r="AA39" s="57" t="s">
        <v>27</v>
      </c>
      <c r="AB39" s="58">
        <v>1.5</v>
      </c>
      <c r="AC39" s="58">
        <f>AB39*1</f>
        <v>1.5</v>
      </c>
      <c r="AD39" s="58" t="s">
        <v>26</v>
      </c>
      <c r="AE39" s="58">
        <f>AB39*5</f>
        <v>7.5</v>
      </c>
      <c r="AF39" s="58">
        <f>AC39*4+AE39*4</f>
        <v>36</v>
      </c>
    </row>
    <row r="40" spans="2:32" ht="27.95" customHeight="1" x14ac:dyDescent="0.25">
      <c r="B40" s="271" t="s">
        <v>50</v>
      </c>
      <c r="C40" s="267"/>
      <c r="D40" s="22" t="s">
        <v>295</v>
      </c>
      <c r="E40" s="167"/>
      <c r="F40" s="23">
        <v>10</v>
      </c>
      <c r="G40" s="23"/>
      <c r="H40" s="79"/>
      <c r="I40" s="23"/>
      <c r="J40" s="23"/>
      <c r="K40" s="79"/>
      <c r="L40" s="23"/>
      <c r="M40" s="285" t="s">
        <v>122</v>
      </c>
      <c r="N40" s="285"/>
      <c r="O40" s="287">
        <v>5</v>
      </c>
      <c r="P40" s="288"/>
      <c r="Q40" s="113"/>
      <c r="R40" s="23"/>
      <c r="S40" s="23"/>
      <c r="T40" s="23"/>
      <c r="U40" s="23"/>
      <c r="V40" s="269"/>
      <c r="W40" s="132" t="s">
        <v>11</v>
      </c>
      <c r="X40" s="133" t="s">
        <v>41</v>
      </c>
      <c r="Y40" s="131"/>
      <c r="AA40" s="57" t="s">
        <v>28</v>
      </c>
      <c r="AB40" s="58">
        <v>2.5</v>
      </c>
      <c r="AC40" s="58"/>
      <c r="AD40" s="58">
        <f>AB40*5</f>
        <v>12.5</v>
      </c>
      <c r="AE40" s="58" t="s">
        <v>26</v>
      </c>
      <c r="AF40" s="58">
        <f>AD40*9</f>
        <v>112.5</v>
      </c>
    </row>
    <row r="41" spans="2:32" ht="27.95" customHeight="1" x14ac:dyDescent="0.3">
      <c r="B41" s="271"/>
      <c r="C41" s="267"/>
      <c r="D41" s="22" t="s">
        <v>173</v>
      </c>
      <c r="E41" s="27"/>
      <c r="F41" s="23">
        <v>10</v>
      </c>
      <c r="G41" s="23"/>
      <c r="H41" s="79"/>
      <c r="I41" s="23"/>
      <c r="J41" s="174"/>
      <c r="K41" s="79"/>
      <c r="L41" s="23"/>
      <c r="M41" s="285"/>
      <c r="N41" s="286"/>
      <c r="O41" s="287"/>
      <c r="P41" s="288"/>
      <c r="Q41" s="155"/>
      <c r="R41" s="23"/>
      <c r="S41" s="23"/>
      <c r="T41" s="79"/>
      <c r="U41" s="23"/>
      <c r="V41" s="269"/>
      <c r="W41" s="129" t="s">
        <v>35</v>
      </c>
      <c r="X41" s="134" t="s">
        <v>42</v>
      </c>
      <c r="Y41" s="131"/>
      <c r="Z41" s="56"/>
      <c r="AA41" s="57" t="s">
        <v>29</v>
      </c>
      <c r="AE41" s="57">
        <f>AB41*15</f>
        <v>0</v>
      </c>
    </row>
    <row r="42" spans="2:32" ht="27.95" customHeight="1" x14ac:dyDescent="0.25">
      <c r="B42" s="28" t="s">
        <v>47</v>
      </c>
      <c r="C42" s="81"/>
      <c r="D42" s="79"/>
      <c r="E42" s="79"/>
      <c r="F42" s="23"/>
      <c r="G42" s="23"/>
      <c r="H42" s="79"/>
      <c r="I42" s="23"/>
      <c r="J42" s="174"/>
      <c r="K42" s="79"/>
      <c r="L42" s="23"/>
      <c r="M42" s="285"/>
      <c r="N42" s="286"/>
      <c r="O42" s="287"/>
      <c r="P42" s="288"/>
      <c r="Q42" s="155"/>
      <c r="R42" s="23"/>
      <c r="S42" s="23"/>
      <c r="T42" s="79"/>
      <c r="U42" s="23"/>
      <c r="V42" s="269"/>
      <c r="W42" s="132" t="s">
        <v>12</v>
      </c>
      <c r="X42" s="135"/>
      <c r="Y42" s="131"/>
      <c r="AC42" s="57">
        <f>SUM(AC37:AC41)</f>
        <v>29.599999999999998</v>
      </c>
      <c r="AD42" s="57">
        <f>SUM(AD37:AD41)</f>
        <v>24</v>
      </c>
      <c r="AE42" s="57">
        <f>SUM(AE37:AE41)</f>
        <v>97.5</v>
      </c>
      <c r="AF42" s="57">
        <f>AC42*4+AD42*9+AE42*4</f>
        <v>724.4</v>
      </c>
    </row>
    <row r="43" spans="2:32" ht="27.95" customHeight="1" thickBot="1" x14ac:dyDescent="0.35">
      <c r="B43" s="122"/>
      <c r="C43" s="82"/>
      <c r="D43" s="100"/>
      <c r="E43" s="100"/>
      <c r="F43" s="101"/>
      <c r="G43" s="101"/>
      <c r="H43" s="100"/>
      <c r="I43" s="101"/>
      <c r="J43" s="101"/>
      <c r="K43" s="100"/>
      <c r="L43" s="101"/>
      <c r="M43" s="101"/>
      <c r="N43" s="100"/>
      <c r="O43" s="154"/>
      <c r="P43" s="158"/>
      <c r="Q43" s="156"/>
      <c r="R43" s="101"/>
      <c r="S43" s="101"/>
      <c r="T43" s="100"/>
      <c r="U43" s="101"/>
      <c r="V43" s="270"/>
      <c r="W43" s="129" t="s">
        <v>36</v>
      </c>
      <c r="X43" s="136"/>
      <c r="Y43" s="131"/>
      <c r="Z43" s="56"/>
      <c r="AC43" s="83">
        <f>AC42*4/AF42</f>
        <v>0.16344561016013251</v>
      </c>
      <c r="AD43" s="83">
        <f>AD42*9/AF42</f>
        <v>0.29817780231916069</v>
      </c>
      <c r="AE43" s="83">
        <f>AE42*4/AF42</f>
        <v>0.53837658752070683</v>
      </c>
    </row>
    <row r="44" spans="2:32" s="93" customFormat="1" ht="21.75" customHeight="1" x14ac:dyDescent="0.25">
      <c r="B44" s="58"/>
      <c r="C44" s="57"/>
      <c r="D44" s="57"/>
      <c r="E44" s="102"/>
      <c r="F44" s="57"/>
      <c r="G44" s="57"/>
      <c r="H44" s="102"/>
      <c r="I44" s="57"/>
      <c r="J44" s="264"/>
      <c r="K44" s="264"/>
      <c r="L44" s="264"/>
      <c r="M44" s="264"/>
      <c r="N44" s="264"/>
      <c r="O44" s="264"/>
      <c r="P44" s="282"/>
      <c r="Q44" s="264"/>
      <c r="R44" s="264"/>
      <c r="S44" s="264"/>
      <c r="T44" s="264"/>
      <c r="U44" s="264"/>
      <c r="V44" s="264"/>
      <c r="W44" s="264"/>
      <c r="X44" s="264"/>
      <c r="Y44" s="264"/>
      <c r="Z44" s="103"/>
      <c r="AB44" s="88"/>
    </row>
    <row r="45" spans="2:32" x14ac:dyDescent="0.25">
      <c r="B45" s="88"/>
      <c r="C45" s="93"/>
      <c r="D45" s="265"/>
      <c r="E45" s="265"/>
      <c r="F45" s="266"/>
      <c r="G45" s="266"/>
      <c r="H45" s="104"/>
      <c r="K45" s="104"/>
      <c r="N45" s="104"/>
      <c r="Q45" s="104"/>
      <c r="T45" s="104"/>
    </row>
    <row r="50" spans="8:8" x14ac:dyDescent="0.25">
      <c r="H50" s="57"/>
    </row>
  </sheetData>
  <mergeCells count="18">
    <mergeCell ref="D45:G45"/>
    <mergeCell ref="C28:C33"/>
    <mergeCell ref="V28:V35"/>
    <mergeCell ref="C20:C25"/>
    <mergeCell ref="V20:V27"/>
    <mergeCell ref="J44:Y44"/>
    <mergeCell ref="C36:C41"/>
    <mergeCell ref="V36:V43"/>
    <mergeCell ref="B1:Y1"/>
    <mergeCell ref="C4:C9"/>
    <mergeCell ref="V4:V11"/>
    <mergeCell ref="B8:B9"/>
    <mergeCell ref="B40:B41"/>
    <mergeCell ref="C12:C17"/>
    <mergeCell ref="V12:V19"/>
    <mergeCell ref="B16:B17"/>
    <mergeCell ref="B24:B25"/>
    <mergeCell ref="B32:B33"/>
  </mergeCells>
  <phoneticPr fontId="19" type="noConversion"/>
  <pageMargins left="1.1599999999999999" right="0.17" top="0.18" bottom="0.17" header="0.5" footer="0.23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2023-12-29T08:11:08Z</cp:lastPrinted>
  <dcterms:created xsi:type="dcterms:W3CDTF">2013-10-17T10:44:48Z</dcterms:created>
  <dcterms:modified xsi:type="dcterms:W3CDTF">2024-02-14T03:28:37Z</dcterms:modified>
</cp:coreProperties>
</file>