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23040" windowHeight="9132" activeTab="5"/>
  </bookViews>
  <sheets>
    <sheet name="113.3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 " sheetId="23" r:id="rId6"/>
  </sheets>
  <calcPr calcId="162913"/>
</workbook>
</file>

<file path=xl/calcChain.xml><?xml version="1.0" encoding="utf-8"?>
<calcChain xmlns="http://schemas.openxmlformats.org/spreadsheetml/2006/main">
  <c r="W34" i="4" l="1"/>
  <c r="W34" i="7"/>
  <c r="W32" i="7"/>
  <c r="W30" i="7"/>
  <c r="W36" i="7" s="1"/>
  <c r="M5" i="23" l="1"/>
  <c r="AE50" i="8" l="1"/>
  <c r="AD49" i="8"/>
  <c r="AF49" i="8" s="1"/>
  <c r="AE48" i="8"/>
  <c r="AC48" i="8"/>
  <c r="AD47" i="8"/>
  <c r="AD51" i="8" s="1"/>
  <c r="AC47" i="8"/>
  <c r="AF47" i="8" s="1"/>
  <c r="AE46" i="8"/>
  <c r="AC46" i="8"/>
  <c r="AC51" i="8" s="1"/>
  <c r="AF48" i="8" l="1"/>
  <c r="AE51" i="8"/>
  <c r="AF51" i="8"/>
  <c r="AC52" i="8" s="1"/>
  <c r="AF46" i="8"/>
  <c r="W18" i="8"/>
  <c r="AD52" i="8" l="1"/>
  <c r="AE52" i="8"/>
  <c r="M21" i="23"/>
  <c r="W24" i="8" l="1"/>
  <c r="W10" i="4" l="1"/>
  <c r="W8" i="4"/>
  <c r="W6" i="4"/>
  <c r="W42" i="23"/>
  <c r="U46" i="20" s="1"/>
  <c r="W40" i="23"/>
  <c r="U45" i="20" s="1"/>
  <c r="W38" i="23"/>
  <c r="S37" i="23"/>
  <c r="P37" i="23"/>
  <c r="M37" i="23"/>
  <c r="J37" i="23"/>
  <c r="G37" i="23"/>
  <c r="D37" i="23"/>
  <c r="W44" i="23" l="1"/>
  <c r="S45" i="20" s="1"/>
  <c r="S46" i="20"/>
  <c r="W32" i="4"/>
  <c r="W30" i="4"/>
  <c r="W36" i="4" l="1"/>
  <c r="S29" i="23"/>
  <c r="P29" i="23"/>
  <c r="M29" i="23"/>
  <c r="J29" i="23"/>
  <c r="G29" i="23"/>
  <c r="D29" i="23"/>
  <c r="W34" i="23"/>
  <c r="Q46" i="20" s="1"/>
  <c r="W32" i="23"/>
  <c r="Q45" i="20" s="1"/>
  <c r="W30" i="23"/>
  <c r="O46" i="20" s="1"/>
  <c r="W36" i="23" l="1"/>
  <c r="O45" i="20" s="1"/>
  <c r="S21" i="23" l="1"/>
  <c r="P21" i="23"/>
  <c r="J21" i="23"/>
  <c r="G21" i="23"/>
  <c r="D21" i="23"/>
  <c r="M5" i="8"/>
  <c r="W26" i="23" l="1"/>
  <c r="M46" i="20" s="1"/>
  <c r="W24" i="23"/>
  <c r="M45" i="20" s="1"/>
  <c r="W22" i="23"/>
  <c r="W28" i="23" l="1"/>
  <c r="K45" i="20" s="1"/>
  <c r="K46" i="20"/>
  <c r="W6" i="23" l="1"/>
  <c r="W10" i="23"/>
  <c r="W8" i="23"/>
  <c r="S13" i="23"/>
  <c r="P13" i="23"/>
  <c r="M13" i="23"/>
  <c r="J13" i="23"/>
  <c r="G13" i="23"/>
  <c r="D13" i="23"/>
  <c r="S5" i="23"/>
  <c r="P5" i="23"/>
  <c r="J5" i="23"/>
  <c r="G5" i="23"/>
  <c r="D5" i="23"/>
  <c r="W14" i="23"/>
  <c r="W16" i="23"/>
  <c r="W18" i="23"/>
  <c r="W42" i="8"/>
  <c r="W40" i="8"/>
  <c r="W32" i="8"/>
  <c r="W34" i="8"/>
  <c r="W26" i="8"/>
  <c r="W16" i="8"/>
  <c r="W14" i="8"/>
  <c r="W10" i="8"/>
  <c r="W8" i="8"/>
  <c r="W6" i="8"/>
  <c r="W42" i="7"/>
  <c r="W40" i="7"/>
  <c r="W26" i="7"/>
  <c r="W24" i="7"/>
  <c r="W18" i="7"/>
  <c r="W16" i="7"/>
  <c r="W6" i="7"/>
  <c r="W8" i="7"/>
  <c r="W10" i="7"/>
  <c r="W42" i="4"/>
  <c r="W40" i="4"/>
  <c r="W26" i="4"/>
  <c r="W24" i="4"/>
  <c r="W22" i="4"/>
  <c r="W18" i="4"/>
  <c r="W16" i="4"/>
  <c r="W42" i="3"/>
  <c r="W40" i="3"/>
  <c r="AE42" i="23" l="1"/>
  <c r="AD41" i="23"/>
  <c r="AE40" i="23"/>
  <c r="AC40" i="23"/>
  <c r="AD39" i="23"/>
  <c r="AC39" i="23"/>
  <c r="AE38" i="23"/>
  <c r="AC38" i="23"/>
  <c r="AE34" i="23"/>
  <c r="AD33" i="23"/>
  <c r="AF33" i="23" s="1"/>
  <c r="AE32" i="23"/>
  <c r="AC32" i="23"/>
  <c r="AD31" i="23"/>
  <c r="AC31" i="23"/>
  <c r="AE30" i="23"/>
  <c r="AC30" i="23"/>
  <c r="AE26" i="23"/>
  <c r="AD25" i="23"/>
  <c r="AF25" i="23" s="1"/>
  <c r="AE24" i="23"/>
  <c r="AC24" i="23"/>
  <c r="AD23" i="23"/>
  <c r="AC23" i="23"/>
  <c r="AE22" i="23"/>
  <c r="AC22" i="23"/>
  <c r="AE18" i="23"/>
  <c r="AD17" i="23"/>
  <c r="AE16" i="23"/>
  <c r="AC16" i="23"/>
  <c r="AD15" i="23"/>
  <c r="AC15" i="23"/>
  <c r="AE14" i="23"/>
  <c r="AC14" i="23"/>
  <c r="G46" i="20"/>
  <c r="AE10" i="23"/>
  <c r="AD9" i="23"/>
  <c r="AE8" i="23"/>
  <c r="AC8" i="23"/>
  <c r="AD7" i="23"/>
  <c r="AC7" i="23"/>
  <c r="AE6" i="23"/>
  <c r="AC6" i="23"/>
  <c r="C46" i="20"/>
  <c r="AF7" i="23" l="1"/>
  <c r="AF6" i="23"/>
  <c r="AF15" i="23"/>
  <c r="AC19" i="23"/>
  <c r="AD35" i="23"/>
  <c r="AF32" i="23"/>
  <c r="AF38" i="23"/>
  <c r="AF40" i="23"/>
  <c r="AF31" i="23"/>
  <c r="AF16" i="23"/>
  <c r="AF8" i="23"/>
  <c r="E46" i="20"/>
  <c r="I46" i="20"/>
  <c r="AE11" i="23"/>
  <c r="AC11" i="23"/>
  <c r="AD27" i="23"/>
  <c r="AC43" i="23"/>
  <c r="AD11" i="23"/>
  <c r="AE19" i="23"/>
  <c r="W20" i="23"/>
  <c r="AD19" i="23"/>
  <c r="AC27" i="23"/>
  <c r="AC35" i="23"/>
  <c r="AE43" i="23"/>
  <c r="W12" i="23"/>
  <c r="AF24" i="23"/>
  <c r="AE35" i="23"/>
  <c r="AF39" i="23"/>
  <c r="AD43" i="23"/>
  <c r="E45" i="20"/>
  <c r="I45" i="20"/>
  <c r="AE27" i="23"/>
  <c r="AF9" i="23"/>
  <c r="AF14" i="23"/>
  <c r="AF23" i="23"/>
  <c r="AF41" i="23"/>
  <c r="AF17" i="23"/>
  <c r="AF22" i="23"/>
  <c r="AF30" i="23"/>
  <c r="AF35" i="23" l="1"/>
  <c r="AD36" i="23" s="1"/>
  <c r="AF11" i="23"/>
  <c r="AE12" i="23" s="1"/>
  <c r="AF19" i="23"/>
  <c r="AD20" i="23" s="1"/>
  <c r="AF43" i="23"/>
  <c r="AE44" i="23" s="1"/>
  <c r="C45" i="20"/>
  <c r="AF27" i="23"/>
  <c r="AD28" i="23" s="1"/>
  <c r="G45" i="20"/>
  <c r="AD12" i="23"/>
  <c r="AC12" i="23" l="1"/>
  <c r="AE28" i="23"/>
  <c r="AE20" i="23"/>
  <c r="AC28" i="23"/>
  <c r="AC36" i="23"/>
  <c r="AE36" i="23"/>
  <c r="AC44" i="23"/>
  <c r="AD44" i="23"/>
  <c r="AC20" i="23"/>
  <c r="U27" i="20" l="1"/>
  <c r="S37" i="8"/>
  <c r="P37" i="8"/>
  <c r="M37" i="8"/>
  <c r="J37" i="8"/>
  <c r="G37" i="8"/>
  <c r="D37" i="8"/>
  <c r="S29" i="8"/>
  <c r="P29" i="8"/>
  <c r="M29" i="8"/>
  <c r="J29" i="8"/>
  <c r="G29" i="8"/>
  <c r="D29" i="8"/>
  <c r="M36" i="20"/>
  <c r="W22" i="8"/>
  <c r="W38" i="8"/>
  <c r="W30" i="8"/>
  <c r="S21" i="8"/>
  <c r="P21" i="8"/>
  <c r="M21" i="8"/>
  <c r="J21" i="8"/>
  <c r="G21" i="8"/>
  <c r="W14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W38" i="4"/>
  <c r="S37" i="4"/>
  <c r="P37" i="4"/>
  <c r="M37" i="4"/>
  <c r="J37" i="4"/>
  <c r="G37" i="4"/>
  <c r="D37" i="4"/>
  <c r="S29" i="4"/>
  <c r="P29" i="4"/>
  <c r="M29" i="4"/>
  <c r="J29" i="4"/>
  <c r="G29" i="4"/>
  <c r="D29" i="4"/>
  <c r="U36" i="20" l="1"/>
  <c r="U37" i="20"/>
  <c r="S19" i="20"/>
  <c r="C28" i="20"/>
  <c r="Q36" i="20"/>
  <c r="I27" i="20"/>
  <c r="E28" i="20"/>
  <c r="Q37" i="20"/>
  <c r="W28" i="8"/>
  <c r="O19" i="20"/>
  <c r="G28" i="20"/>
  <c r="Q18" i="20"/>
  <c r="U18" i="20"/>
  <c r="I28" i="20"/>
  <c r="E27" i="20"/>
  <c r="O37" i="20"/>
  <c r="M37" i="20"/>
  <c r="Q19" i="20"/>
  <c r="U19" i="20"/>
  <c r="S37" i="20"/>
  <c r="W44" i="8"/>
  <c r="K37" i="20"/>
  <c r="W12" i="7"/>
  <c r="W20" i="7"/>
  <c r="W36" i="8"/>
  <c r="W44" i="4"/>
  <c r="S36" i="20" l="1"/>
  <c r="K36" i="20"/>
  <c r="G27" i="20"/>
  <c r="O18" i="20"/>
  <c r="O36" i="20"/>
  <c r="S18" i="20"/>
  <c r="C27" i="20"/>
  <c r="S13" i="4" l="1"/>
  <c r="D21" i="8" l="1"/>
  <c r="S13" i="8"/>
  <c r="P13" i="8"/>
  <c r="M13" i="8"/>
  <c r="J13" i="8"/>
  <c r="G13" i="8"/>
  <c r="D13" i="8"/>
  <c r="S5" i="8"/>
  <c r="P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S37" i="3"/>
  <c r="P37" i="3"/>
  <c r="M37" i="3"/>
  <c r="J37" i="3"/>
  <c r="G37" i="3"/>
  <c r="D37" i="3"/>
  <c r="W38" i="7"/>
  <c r="W22" i="7"/>
  <c r="W14" i="4"/>
  <c r="W38" i="3"/>
  <c r="Q28" i="20" l="1"/>
  <c r="S28" i="20"/>
  <c r="O28" i="20"/>
  <c r="U28" i="20"/>
  <c r="K28" i="20"/>
  <c r="Q27" i="20"/>
  <c r="W20" i="8"/>
  <c r="W12" i="8"/>
  <c r="W44" i="7"/>
  <c r="W28" i="7"/>
  <c r="W28" i="4"/>
  <c r="W20" i="4"/>
  <c r="W12" i="4"/>
  <c r="S27" i="20" l="1"/>
  <c r="G36" i="20"/>
  <c r="K18" i="20"/>
  <c r="O27" i="20"/>
  <c r="K19" i="20" l="1"/>
  <c r="E37" i="20" l="1"/>
  <c r="C37" i="20"/>
  <c r="I36" i="20" l="1"/>
  <c r="I37" i="20"/>
  <c r="I18" i="20"/>
  <c r="U9" i="20" l="1"/>
  <c r="M27" i="20" l="1"/>
  <c r="M18" i="20"/>
  <c r="E19" i="20" l="1"/>
  <c r="G37" i="20" l="1"/>
  <c r="E36" i="20"/>
  <c r="M28" i="20"/>
  <c r="M19" i="20"/>
  <c r="I19" i="20"/>
  <c r="G19" i="20"/>
  <c r="E18" i="20"/>
  <c r="C19" i="20"/>
  <c r="U10" i="20"/>
  <c r="W44" i="3" l="1"/>
  <c r="S10" i="20"/>
  <c r="G18" i="20" l="1"/>
  <c r="C36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<sst xmlns="http://schemas.openxmlformats.org/spreadsheetml/2006/main" count="1440" uniqueCount="458">
  <si>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</si>
  <si>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</si>
  <si>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</si>
  <si>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</si>
  <si>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</si>
  <si>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</si>
  <si>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</si>
  <si>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</si>
  <si>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</si>
  <si>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</si>
  <si>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</si>
  <si>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</si>
  <si>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</si>
  <si>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</si>
  <si>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</si>
  <si>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</si>
  <si>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</si>
  <si>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</si>
  <si>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</si>
  <si>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</si>
  <si>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</si>
  <si>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</si>
  <si>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</si>
  <si>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</si>
  <si>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</si>
  <si>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</si>
  <si>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</si>
  <si>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</si>
  <si>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</si>
  <si>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</si>
  <si>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</si>
  <si>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</si>
  <si>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</si>
  <si>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</si>
  <si>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</si>
  <si>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</si>
  <si>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</si>
  <si>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</si>
  <si>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</si>
  <si>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</si>
  <si>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</si>
  <si>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</si>
  <si>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</si>
  <si>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</si>
  <si>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</si>
  <si>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</si>
  <si>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</si>
  <si>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</si>
  <si>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</si>
  <si>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</si>
  <si>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</si>
  <si>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</si>
  <si>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</si>
  <si>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</si>
  <si>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</si>
  <si>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</si>
  <si>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</si>
  <si>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</si>
  <si>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</si>
  <si>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滷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</si>
  <si>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</si>
  <si>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</si>
  <si>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</si>
  <si>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</si>
  <si>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</si>
  <si>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</si>
  <si>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</si>
  <si>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</si>
  <si>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</si>
  <si>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</si>
  <si>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</si>
  <si>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</si>
  <si>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雞蛋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</si>
  <si>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</si>
  <si>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</si>
  <si>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</si>
  <si>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麥片飯</t>
    <phoneticPr fontId="19" type="noConversion"/>
  </si>
  <si>
    <t>深色蔬菜</t>
    <phoneticPr fontId="19" type="noConversion"/>
  </si>
  <si>
    <t>香Q米飯</t>
    <phoneticPr fontId="19" type="noConversion"/>
  </si>
  <si>
    <t>深色蔬菜</t>
    <phoneticPr fontId="19" type="noConversion"/>
  </si>
  <si>
    <t>冷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</si>
  <si>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</si>
  <si>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</si>
  <si>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</si>
  <si>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</si>
  <si>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</si>
  <si>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味噌</t>
    <phoneticPr fontId="19" type="noConversion"/>
  </si>
  <si>
    <t>煮</t>
    <phoneticPr fontId="19" type="noConversion"/>
  </si>
  <si>
    <t>川燙</t>
    <phoneticPr fontId="19" type="noConversion"/>
  </si>
  <si>
    <t>蔬菜</t>
    <phoneticPr fontId="19" type="noConversion"/>
  </si>
  <si>
    <t>深色蔬菜</t>
    <phoneticPr fontId="19" type="noConversion"/>
  </si>
  <si>
    <t>淺色蔬菜</t>
    <phoneticPr fontId="19" type="noConversion"/>
  </si>
  <si>
    <t>豆</t>
    <phoneticPr fontId="19" type="noConversion"/>
  </si>
  <si>
    <t>烤</t>
    <phoneticPr fontId="19" type="noConversion"/>
  </si>
  <si>
    <t>淺色蔬菜</t>
    <phoneticPr fontId="19" type="noConversion"/>
  </si>
  <si>
    <t>深色蔬菜</t>
    <phoneticPr fontId="19" type="noConversion"/>
  </si>
  <si>
    <t>生鮮豬絞肉</t>
    <phoneticPr fontId="19" type="noConversion"/>
  </si>
  <si>
    <t>海</t>
    <phoneticPr fontId="19" type="noConversion"/>
  </si>
  <si>
    <t>加</t>
    <phoneticPr fontId="19" type="noConversion"/>
  </si>
  <si>
    <t>洋蔥</t>
    <phoneticPr fontId="19" type="noConversion"/>
  </si>
  <si>
    <t>日</t>
    <phoneticPr fontId="19" type="noConversion"/>
  </si>
  <si>
    <t>香Q米飯</t>
    <phoneticPr fontId="19" type="noConversion"/>
  </si>
  <si>
    <t>香Q米飯</t>
    <phoneticPr fontId="19" type="noConversion"/>
  </si>
  <si>
    <t>生鮮雞翅</t>
    <phoneticPr fontId="19" type="noConversion"/>
  </si>
  <si>
    <t>木耳</t>
    <phoneticPr fontId="19" type="noConversion"/>
  </si>
  <si>
    <t>三色豆</t>
    <phoneticPr fontId="19" type="noConversion"/>
  </si>
  <si>
    <t>地瓜飯</t>
    <phoneticPr fontId="19" type="noConversion"/>
  </si>
  <si>
    <t>紫菜蛋花湯</t>
    <phoneticPr fontId="19" type="noConversion"/>
  </si>
  <si>
    <t>大麥片</t>
    <phoneticPr fontId="19" type="noConversion"/>
  </si>
  <si>
    <t>白米</t>
    <phoneticPr fontId="19" type="noConversion"/>
  </si>
  <si>
    <t>大麥片</t>
    <phoneticPr fontId="19" type="noConversion"/>
  </si>
  <si>
    <t>生鮮豬後腿肉絲</t>
    <phoneticPr fontId="19" type="noConversion"/>
  </si>
  <si>
    <t>胡蘿蔔</t>
    <phoneticPr fontId="19" type="noConversion"/>
  </si>
  <si>
    <t>生鮮雞胸肉</t>
    <phoneticPr fontId="19" type="noConversion"/>
  </si>
  <si>
    <t>粉薑</t>
    <phoneticPr fontId="19" type="noConversion"/>
  </si>
  <si>
    <t>甘藍</t>
    <phoneticPr fontId="19" type="noConversion"/>
  </si>
  <si>
    <t>烤</t>
    <phoneticPr fontId="19" type="noConversion"/>
  </si>
  <si>
    <t>醃</t>
    <phoneticPr fontId="19" type="noConversion"/>
  </si>
  <si>
    <t>乾裙帶菜</t>
    <phoneticPr fontId="19" type="noConversion"/>
  </si>
  <si>
    <t>雞蛋</t>
    <phoneticPr fontId="19" type="noConversion"/>
  </si>
  <si>
    <t>煮</t>
    <phoneticPr fontId="19" type="noConversion"/>
  </si>
  <si>
    <t>煮</t>
    <phoneticPr fontId="19" type="noConversion"/>
  </si>
  <si>
    <t>金針菇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</si>
  <si>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</si>
  <si>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</si>
  <si>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</si>
  <si>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紫菜</t>
    <phoneticPr fontId="19" type="noConversion"/>
  </si>
  <si>
    <t>月</t>
    <phoneticPr fontId="19" type="noConversion"/>
  </si>
  <si>
    <t>蒸</t>
    <phoneticPr fontId="19" type="noConversion"/>
  </si>
  <si>
    <t>川燙</t>
    <phoneticPr fontId="19" type="noConversion"/>
  </si>
  <si>
    <t>糙米飯</t>
    <phoneticPr fontId="19" type="noConversion"/>
  </si>
  <si>
    <t>白米</t>
    <phoneticPr fontId="19" type="noConversion"/>
  </si>
  <si>
    <t>糙粳米</t>
    <phoneticPr fontId="19" type="noConversion"/>
  </si>
  <si>
    <t>地瓜</t>
    <phoneticPr fontId="19" type="noConversion"/>
  </si>
  <si>
    <t>白米</t>
    <phoneticPr fontId="19" type="noConversion"/>
  </si>
  <si>
    <t>油蔥酥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</si>
  <si>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</si>
  <si>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</si>
  <si>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鮮蝦卷(海加)</t>
    <phoneticPr fontId="19" type="noConversion"/>
  </si>
  <si>
    <t>主食類</t>
    <phoneticPr fontId="19" type="noConversion"/>
  </si>
  <si>
    <t>蔬菜類</t>
    <phoneticPr fontId="19" type="noConversion"/>
  </si>
  <si>
    <t>深色蔬菜</t>
    <phoneticPr fontId="19" type="noConversion"/>
  </si>
  <si>
    <t>熱量:</t>
    <phoneticPr fontId="19" type="noConversion"/>
  </si>
  <si>
    <t>台式炒飯</t>
    <phoneticPr fontId="19" type="noConversion"/>
  </si>
  <si>
    <t>鹹豬肉</t>
    <phoneticPr fontId="19" type="noConversion"/>
  </si>
  <si>
    <t>月</t>
    <phoneticPr fontId="19" type="noConversion"/>
  </si>
  <si>
    <t>煮</t>
  </si>
  <si>
    <t>煮</t>
    <phoneticPr fontId="19" type="noConversion"/>
  </si>
  <si>
    <t>蒸</t>
    <phoneticPr fontId="19" type="noConversion"/>
  </si>
  <si>
    <t>乾香菇</t>
    <phoneticPr fontId="19" type="noConversion"/>
  </si>
  <si>
    <t>大蕃茄</t>
    <phoneticPr fontId="19" type="noConversion"/>
  </si>
  <si>
    <t>豆腐丁</t>
    <phoneticPr fontId="19" type="noConversion"/>
  </si>
  <si>
    <t>生鮮阿根廷魷</t>
    <phoneticPr fontId="19" type="noConversion"/>
  </si>
  <si>
    <t>小米飯</t>
    <phoneticPr fontId="19" type="noConversion"/>
  </si>
  <si>
    <t>小米</t>
    <phoneticPr fontId="19" type="noConversion"/>
  </si>
  <si>
    <t>生鮮雞排</t>
    <phoneticPr fontId="19" type="noConversion"/>
  </si>
  <si>
    <t>胡蘿蔔</t>
    <phoneticPr fontId="19" type="noConversion"/>
  </si>
  <si>
    <t>白米</t>
    <phoneticPr fontId="19" type="noConversion"/>
  </si>
  <si>
    <t>冷</t>
    <phoneticPr fontId="19" type="noConversion"/>
  </si>
  <si>
    <t>木耳</t>
    <phoneticPr fontId="19" type="noConversion"/>
  </si>
  <si>
    <t>白蘿蔔</t>
    <phoneticPr fontId="19" type="noConversion"/>
  </si>
  <si>
    <t>美白菇</t>
    <phoneticPr fontId="19" type="noConversion"/>
  </si>
  <si>
    <t>豬肉來源:臺灣(豬肉及豬可食部位原料之原產地:臺灣)</t>
  </si>
  <si>
    <t>豬肉來源:臺灣(豬肉及豬可食部位原料之原產地:臺灣)</t>
    <phoneticPr fontId="19" type="noConversion"/>
  </si>
  <si>
    <t>有機蔬菜</t>
    <phoneticPr fontId="19" type="noConversion"/>
  </si>
  <si>
    <t>玉米濃湯(芡)</t>
    <phoneticPr fontId="19" type="noConversion"/>
  </si>
  <si>
    <t>豆干</t>
    <phoneticPr fontId="19" type="noConversion"/>
  </si>
  <si>
    <t>香Q米飯</t>
    <phoneticPr fontId="19" type="noConversion"/>
  </si>
  <si>
    <t>粉薑</t>
    <phoneticPr fontId="19" type="noConversion"/>
  </si>
  <si>
    <t>生鮮水鯊魚肉</t>
    <phoneticPr fontId="19" type="noConversion"/>
  </si>
  <si>
    <t>西芹</t>
    <phoneticPr fontId="19" type="noConversion"/>
  </si>
  <si>
    <t>醃</t>
    <phoneticPr fontId="19" type="noConversion"/>
  </si>
  <si>
    <t>佛跳牆(醃)</t>
    <phoneticPr fontId="19" type="noConversion"/>
  </si>
  <si>
    <t>冷凍青花菜</t>
    <phoneticPr fontId="19" type="noConversion"/>
  </si>
  <si>
    <t>木耳</t>
    <phoneticPr fontId="19" type="noConversion"/>
  </si>
  <si>
    <t>客家小炒(豆)(海)</t>
    <phoneticPr fontId="19" type="noConversion"/>
  </si>
  <si>
    <t>小魚乾</t>
    <phoneticPr fontId="19" type="noConversion"/>
  </si>
  <si>
    <t>杏鮑菇</t>
    <phoneticPr fontId="19" type="noConversion"/>
  </si>
  <si>
    <t>3月1日(五)</t>
    <phoneticPr fontId="19" type="noConversion"/>
  </si>
  <si>
    <t>3月4日(一)</t>
    <phoneticPr fontId="19" type="noConversion"/>
  </si>
  <si>
    <t>3月5日(二)</t>
    <phoneticPr fontId="19" type="noConversion"/>
  </si>
  <si>
    <t>3月6日(三)</t>
    <phoneticPr fontId="19" type="noConversion"/>
  </si>
  <si>
    <t>3月7日(四)</t>
    <phoneticPr fontId="19" type="noConversion"/>
  </si>
  <si>
    <t>3月8日(五)</t>
    <phoneticPr fontId="19" type="noConversion"/>
  </si>
  <si>
    <t>3月11日(一)</t>
    <phoneticPr fontId="19" type="noConversion"/>
  </si>
  <si>
    <t>3月12日(二)</t>
    <phoneticPr fontId="19" type="noConversion"/>
  </si>
  <si>
    <t>3月13日(三)</t>
    <phoneticPr fontId="19" type="noConversion"/>
  </si>
  <si>
    <t>3月14日(四)</t>
    <phoneticPr fontId="19" type="noConversion"/>
  </si>
  <si>
    <t>3月15日(五)</t>
    <phoneticPr fontId="19" type="noConversion"/>
  </si>
  <si>
    <t>3月18日(一)</t>
    <phoneticPr fontId="19" type="noConversion"/>
  </si>
  <si>
    <t>3月19日(二)</t>
    <phoneticPr fontId="19" type="noConversion"/>
  </si>
  <si>
    <t>3月20日(三)</t>
    <phoneticPr fontId="19" type="noConversion"/>
  </si>
  <si>
    <t>3月21日(四)</t>
    <phoneticPr fontId="19" type="noConversion"/>
  </si>
  <si>
    <t>3月22日(五)</t>
    <phoneticPr fontId="19" type="noConversion"/>
  </si>
  <si>
    <t>3月25日(一)</t>
    <phoneticPr fontId="19" type="noConversion"/>
  </si>
  <si>
    <t>3月26日(二)</t>
    <phoneticPr fontId="19" type="noConversion"/>
  </si>
  <si>
    <t>3月27日(三)</t>
    <phoneticPr fontId="19" type="noConversion"/>
  </si>
  <si>
    <t>3月28日(四)</t>
    <phoneticPr fontId="19" type="noConversion"/>
  </si>
  <si>
    <t>3月29日(五)</t>
    <phoneticPr fontId="19" type="noConversion"/>
  </si>
  <si>
    <t>日式豬排</t>
    <phoneticPr fontId="19" type="noConversion"/>
  </si>
  <si>
    <t>豆腐海鮮鍋(海)</t>
    <phoneticPr fontId="19" type="noConversion"/>
  </si>
  <si>
    <t>香菇雞丁</t>
    <phoneticPr fontId="19" type="noConversion"/>
  </si>
  <si>
    <t>瓜仔肉(醃)</t>
    <phoneticPr fontId="19" type="noConversion"/>
  </si>
  <si>
    <t>新鮮里肌肉</t>
    <phoneticPr fontId="19" type="noConversion"/>
  </si>
  <si>
    <t>酥炸魷魚圈(海)(炸)</t>
    <phoneticPr fontId="19" type="noConversion"/>
  </si>
  <si>
    <t>炙燒雞翅</t>
    <phoneticPr fontId="19" type="noConversion"/>
  </si>
  <si>
    <t>蒸蛋</t>
    <phoneticPr fontId="19" type="noConversion"/>
  </si>
  <si>
    <t>結頭菜湯</t>
    <phoneticPr fontId="19" type="noConversion"/>
  </si>
  <si>
    <t>香筍包(冷)</t>
    <phoneticPr fontId="19" type="noConversion"/>
  </si>
  <si>
    <t>蕃茄蛋</t>
    <phoneticPr fontId="19" type="noConversion"/>
  </si>
  <si>
    <t>黑胡椒拌麵</t>
    <phoneticPr fontId="19" type="noConversion"/>
  </si>
  <si>
    <t>烤肉醬肉排</t>
    <phoneticPr fontId="19" type="noConversion"/>
  </si>
  <si>
    <t>高麗菜炒蛋(海)</t>
    <phoneticPr fontId="19" type="noConversion"/>
  </si>
  <si>
    <t>BBQ醬烤雞排</t>
    <phoneticPr fontId="19" type="noConversion"/>
  </si>
  <si>
    <t>雞蛋小饅頭(冷)</t>
    <phoneticPr fontId="19" type="noConversion"/>
  </si>
  <si>
    <t>卡茲鹽酥雞(炸)</t>
    <phoneticPr fontId="19" type="noConversion"/>
  </si>
  <si>
    <t>三色豆</t>
    <phoneticPr fontId="19" type="noConversion"/>
  </si>
  <si>
    <t>生鮮豬里肌肉排</t>
    <phoneticPr fontId="19" type="noConversion"/>
  </si>
  <si>
    <t>滷</t>
    <phoneticPr fontId="19" type="noConversion"/>
  </si>
  <si>
    <t>冷</t>
    <phoneticPr fontId="19" type="noConversion"/>
  </si>
  <si>
    <t>煮</t>
    <phoneticPr fontId="19" type="noConversion"/>
  </si>
  <si>
    <t>甘藍</t>
    <phoneticPr fontId="19" type="noConversion"/>
  </si>
  <si>
    <t>傳統豆腐</t>
    <phoneticPr fontId="19" type="noConversion"/>
  </si>
  <si>
    <t>豆</t>
    <phoneticPr fontId="19" type="noConversion"/>
  </si>
  <si>
    <t>金針菇</t>
    <phoneticPr fontId="19" type="noConversion"/>
  </si>
  <si>
    <t>胡蘿蔔</t>
    <phoneticPr fontId="19" type="noConversion"/>
  </si>
  <si>
    <t>海</t>
    <phoneticPr fontId="19" type="noConversion"/>
  </si>
  <si>
    <t>生鮮蝦仁</t>
    <phoneticPr fontId="19" type="noConversion"/>
  </si>
  <si>
    <t>芡</t>
    <phoneticPr fontId="19" type="noConversion"/>
  </si>
  <si>
    <t>冷凍玉米粒</t>
    <phoneticPr fontId="19" type="noConversion"/>
  </si>
  <si>
    <t>生鮮骨腿丁</t>
    <phoneticPr fontId="19" type="noConversion"/>
  </si>
  <si>
    <t>胡蘿蔔</t>
    <phoneticPr fontId="19" type="noConversion"/>
  </si>
  <si>
    <t>乾香菇</t>
    <phoneticPr fontId="19" type="noConversion"/>
  </si>
  <si>
    <t>王子麵</t>
    <phoneticPr fontId="19" type="noConversion"/>
  </si>
  <si>
    <t>加</t>
    <phoneticPr fontId="19" type="noConversion"/>
  </si>
  <si>
    <t>粉薑</t>
    <phoneticPr fontId="19" type="noConversion"/>
  </si>
  <si>
    <t>紫菜</t>
    <phoneticPr fontId="19" type="noConversion"/>
  </si>
  <si>
    <t>生鮮蝦仁</t>
    <phoneticPr fontId="19" type="noConversion"/>
  </si>
  <si>
    <t>海</t>
    <phoneticPr fontId="19" type="noConversion"/>
  </si>
  <si>
    <t>粉薑</t>
    <phoneticPr fontId="19" type="noConversion"/>
  </si>
  <si>
    <t>冬瓜</t>
    <phoneticPr fontId="19" type="noConversion"/>
  </si>
  <si>
    <t>煮</t>
    <phoneticPr fontId="19" type="noConversion"/>
  </si>
  <si>
    <t>生鮮豬前腿肉片</t>
    <phoneticPr fontId="19" type="noConversion"/>
  </si>
  <si>
    <t>蔥爆豬肉</t>
    <phoneticPr fontId="19" type="noConversion"/>
  </si>
  <si>
    <t>洋蔥</t>
    <phoneticPr fontId="19" type="noConversion"/>
  </si>
  <si>
    <t>烤</t>
    <phoneticPr fontId="19" type="noConversion"/>
  </si>
  <si>
    <t>柴魚片</t>
    <phoneticPr fontId="19" type="noConversion"/>
  </si>
  <si>
    <t>嫩豆腐</t>
    <phoneticPr fontId="19" type="noConversion"/>
  </si>
  <si>
    <t>馬鈴薯</t>
    <phoneticPr fontId="19" type="noConversion"/>
  </si>
  <si>
    <t>煮</t>
    <phoneticPr fontId="19" type="noConversion"/>
  </si>
  <si>
    <t>金針菇</t>
    <phoneticPr fontId="19" type="noConversion"/>
  </si>
  <si>
    <t>美白菇</t>
    <phoneticPr fontId="19" type="noConversion"/>
  </si>
  <si>
    <t>雞蛋</t>
    <phoneticPr fontId="19" type="noConversion"/>
  </si>
  <si>
    <t>木耳</t>
    <phoneticPr fontId="19" type="noConversion"/>
  </si>
  <si>
    <t>炸</t>
    <phoneticPr fontId="19" type="noConversion"/>
  </si>
  <si>
    <t>醃漬花胡瓜</t>
    <phoneticPr fontId="19" type="noConversion"/>
  </si>
  <si>
    <t>醃</t>
    <phoneticPr fontId="19" type="noConversion"/>
  </si>
  <si>
    <t>海</t>
    <phoneticPr fontId="19" type="noConversion"/>
  </si>
  <si>
    <t>細嫩豆腐(豆)(海)</t>
    <phoneticPr fontId="19" type="noConversion"/>
  </si>
  <si>
    <t>油麵條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</si>
  <si>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</si>
  <si>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</si>
  <si>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</si>
  <si>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麻竹筍</t>
    <phoneticPr fontId="19" type="noConversion"/>
  </si>
  <si>
    <t>粉薑</t>
    <phoneticPr fontId="19" type="noConversion"/>
  </si>
  <si>
    <t>乾裙帶菜</t>
    <phoneticPr fontId="19" type="noConversion"/>
  </si>
  <si>
    <t>冷凍青花菜</t>
    <phoneticPr fontId="19" type="noConversion"/>
  </si>
  <si>
    <t>冷凍蝦捲</t>
    <phoneticPr fontId="19" type="noConversion"/>
  </si>
  <si>
    <t>海加</t>
    <phoneticPr fontId="19" type="noConversion"/>
  </si>
  <si>
    <t>蒸</t>
    <phoneticPr fontId="19" type="noConversion"/>
  </si>
  <si>
    <t>球莖甘藍</t>
    <phoneticPr fontId="19" type="noConversion"/>
  </si>
  <si>
    <t>不列入加工品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</si>
  <si>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</si>
  <si>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</si>
  <si>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</si>
  <si>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杏鮑菇</t>
    <phoneticPr fontId="19" type="noConversion"/>
  </si>
  <si>
    <t>生鮮雞腿</t>
    <phoneticPr fontId="19" type="noConversion"/>
  </si>
  <si>
    <t>白米</t>
    <phoneticPr fontId="19" type="noConversion"/>
  </si>
  <si>
    <t>生鮮豬前腿肉片</t>
    <phoneticPr fontId="19" type="noConversion"/>
  </si>
  <si>
    <t>胡蘿蔔</t>
    <phoneticPr fontId="19" type="noConversion"/>
  </si>
  <si>
    <t>炒</t>
    <phoneticPr fontId="19" type="noConversion"/>
  </si>
  <si>
    <t>柴魚片</t>
    <phoneticPr fontId="19" type="noConversion"/>
  </si>
  <si>
    <t>馬鈴薯</t>
    <phoneticPr fontId="19" type="noConversion"/>
  </si>
  <si>
    <t>蘿蔔肉絲湯</t>
    <phoneticPr fontId="19" type="noConversion"/>
  </si>
  <si>
    <t>菜頭湯</t>
    <phoneticPr fontId="19" type="noConversion"/>
  </si>
  <si>
    <t>鮮蔬湯</t>
    <phoneticPr fontId="19" type="noConversion"/>
  </si>
  <si>
    <t>日式昆布湯</t>
    <phoneticPr fontId="19" type="noConversion"/>
  </si>
  <si>
    <t>煮</t>
    <phoneticPr fontId="19" type="noConversion"/>
  </si>
  <si>
    <t>大蕃茄</t>
    <phoneticPr fontId="19" type="noConversion"/>
  </si>
  <si>
    <t>金茸三絲湯</t>
    <phoneticPr fontId="19" type="noConversion"/>
  </si>
  <si>
    <t>雞蛋</t>
    <phoneticPr fontId="19" type="noConversion"/>
  </si>
  <si>
    <t>粉薑</t>
    <phoneticPr fontId="19" type="noConversion"/>
  </si>
  <si>
    <t>紫菜</t>
    <phoneticPr fontId="19" type="noConversion"/>
  </si>
  <si>
    <t>麻竹筍干</t>
    <phoneticPr fontId="19" type="noConversion"/>
  </si>
  <si>
    <t>芋頭</t>
    <phoneticPr fontId="19" type="noConversion"/>
  </si>
  <si>
    <t>饅頭</t>
    <phoneticPr fontId="19" type="noConversion"/>
  </si>
  <si>
    <t>冷</t>
    <phoneticPr fontId="19" type="noConversion"/>
  </si>
  <si>
    <t>滷</t>
    <phoneticPr fontId="19" type="noConversion"/>
  </si>
  <si>
    <t>杏鮑菇</t>
    <phoneticPr fontId="19" type="noConversion"/>
  </si>
  <si>
    <t>雞絲拌飯(加)</t>
    <phoneticPr fontId="19" type="noConversion"/>
  </si>
  <si>
    <t>雞肉絲</t>
    <phoneticPr fontId="19" type="noConversion"/>
  </si>
  <si>
    <t>乾香菇</t>
    <phoneticPr fontId="19" type="noConversion"/>
  </si>
  <si>
    <t>生鮮雞翅</t>
    <phoneticPr fontId="19" type="noConversion"/>
  </si>
  <si>
    <t>結球白菜</t>
    <phoneticPr fontId="19" type="noConversion"/>
  </si>
  <si>
    <t>生鮮豬前腿肉片</t>
    <phoneticPr fontId="19" type="noConversion"/>
  </si>
  <si>
    <t>酸白菜</t>
    <phoneticPr fontId="19" type="noConversion"/>
  </si>
  <si>
    <t>生鮮豬後腿肉丁</t>
    <phoneticPr fontId="19" type="noConversion"/>
  </si>
  <si>
    <t>酸菜白肉鍋(醃)</t>
    <phoneticPr fontId="19" type="noConversion"/>
  </si>
  <si>
    <t>煮</t>
    <phoneticPr fontId="19" type="noConversion"/>
  </si>
  <si>
    <t>紅辣椒</t>
    <phoneticPr fontId="19" type="noConversion"/>
  </si>
  <si>
    <t>大蒜</t>
    <phoneticPr fontId="19" type="noConversion"/>
  </si>
  <si>
    <t>彩繪魷魚(海)</t>
    <phoneticPr fontId="19" type="noConversion"/>
  </si>
  <si>
    <t>生鮮魷耳條</t>
    <phoneticPr fontId="19" type="noConversion"/>
  </si>
  <si>
    <t>饅頭</t>
    <phoneticPr fontId="19" type="noConversion"/>
  </si>
  <si>
    <t>油蔥拌飯</t>
    <phoneticPr fontId="19" type="noConversion"/>
  </si>
  <si>
    <t>蘭花干滷肉(豆)</t>
    <phoneticPr fontId="19" type="noConversion"/>
  </si>
  <si>
    <t>絞肉豆腐丁(豆)</t>
    <phoneticPr fontId="19" type="noConversion"/>
  </si>
  <si>
    <t>卡啦翅小腿(炸)</t>
    <phoneticPr fontId="19" type="noConversion"/>
  </si>
  <si>
    <t>黑胡椒肉排</t>
    <phoneticPr fontId="19" type="noConversion"/>
  </si>
  <si>
    <t>壽喜燒肉</t>
    <phoneticPr fontId="19" type="noConversion"/>
  </si>
  <si>
    <t>酥炸魚丁(海)(炸)</t>
    <phoneticPr fontId="19" type="noConversion"/>
  </si>
  <si>
    <t>照燒雞翅</t>
    <phoneticPr fontId="19" type="noConversion"/>
  </si>
  <si>
    <t>彩頭赤肉片</t>
    <phoneticPr fontId="19" type="noConversion"/>
  </si>
  <si>
    <t>韓式年糕(冷)</t>
    <phoneticPr fontId="19" type="noConversion"/>
  </si>
  <si>
    <t>太祖鮮魷魚(海)(加)</t>
    <phoneticPr fontId="19" type="noConversion"/>
  </si>
  <si>
    <t>花椰菜拌菇菇</t>
    <phoneticPr fontId="19" type="noConversion"/>
  </si>
  <si>
    <t>無骨雞排(加)</t>
    <phoneticPr fontId="19" type="noConversion"/>
  </si>
  <si>
    <t>麻婆魚豆腐(海)(炸)(豆)</t>
    <phoneticPr fontId="19" type="noConversion"/>
  </si>
  <si>
    <t>洋蔥肉片</t>
    <phoneticPr fontId="19" type="noConversion"/>
  </si>
  <si>
    <t>卡啦雞腿(炸)</t>
    <phoneticPr fontId="19" type="noConversion"/>
  </si>
  <si>
    <t>酸甜豆腐(豆)</t>
    <phoneticPr fontId="19" type="noConversion"/>
  </si>
  <si>
    <t>燒烤雞柳條(加)</t>
    <phoneticPr fontId="19" type="noConversion"/>
  </si>
  <si>
    <t>冬瓜湯</t>
    <phoneticPr fontId="19" type="noConversion"/>
  </si>
  <si>
    <t>日式海芽湯</t>
    <phoneticPr fontId="19" type="noConversion"/>
  </si>
  <si>
    <t>紫菜蛋花湯</t>
    <phoneticPr fontId="19" type="noConversion"/>
  </si>
  <si>
    <t>蔬菜拌魷魚(海)</t>
    <phoneticPr fontId="19" type="noConversion"/>
  </si>
  <si>
    <t>香酥雞翅(炸)</t>
    <phoneticPr fontId="19" type="noConversion"/>
  </si>
  <si>
    <t>螞蟻上樹</t>
    <phoneticPr fontId="19" type="noConversion"/>
  </si>
  <si>
    <t>雙拼魚丁(海)(炸)</t>
    <phoneticPr fontId="19" type="noConversion"/>
  </si>
  <si>
    <t>銀蘿控肉(豆)</t>
    <phoneticPr fontId="19" type="noConversion"/>
  </si>
  <si>
    <t>地瓜條(加)</t>
    <phoneticPr fontId="19" type="noConversion"/>
  </si>
  <si>
    <t>韓式肉片</t>
    <phoneticPr fontId="19" type="noConversion"/>
  </si>
  <si>
    <t>三杯雞米血(冷)</t>
    <phoneticPr fontId="19" type="noConversion"/>
  </si>
  <si>
    <t>冷凍玉米粒</t>
    <phoneticPr fontId="19" type="noConversion"/>
  </si>
  <si>
    <t>豆</t>
    <phoneticPr fontId="19" type="noConversion"/>
  </si>
  <si>
    <t>蘭花干</t>
    <phoneticPr fontId="19" type="noConversion"/>
  </si>
  <si>
    <t>煮</t>
    <phoneticPr fontId="19" type="noConversion"/>
  </si>
  <si>
    <t>生鮮阿根廷魷</t>
    <phoneticPr fontId="19" type="noConversion"/>
  </si>
  <si>
    <t>海</t>
    <phoneticPr fontId="19" type="noConversion"/>
  </si>
  <si>
    <t>水發魷魚</t>
    <phoneticPr fontId="19" type="noConversion"/>
  </si>
  <si>
    <t>海加</t>
    <phoneticPr fontId="19" type="noConversion"/>
  </si>
  <si>
    <t>炸</t>
    <phoneticPr fontId="19" type="noConversion"/>
  </si>
  <si>
    <t>生鮮翅小腿</t>
    <phoneticPr fontId="19" type="noConversion"/>
  </si>
  <si>
    <t>榨菜肉絲湯(醃)</t>
    <phoneticPr fontId="19" type="noConversion"/>
  </si>
  <si>
    <t>榨菜</t>
    <phoneticPr fontId="19" type="noConversion"/>
  </si>
  <si>
    <t>醃</t>
    <phoneticPr fontId="19" type="noConversion"/>
  </si>
  <si>
    <t>年糕</t>
    <phoneticPr fontId="19" type="noConversion"/>
  </si>
  <si>
    <t>冷</t>
    <phoneticPr fontId="19" type="noConversion"/>
  </si>
  <si>
    <t>甘藍</t>
    <phoneticPr fontId="19" type="noConversion"/>
  </si>
  <si>
    <t>胡蘿蔔</t>
    <phoneticPr fontId="19" type="noConversion"/>
  </si>
  <si>
    <t>辣椒</t>
    <phoneticPr fontId="19" type="noConversion"/>
  </si>
  <si>
    <t>大蒜</t>
    <phoneticPr fontId="19" type="noConversion"/>
  </si>
  <si>
    <t>乾裙帶菜</t>
    <phoneticPr fontId="19" type="noConversion"/>
  </si>
  <si>
    <t>粉薑</t>
    <phoneticPr fontId="19" type="noConversion"/>
  </si>
  <si>
    <t>腓力雞排</t>
    <phoneticPr fontId="19" type="noConversion"/>
  </si>
  <si>
    <t>加</t>
    <phoneticPr fontId="19" type="noConversion"/>
  </si>
  <si>
    <t>乾裙帶菜</t>
    <phoneticPr fontId="19" type="noConversion"/>
  </si>
  <si>
    <t>洋蔥</t>
    <phoneticPr fontId="19" type="noConversion"/>
  </si>
  <si>
    <t>炸</t>
    <phoneticPr fontId="19" type="noConversion"/>
  </si>
  <si>
    <t>豆</t>
    <phoneticPr fontId="19" type="noConversion"/>
  </si>
  <si>
    <t>香筍包</t>
    <phoneticPr fontId="19" type="noConversion"/>
  </si>
  <si>
    <t>洋蔥</t>
    <phoneticPr fontId="19" type="noConversion"/>
  </si>
  <si>
    <t>胡蘿蔔</t>
    <phoneticPr fontId="19" type="noConversion"/>
  </si>
  <si>
    <t>生鮮雞翅</t>
    <phoneticPr fontId="19" type="noConversion"/>
  </si>
  <si>
    <t>白蘿蔔</t>
    <phoneticPr fontId="19" type="noConversion"/>
  </si>
  <si>
    <t>烤</t>
    <phoneticPr fontId="19" type="noConversion"/>
  </si>
  <si>
    <t>雞柳條</t>
    <phoneticPr fontId="19" type="noConversion"/>
  </si>
  <si>
    <t>炸</t>
    <phoneticPr fontId="19" type="noConversion"/>
  </si>
  <si>
    <t>冬粉</t>
    <phoneticPr fontId="19" type="noConversion"/>
  </si>
  <si>
    <t>甘藍</t>
    <phoneticPr fontId="19" type="noConversion"/>
  </si>
  <si>
    <t>煮</t>
    <phoneticPr fontId="19" type="noConversion"/>
  </si>
  <si>
    <t>豆腐丁</t>
    <phoneticPr fontId="19" type="noConversion"/>
  </si>
  <si>
    <t>炸</t>
    <phoneticPr fontId="19" type="noConversion"/>
  </si>
  <si>
    <t>甘藷條</t>
    <phoneticPr fontId="19" type="noConversion"/>
  </si>
  <si>
    <t>加</t>
    <phoneticPr fontId="19" type="noConversion"/>
  </si>
  <si>
    <t>煮</t>
    <phoneticPr fontId="19" type="noConversion"/>
  </si>
  <si>
    <t>煮</t>
    <phoneticPr fontId="19" type="noConversion"/>
  </si>
  <si>
    <t>冷</t>
    <phoneticPr fontId="19" type="noConversion"/>
  </si>
  <si>
    <t>豬血糕</t>
    <phoneticPr fontId="19" type="noConversion"/>
  </si>
  <si>
    <t>九層塔</t>
    <phoneticPr fontId="19" type="noConversion"/>
  </si>
  <si>
    <t>粉薑</t>
    <phoneticPr fontId="19" type="noConversion"/>
  </si>
  <si>
    <t>綠豆芽</t>
    <phoneticPr fontId="19" type="noConversion"/>
  </si>
  <si>
    <t>結球白菜</t>
    <phoneticPr fontId="19" type="noConversion"/>
  </si>
  <si>
    <t>白蘿蔔</t>
    <phoneticPr fontId="19" type="noConversion"/>
  </si>
  <si>
    <t>生鮮豬後腿肉絲</t>
    <phoneticPr fontId="19" type="noConversion"/>
  </si>
  <si>
    <t>蕃茄黃金蛋</t>
    <phoneticPr fontId="19" type="noConversion"/>
  </si>
  <si>
    <t>玉米滑蛋蝦仁(海)</t>
    <phoneticPr fontId="19" type="noConversion"/>
  </si>
  <si>
    <t>沙茶米血(冷)</t>
    <phoneticPr fontId="19" type="noConversion"/>
  </si>
  <si>
    <t>冷</t>
    <phoneticPr fontId="19" type="noConversion"/>
  </si>
  <si>
    <t>冷凍青花菜</t>
    <phoneticPr fontId="19" type="noConversion"/>
  </si>
  <si>
    <t>白菜筍絲蛋酥</t>
    <phoneticPr fontId="19" type="noConversion"/>
  </si>
  <si>
    <t>佛跳牆(醃)</t>
    <phoneticPr fontId="19" type="noConversion"/>
  </si>
  <si>
    <t>甘藍</t>
    <phoneticPr fontId="19" type="noConversion"/>
  </si>
  <si>
    <t>豬血糕</t>
    <phoneticPr fontId="19" type="noConversion"/>
  </si>
  <si>
    <t>玉米絞肉</t>
    <phoneticPr fontId="19" type="noConversion"/>
  </si>
  <si>
    <t>冷凍玉米粒</t>
    <phoneticPr fontId="19" type="noConversion"/>
  </si>
  <si>
    <t>三色豆</t>
    <phoneticPr fontId="19" type="noConversion"/>
  </si>
  <si>
    <t>特濃咖哩</t>
    <phoneticPr fontId="19" type="noConversion"/>
  </si>
  <si>
    <t>咖哩粉</t>
    <phoneticPr fontId="19" type="noConversion"/>
  </si>
  <si>
    <t>茶香滷蛋</t>
    <phoneticPr fontId="19" type="noConversion"/>
  </si>
  <si>
    <t>海帶結</t>
    <phoneticPr fontId="19" type="noConversion"/>
  </si>
  <si>
    <t>海芽薑絲湯</t>
    <phoneticPr fontId="19" type="noConversion"/>
  </si>
  <si>
    <t>海芽薑絲湯</t>
    <phoneticPr fontId="19" type="noConversion"/>
  </si>
  <si>
    <t>甘藍</t>
    <phoneticPr fontId="19" type="noConversion"/>
  </si>
  <si>
    <t>鮮蔬肉絲湯</t>
    <phoneticPr fontId="19" type="noConversion"/>
  </si>
  <si>
    <t>家常豆腐(豆)</t>
    <phoneticPr fontId="19" type="noConversion"/>
  </si>
  <si>
    <t>台式香腸(加)</t>
    <phoneticPr fontId="19" type="noConversion"/>
  </si>
  <si>
    <t>胡蘿蔔</t>
    <phoneticPr fontId="19" type="noConversion"/>
  </si>
  <si>
    <t>香腸</t>
    <phoneticPr fontId="19" type="noConversion"/>
  </si>
  <si>
    <t>奶焗洋芋</t>
    <phoneticPr fontId="19" type="noConversion"/>
  </si>
  <si>
    <t>乾香菇</t>
    <phoneticPr fontId="19" type="noConversion"/>
  </si>
  <si>
    <t>雞水煮蛋</t>
    <phoneticPr fontId="19" type="noConversion"/>
  </si>
  <si>
    <t>豆魚蛋肉類</t>
    <phoneticPr fontId="19" type="noConversion"/>
  </si>
  <si>
    <t>蛋糕</t>
    <phoneticPr fontId="19" type="noConversion"/>
  </si>
  <si>
    <t>三絲蛋花湯/獎勵金豆奶</t>
    <phoneticPr fontId="19" type="noConversion"/>
  </si>
  <si>
    <t>酢醬仔仔麵(加)</t>
    <phoneticPr fontId="19" type="noConversion"/>
  </si>
  <si>
    <t>手工烤饅頭(冷)</t>
    <phoneticPr fontId="19" type="noConversion"/>
  </si>
  <si>
    <t>滷味拼盤(豆)</t>
    <phoneticPr fontId="19" type="noConversion"/>
  </si>
  <si>
    <t>菜頭</t>
    <phoneticPr fontId="19" type="noConversion"/>
  </si>
  <si>
    <t>黑豆乾</t>
    <phoneticPr fontId="19" type="noConversion"/>
  </si>
  <si>
    <t>海帶結</t>
    <phoneticPr fontId="19" type="noConversion"/>
  </si>
  <si>
    <t>獎勵金豆奶</t>
    <phoneticPr fontId="19" type="noConversion"/>
  </si>
  <si>
    <t>烤</t>
    <phoneticPr fontId="19" type="noConversion"/>
  </si>
  <si>
    <t>古早味蛋糕(冷)</t>
    <phoneticPr fontId="19" type="noConversion"/>
  </si>
  <si>
    <t>檸檬冬瓜山粉圓</t>
    <phoneticPr fontId="19" type="noConversion"/>
  </si>
  <si>
    <t>味噌豆腐湯(豆)</t>
    <phoneticPr fontId="19" type="noConversion"/>
  </si>
  <si>
    <t>醣類：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</si>
  <si>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</si>
  <si>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</si>
  <si>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</si>
  <si>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</si>
  <si>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</si>
  <si>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地瓜芋圓</t>
    <phoneticPr fontId="19" type="noConversion"/>
  </si>
  <si>
    <t>蕃薯</t>
    <phoneticPr fontId="19" type="noConversion"/>
  </si>
  <si>
    <t>芋圓</t>
    <phoneticPr fontId="19" type="noConversion"/>
  </si>
  <si>
    <t>紅砂糖</t>
    <phoneticPr fontId="19" type="noConversion"/>
  </si>
  <si>
    <t>煮</t>
    <phoneticPr fontId="19" type="noConversion"/>
  </si>
  <si>
    <t>冬瓜糖磚</t>
    <phoneticPr fontId="19" type="noConversion"/>
  </si>
  <si>
    <t>山粉圓</t>
    <phoneticPr fontId="19" type="noConversion"/>
  </si>
  <si>
    <t>檸檬</t>
    <phoneticPr fontId="19" type="noConversion"/>
  </si>
  <si>
    <t>台式炒麵</t>
    <phoneticPr fontId="19" type="noConversion"/>
  </si>
  <si>
    <t>胡蘿蔔</t>
    <phoneticPr fontId="19" type="noConversion"/>
  </si>
  <si>
    <t>乾香菇</t>
    <phoneticPr fontId="19" type="noConversion"/>
  </si>
  <si>
    <t>113年3月1日第一週菜單明細(員林國小--承富)</t>
    <phoneticPr fontId="19" type="noConversion"/>
  </si>
  <si>
    <t>113年3月4日-3月8日第二週菜單明細(員林國小--承富)</t>
    <phoneticPr fontId="19" type="noConversion"/>
  </si>
  <si>
    <t>113年3月11日-3月15日第三週菜單明細(員林國小--承富)</t>
    <phoneticPr fontId="19" type="noConversion"/>
  </si>
  <si>
    <t>113年3月18日-3月22日第四週菜單明細(員林國小--承富)</t>
    <phoneticPr fontId="19" type="noConversion"/>
  </si>
  <si>
    <t>113年3月25日-3月29日第五週菜單明細(員林國小--承富)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</si>
</sst>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6"/>
      <name val="新細明體"/>
      <family val="1"/>
      <charset val="136"/>
    </font>
    <font>
      <b/>
      <sz val="22"/>
      <color rgb="FFFF0000"/>
      <name val="標楷體"/>
      <family val="4"/>
      <charset val="136"/>
    </font>
    <font>
      <sz val="22"/>
      <name val="新細明體"/>
      <family val="1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b/>
      <sz val="21"/>
      <color rgb="FF7030A0"/>
      <name val="華康墨字體(P)"/>
      <family val="5"/>
      <charset val="136"/>
    </font>
    <font>
      <b/>
      <sz val="21"/>
      <color rgb="FFCC3399"/>
      <name val="華康流隸體W5(P)"/>
      <family val="4"/>
      <charset val="136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華康儷粗圓(P)"/>
      <family val="2"/>
      <charset val="136"/>
    </font>
    <font>
      <b/>
      <sz val="21"/>
      <color rgb="FF002060"/>
      <name val="華康墨字體"/>
      <family val="5"/>
      <charset val="136"/>
    </font>
    <font>
      <b/>
      <sz val="21"/>
      <color theme="5" tint="-0.249977111117893"/>
      <name val="華康棒棒體W5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sz val="21"/>
      <color rgb="FFCC3399"/>
      <name val="華康流隸體(P)"/>
      <family val="4"/>
      <charset val="136"/>
    </font>
    <font>
      <b/>
      <sz val="21"/>
      <color rgb="FF008000"/>
      <name val="華康流隸體W5(P)"/>
      <family val="4"/>
      <charset val="136"/>
    </font>
    <font>
      <b/>
      <sz val="21"/>
      <color rgb="FFFF0000"/>
      <name val="華康中圓體"/>
      <family val="3"/>
      <charset val="136"/>
    </font>
    <font>
      <sz val="21"/>
      <color rgb="FF0070C0"/>
      <name val="華康娃娃體W7"/>
      <family val="5"/>
      <charset val="136"/>
    </font>
    <font>
      <b/>
      <sz val="21"/>
      <color rgb="FF7030A0"/>
      <name val="華康流隸體W5(P)"/>
      <family val="4"/>
      <charset val="136"/>
    </font>
    <font>
      <b/>
      <sz val="21"/>
      <color rgb="FFFF0000"/>
      <name val="華康墨字體(P)"/>
      <family val="5"/>
      <charset val="136"/>
    </font>
    <font>
      <b/>
      <sz val="21"/>
      <color theme="9" tint="-0.499984740745262"/>
      <name val="華康流隸體W5(P)"/>
      <family val="4"/>
      <charset val="136"/>
    </font>
    <font>
      <b/>
      <sz val="21"/>
      <color rgb="FF7030A0"/>
      <name val="華康棒棒體W5(P)"/>
      <family val="5"/>
      <charset val="136"/>
    </font>
    <font>
      <b/>
      <sz val="21"/>
      <color rgb="FFFF3399"/>
      <name val="華康墨字體(P)"/>
      <family val="5"/>
      <charset val="136"/>
    </font>
    <font>
      <b/>
      <sz val="21"/>
      <color rgb="FF008000"/>
      <name val="華康棒棒體W5(P)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rgb="FF3366FF"/>
      <name val="華康棒棒體W5(P)"/>
      <family val="5"/>
      <charset val="136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FF3399"/>
      <name val="華康流隸體W5(P)"/>
      <family val="4"/>
      <charset val="136"/>
    </font>
    <font>
      <b/>
      <sz val="21"/>
      <color theme="9" tint="-0.499984740745262"/>
      <name val="華康娃娃體W7(P)"/>
      <family val="5"/>
      <charset val="136"/>
    </font>
    <font>
      <b/>
      <sz val="21"/>
      <color rgb="FFFF0000"/>
      <name val="華康流隸體W5(P)"/>
      <family val="4"/>
      <charset val="136"/>
    </font>
    <font>
      <b/>
      <sz val="21"/>
      <color rgb="FF00B050"/>
      <name val="華康棒棒體W5(P)"/>
      <family val="5"/>
      <charset val="136"/>
    </font>
    <font>
      <b/>
      <sz val="21"/>
      <color theme="3" tint="-0.249977111117893"/>
      <name val="華康流隸體W5(P)"/>
      <family val="4"/>
      <charset val="136"/>
    </font>
    <font>
      <b/>
      <sz val="21"/>
      <color rgb="FFFF3399"/>
      <name val="華康棒棒體W5(P)"/>
      <family val="5"/>
      <charset val="136"/>
    </font>
    <font>
      <sz val="21"/>
      <color rgb="FFFF3399"/>
      <name val="華康棒棒體W5(P)"/>
      <family val="5"/>
      <charset val="136"/>
    </font>
    <font>
      <b/>
      <sz val="21"/>
      <color theme="5" tint="-0.249977111117893"/>
      <name val="華康墨字體(P)"/>
      <family val="5"/>
      <charset val="136"/>
    </font>
    <font>
      <b/>
      <sz val="21"/>
      <color rgb="FF6600FF"/>
      <name val="華康流隸體W5(P)"/>
      <family val="4"/>
      <charset val="136"/>
    </font>
    <font>
      <b/>
      <sz val="21"/>
      <color theme="9" tint="-0.499984740745262"/>
      <name val="華康墨字體(P)"/>
      <family val="5"/>
      <charset val="136"/>
    </font>
    <font>
      <b/>
      <sz val="21"/>
      <color rgb="FFFF0000"/>
      <name val="華康棒棒體W5(P)"/>
      <family val="5"/>
      <charset val="136"/>
    </font>
    <font>
      <sz val="21"/>
      <color rgb="FF6600FF"/>
      <name val="華康墨字體(P)"/>
      <family val="5"/>
      <charset val="136"/>
    </font>
    <font>
      <b/>
      <sz val="21"/>
      <color rgb="FF00B050"/>
      <name val="華康墨字體(P)"/>
      <family val="5"/>
      <charset val="136"/>
    </font>
    <font>
      <b/>
      <sz val="21"/>
      <color theme="2" tint="-0.499984740745262"/>
      <name val="華康棒棒體W5(P)"/>
      <family val="5"/>
      <charset val="136"/>
    </font>
    <font>
      <b/>
      <sz val="21"/>
      <color theme="9" tint="-0.249977111117893"/>
      <name val="華康流隸體W5(P)"/>
      <family val="4"/>
      <charset val="136"/>
    </font>
    <font>
      <b/>
      <sz val="21"/>
      <color theme="5" tint="-0.499984740745262"/>
      <name val="華康儷粗圓外字集"/>
      <family val="3"/>
      <charset val="136"/>
    </font>
    <font>
      <b/>
      <sz val="21"/>
      <color theme="5" tint="-0.499984740745262"/>
      <name val="標楷體"/>
      <family val="4"/>
      <charset val="136"/>
    </font>
    <font>
      <b/>
      <sz val="21"/>
      <color rgb="FFFF0000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 applyBorder="1" applyAlignment="1"/>
    <xf numFmtId="0" fontId="37" fillId="0" borderId="0" xfId="19" applyFont="1"/>
    <xf numFmtId="0" fontId="36" fillId="0" borderId="34" xfId="19" applyFont="1" applyBorder="1"/>
    <xf numFmtId="180" fontId="36" fillId="0" borderId="35" xfId="19" applyNumberFormat="1" applyFont="1" applyBorder="1"/>
    <xf numFmtId="0" fontId="36" fillId="0" borderId="35" xfId="19" applyFont="1" applyBorder="1"/>
    <xf numFmtId="179" fontId="36" fillId="0" borderId="35" xfId="19" applyNumberFormat="1" applyFont="1" applyBorder="1"/>
    <xf numFmtId="179" fontId="36" fillId="0" borderId="36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0" fontId="36" fillId="0" borderId="38" xfId="19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79" fontId="36" fillId="0" borderId="41" xfId="19" applyNumberFormat="1" applyFont="1" applyBorder="1"/>
    <xf numFmtId="180" fontId="36" fillId="0" borderId="52" xfId="19" applyNumberFormat="1" applyFont="1" applyBorder="1"/>
    <xf numFmtId="0" fontId="36" fillId="0" borderId="52" xfId="19" applyFont="1" applyBorder="1"/>
    <xf numFmtId="0" fontId="22" fillId="0" borderId="0" xfId="0" applyFont="1" applyBorder="1" applyAlignment="1">
      <alignment horizontal="left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Fill="1" applyBorder="1" applyAlignment="1">
      <alignment vertical="center" textRotation="180" shrinkToFit="1"/>
    </xf>
    <xf numFmtId="0" fontId="38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34" fillId="0" borderId="0" xfId="19" applyFont="1" applyBorder="1" applyAlignment="1"/>
    <xf numFmtId="0" fontId="36" fillId="0" borderId="69" xfId="19" applyFont="1" applyBorder="1"/>
    <xf numFmtId="179" fontId="36" fillId="0" borderId="53" xfId="19" applyNumberFormat="1" applyFont="1" applyBorder="1"/>
    <xf numFmtId="0" fontId="36" fillId="0" borderId="70" xfId="19" applyFont="1" applyBorder="1"/>
    <xf numFmtId="179" fontId="36" fillId="0" borderId="73" xfId="19" applyNumberFormat="1" applyFont="1" applyBorder="1"/>
    <xf numFmtId="179" fontId="36" fillId="0" borderId="70" xfId="19" applyNumberFormat="1" applyFont="1" applyBorder="1"/>
    <xf numFmtId="0" fontId="36" fillId="0" borderId="66" xfId="19" applyFont="1" applyBorder="1"/>
    <xf numFmtId="0" fontId="36" fillId="0" borderId="53" xfId="19" applyFont="1" applyBorder="1"/>
    <xf numFmtId="0" fontId="36" fillId="0" borderId="40" xfId="19" applyFont="1" applyBorder="1"/>
    <xf numFmtId="0" fontId="0" fillId="0" borderId="0" xfId="0" applyFont="1">
      <alignment vertical="center"/>
    </xf>
    <xf numFmtId="0" fontId="38" fillId="0" borderId="20" xfId="0" applyFont="1" applyFill="1" applyBorder="1" applyAlignment="1">
      <alignment vertical="center" textRotation="255" shrinkToFit="1"/>
    </xf>
    <xf numFmtId="0" fontId="28" fillId="0" borderId="59" xfId="0" applyFont="1" applyBorder="1" applyAlignment="1">
      <alignment vertical="center" shrinkToFit="1"/>
    </xf>
    <xf numFmtId="0" fontId="22" fillId="0" borderId="74" xfId="0" applyFont="1" applyFill="1" applyBorder="1" applyAlignment="1">
      <alignment vertical="center" textRotation="180" shrinkToFit="1"/>
    </xf>
    <xf numFmtId="0" fontId="22" fillId="0" borderId="0" xfId="0" applyFont="1" applyBorder="1" applyAlignment="1">
      <alignment horizontal="left" vertical="center" shrinkToFit="1"/>
    </xf>
    <xf numFmtId="0" fontId="39" fillId="0" borderId="0" xfId="0" applyFont="1">
      <alignment vertical="center"/>
    </xf>
    <xf numFmtId="0" fontId="28" fillId="0" borderId="75" xfId="0" applyFont="1" applyFill="1" applyBorder="1" applyAlignment="1">
      <alignment horizontal="center" vertical="center" shrinkToFit="1"/>
    </xf>
    <xf numFmtId="179" fontId="36" fillId="0" borderId="54" xfId="19" applyNumberFormat="1" applyFont="1" applyBorder="1"/>
    <xf numFmtId="0" fontId="28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left" shrinkToFit="1"/>
    </xf>
    <xf numFmtId="0" fontId="36" fillId="0" borderId="50" xfId="19" applyFont="1" applyBorder="1"/>
    <xf numFmtId="179" fontId="36" fillId="0" borderId="50" xfId="19" applyNumberFormat="1" applyFont="1" applyBorder="1"/>
    <xf numFmtId="179" fontId="36" fillId="0" borderId="45" xfId="19" applyNumberFormat="1" applyFont="1" applyBorder="1"/>
    <xf numFmtId="179" fontId="36" fillId="0" borderId="67" xfId="19" applyNumberFormat="1" applyFont="1" applyBorder="1"/>
    <xf numFmtId="0" fontId="22" fillId="0" borderId="74" xfId="0" applyFont="1" applyBorder="1">
      <alignment vertical="center"/>
    </xf>
    <xf numFmtId="0" fontId="22" fillId="0" borderId="0" xfId="0" applyFont="1" applyFill="1" applyBorder="1" applyAlignment="1">
      <alignment vertical="center" textRotation="255" shrinkToFit="1"/>
    </xf>
    <xf numFmtId="0" fontId="22" fillId="0" borderId="68" xfId="0" applyFont="1" applyBorder="1">
      <alignment vertical="center"/>
    </xf>
    <xf numFmtId="0" fontId="21" fillId="0" borderId="47" xfId="0" applyFont="1" applyBorder="1" applyAlignment="1">
      <alignment vertical="top"/>
    </xf>
    <xf numFmtId="0" fontId="22" fillId="0" borderId="20" xfId="0" applyFont="1" applyBorder="1" applyAlignment="1">
      <alignment vertical="center" textRotation="180" shrinkToFit="1"/>
    </xf>
    <xf numFmtId="0" fontId="22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/>
    </xf>
    <xf numFmtId="0" fontId="0" fillId="0" borderId="59" xfId="0" applyFont="1" applyBorder="1" applyAlignment="1">
      <alignment vertical="center" shrinkToFit="1"/>
    </xf>
    <xf numFmtId="0" fontId="21" fillId="0" borderId="0" xfId="0" applyFont="1" applyBorder="1" applyAlignment="1">
      <alignment vertical="top"/>
    </xf>
    <xf numFmtId="180" fontId="27" fillId="0" borderId="76" xfId="0" applyNumberFormat="1" applyFont="1" applyBorder="1" applyAlignment="1">
      <alignment horizontal="right"/>
    </xf>
    <xf numFmtId="0" fontId="27" fillId="0" borderId="77" xfId="0" applyFont="1" applyBorder="1" applyAlignment="1">
      <alignment horizontal="left"/>
    </xf>
    <xf numFmtId="0" fontId="27" fillId="0" borderId="78" xfId="0" applyFont="1" applyBorder="1" applyAlignment="1">
      <alignment horizontal="center"/>
    </xf>
    <xf numFmtId="0" fontId="38" fillId="0" borderId="21" xfId="0" applyFont="1" applyBorder="1" applyAlignment="1">
      <alignment vertical="center" shrinkToFit="1"/>
    </xf>
    <xf numFmtId="0" fontId="38" fillId="0" borderId="74" xfId="0" applyFont="1" applyBorder="1" applyAlignment="1">
      <alignment vertical="center" shrinkToFit="1"/>
    </xf>
    <xf numFmtId="0" fontId="36" fillId="0" borderId="65" xfId="19" applyFont="1" applyBorder="1"/>
    <xf numFmtId="0" fontId="36" fillId="0" borderId="45" xfId="19" applyFont="1" applyBorder="1"/>
    <xf numFmtId="0" fontId="22" fillId="0" borderId="82" xfId="0" applyFont="1" applyFill="1" applyBorder="1" applyAlignment="1">
      <alignment vertical="center" textRotation="180" shrinkToFit="1"/>
    </xf>
    <xf numFmtId="0" fontId="22" fillId="0" borderId="82" xfId="0" applyFont="1" applyBorder="1" applyAlignment="1">
      <alignment horizontal="left" vertical="center" shrinkToFit="1"/>
    </xf>
    <xf numFmtId="180" fontId="27" fillId="0" borderId="83" xfId="0" applyNumberFormat="1" applyFont="1" applyBorder="1" applyAlignment="1">
      <alignment horizontal="right"/>
    </xf>
    <xf numFmtId="0" fontId="27" fillId="0" borderId="82" xfId="0" applyFont="1" applyBorder="1" applyAlignment="1">
      <alignment horizontal="left"/>
    </xf>
    <xf numFmtId="0" fontId="27" fillId="0" borderId="84" xfId="0" applyFont="1" applyBorder="1" applyAlignment="1">
      <alignment horizontal="center"/>
    </xf>
    <xf numFmtId="0" fontId="22" fillId="0" borderId="21" xfId="0" applyFont="1" applyFill="1" applyBorder="1" applyAlignment="1">
      <alignment vertical="center" shrinkToFit="1"/>
    </xf>
    <xf numFmtId="0" fontId="22" fillId="0" borderId="74" xfId="0" applyFont="1" applyFill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4" xfId="0" applyFont="1" applyBorder="1" applyAlignment="1">
      <alignment horizontal="left" vertical="center" shrinkToFit="1"/>
    </xf>
    <xf numFmtId="0" fontId="29" fillId="0" borderId="0" xfId="0" applyFont="1" applyBorder="1">
      <alignment vertical="center"/>
    </xf>
    <xf numFmtId="0" fontId="22" fillId="0" borderId="0" xfId="0" applyFont="1" applyFill="1" applyBorder="1" applyAlignment="1">
      <alignment vertical="center" textRotation="180" shrinkToFit="1"/>
    </xf>
    <xf numFmtId="0" fontId="3" fillId="0" borderId="0" xfId="0" applyFont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8" fillId="0" borderId="27" xfId="0" applyFont="1" applyBorder="1" applyAlignment="1">
      <alignment horizontal="right"/>
    </xf>
    <xf numFmtId="0" fontId="42" fillId="0" borderId="0" xfId="19" applyFont="1"/>
    <xf numFmtId="0" fontId="42" fillId="0" borderId="0" xfId="19" applyFont="1" applyAlignment="1">
      <alignment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87" xfId="0" applyFont="1" applyBorder="1" applyAlignment="1">
      <alignment vertical="center" shrinkToFit="1"/>
    </xf>
    <xf numFmtId="0" fontId="22" fillId="0" borderId="87" xfId="0" applyFont="1" applyBorder="1" applyAlignment="1">
      <alignment horizontal="left" vertical="center" shrinkToFit="1"/>
    </xf>
    <xf numFmtId="0" fontId="22" fillId="0" borderId="74" xfId="0" applyFont="1" applyFill="1" applyBorder="1" applyAlignment="1">
      <alignment horizontal="left" vertical="center" shrinkToFit="1"/>
    </xf>
    <xf numFmtId="0" fontId="39" fillId="0" borderId="17" xfId="0" applyFont="1" applyBorder="1" applyAlignment="1">
      <alignment vertical="center"/>
    </xf>
    <xf numFmtId="0" fontId="39" fillId="0" borderId="68" xfId="0" applyFont="1" applyBorder="1" applyAlignment="1">
      <alignment vertical="center"/>
    </xf>
    <xf numFmtId="0" fontId="22" fillId="0" borderId="88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4" xfId="0" applyFont="1" applyBorder="1" applyAlignment="1">
      <alignment vertical="center" wrapText="1" shrinkToFit="1"/>
    </xf>
    <xf numFmtId="0" fontId="35" fillId="0" borderId="0" xfId="0" applyFont="1" applyBorder="1" applyAlignment="1">
      <alignment horizontal="center" vertical="center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67" xfId="0" applyFont="1" applyBorder="1" applyAlignment="1">
      <alignment horizontal="center" vertical="center" shrinkToFit="1"/>
    </xf>
    <xf numFmtId="0" fontId="41" fillId="0" borderId="0" xfId="19" applyFont="1" applyBorder="1" applyAlignment="1">
      <alignment horizontal="center" vertical="center"/>
    </xf>
    <xf numFmtId="0" fontId="41" fillId="0" borderId="33" xfId="19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178" fontId="33" fillId="0" borderId="80" xfId="0" applyNumberFormat="1" applyFont="1" applyBorder="1" applyAlignment="1">
      <alignment horizontal="center" vertical="center" wrapText="1"/>
    </xf>
    <xf numFmtId="178" fontId="33" fillId="0" borderId="81" xfId="0" applyNumberFormat="1" applyFont="1" applyBorder="1" applyAlignment="1">
      <alignment horizontal="center" vertical="center" wrapText="1"/>
    </xf>
    <xf numFmtId="178" fontId="33" fillId="0" borderId="85" xfId="0" applyNumberFormat="1" applyFont="1" applyBorder="1" applyAlignment="1">
      <alignment horizontal="center" vertical="center" wrapText="1"/>
    </xf>
    <xf numFmtId="178" fontId="33" fillId="0" borderId="48" xfId="0" applyNumberFormat="1" applyFont="1" applyBorder="1" applyAlignment="1">
      <alignment horizontal="center" vertical="center" wrapText="1"/>
    </xf>
    <xf numFmtId="178" fontId="33" fillId="0" borderId="0" xfId="0" applyNumberFormat="1" applyFont="1" applyBorder="1" applyAlignment="1">
      <alignment horizontal="center" vertical="center" wrapText="1"/>
    </xf>
    <xf numFmtId="178" fontId="33" fillId="0" borderId="60" xfId="0" applyNumberFormat="1" applyFont="1" applyBorder="1" applyAlignment="1">
      <alignment horizontal="center" vertical="center" wrapText="1"/>
    </xf>
    <xf numFmtId="178" fontId="33" fillId="0" borderId="69" xfId="0" applyNumberFormat="1" applyFont="1" applyBorder="1" applyAlignment="1">
      <alignment horizontal="center" vertical="center" wrapText="1"/>
    </xf>
    <xf numFmtId="178" fontId="33" fillId="0" borderId="33" xfId="0" applyNumberFormat="1" applyFont="1" applyBorder="1" applyAlignment="1">
      <alignment horizontal="center" vertical="center" wrapText="1"/>
    </xf>
    <xf numFmtId="178" fontId="33" fillId="0" borderId="86" xfId="0" applyNumberFormat="1" applyFont="1" applyBorder="1" applyAlignment="1">
      <alignment horizontal="center" vertical="center" wrapText="1"/>
    </xf>
    <xf numFmtId="0" fontId="56" fillId="28" borderId="56" xfId="0" applyFont="1" applyFill="1" applyBorder="1" applyAlignment="1">
      <alignment horizontal="center" vertical="center" shrinkToFit="1"/>
    </xf>
    <xf numFmtId="0" fontId="56" fillId="28" borderId="0" xfId="0" applyFont="1" applyFill="1" applyBorder="1" applyAlignment="1">
      <alignment horizontal="center" vertical="center" shrinkToFit="1"/>
    </xf>
    <xf numFmtId="0" fontId="56" fillId="28" borderId="55" xfId="0" applyFont="1" applyFill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47" fillId="26" borderId="56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47" fillId="26" borderId="55" xfId="0" applyFont="1" applyFill="1" applyBorder="1" applyAlignment="1">
      <alignment horizontal="center" vertical="center"/>
    </xf>
    <xf numFmtId="0" fontId="77" fillId="27" borderId="56" xfId="0" applyFont="1" applyFill="1" applyBorder="1" applyAlignment="1">
      <alignment horizontal="center" vertical="center" shrinkToFit="1"/>
    </xf>
    <xf numFmtId="0" fontId="77" fillId="27" borderId="0" xfId="0" applyFont="1" applyFill="1" applyBorder="1" applyAlignment="1">
      <alignment horizontal="center" vertical="center" shrinkToFit="1"/>
    </xf>
    <xf numFmtId="0" fontId="77" fillId="27" borderId="55" xfId="0" applyFont="1" applyFill="1" applyBorder="1" applyAlignment="1">
      <alignment horizontal="center" vertical="center" shrinkToFit="1"/>
    </xf>
    <xf numFmtId="0" fontId="43" fillId="0" borderId="63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43" fillId="0" borderId="61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0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74" fillId="26" borderId="48" xfId="0" applyFont="1" applyFill="1" applyBorder="1" applyAlignment="1">
      <alignment horizontal="center" vertical="center"/>
    </xf>
    <xf numFmtId="0" fontId="74" fillId="26" borderId="0" xfId="0" applyFont="1" applyFill="1" applyBorder="1" applyAlignment="1">
      <alignment horizontal="center" vertical="center"/>
    </xf>
    <xf numFmtId="0" fontId="75" fillId="25" borderId="56" xfId="0" applyFont="1" applyFill="1" applyBorder="1" applyAlignment="1">
      <alignment horizontal="center" vertical="center"/>
    </xf>
    <xf numFmtId="0" fontId="75" fillId="25" borderId="0" xfId="0" applyFont="1" applyFill="1" applyBorder="1" applyAlignment="1">
      <alignment horizontal="center" vertical="center"/>
    </xf>
    <xf numFmtId="0" fontId="75" fillId="25" borderId="60" xfId="0" applyFont="1" applyFill="1" applyBorder="1" applyAlignment="1">
      <alignment horizontal="center" vertical="center"/>
    </xf>
    <xf numFmtId="0" fontId="77" fillId="26" borderId="56" xfId="0" applyFont="1" applyFill="1" applyBorder="1" applyAlignment="1">
      <alignment horizontal="center" vertical="center"/>
    </xf>
    <xf numFmtId="0" fontId="77" fillId="26" borderId="0" xfId="0" applyFont="1" applyFill="1" applyBorder="1" applyAlignment="1">
      <alignment horizontal="center" vertical="center"/>
    </xf>
    <xf numFmtId="0" fontId="72" fillId="28" borderId="56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66" fillId="26" borderId="56" xfId="0" applyFont="1" applyFill="1" applyBorder="1" applyAlignment="1">
      <alignment horizontal="center" vertical="center"/>
    </xf>
    <xf numFmtId="0" fontId="78" fillId="26" borderId="0" xfId="0" applyFont="1" applyFill="1" applyBorder="1" applyAlignment="1">
      <alignment horizontal="center" vertical="center"/>
    </xf>
    <xf numFmtId="0" fontId="78" fillId="26" borderId="55" xfId="0" applyFont="1" applyFill="1" applyBorder="1" applyAlignment="1">
      <alignment horizontal="center" vertical="center"/>
    </xf>
    <xf numFmtId="0" fontId="77" fillId="25" borderId="58" xfId="0" applyFont="1" applyFill="1" applyBorder="1" applyAlignment="1">
      <alignment horizontal="center" vertical="center" shrinkToFit="1"/>
    </xf>
    <xf numFmtId="0" fontId="77" fillId="25" borderId="59" xfId="0" applyFont="1" applyFill="1" applyBorder="1" applyAlignment="1">
      <alignment horizontal="center" vertical="center" shrinkToFit="1"/>
    </xf>
    <xf numFmtId="0" fontId="77" fillId="25" borderId="56" xfId="0" applyFont="1" applyFill="1" applyBorder="1" applyAlignment="1">
      <alignment horizontal="center" vertical="center" shrinkToFit="1"/>
    </xf>
    <xf numFmtId="0" fontId="60" fillId="27" borderId="56" xfId="0" applyFont="1" applyFill="1" applyBorder="1" applyAlignment="1">
      <alignment horizontal="center" vertical="center" shrinkToFit="1"/>
    </xf>
    <xf numFmtId="0" fontId="60" fillId="27" borderId="0" xfId="0" applyFont="1" applyFill="1" applyBorder="1" applyAlignment="1">
      <alignment horizontal="center" vertical="center" shrinkToFit="1"/>
    </xf>
    <xf numFmtId="0" fontId="60" fillId="27" borderId="60" xfId="0" applyFont="1" applyFill="1" applyBorder="1" applyAlignment="1">
      <alignment horizontal="center" vertical="center" shrinkToFit="1"/>
    </xf>
    <xf numFmtId="0" fontId="75" fillId="25" borderId="56" xfId="0" applyFont="1" applyFill="1" applyBorder="1" applyAlignment="1">
      <alignment horizontal="center" vertical="center" shrinkToFit="1"/>
    </xf>
    <xf numFmtId="0" fontId="75" fillId="25" borderId="0" xfId="0" applyFont="1" applyFill="1" applyBorder="1" applyAlignment="1">
      <alignment horizontal="center" vertical="center" shrinkToFit="1"/>
    </xf>
    <xf numFmtId="0" fontId="79" fillId="25" borderId="56" xfId="0" applyFont="1" applyFill="1" applyBorder="1" applyAlignment="1">
      <alignment horizontal="center" vertical="center" shrinkToFit="1"/>
    </xf>
    <xf numFmtId="0" fontId="79" fillId="25" borderId="0" xfId="0" applyFont="1" applyFill="1" applyBorder="1" applyAlignment="1">
      <alignment horizontal="center" vertical="center" shrinkToFit="1"/>
    </xf>
    <xf numFmtId="0" fontId="80" fillId="28" borderId="56" xfId="0" applyFont="1" applyFill="1" applyBorder="1" applyAlignment="1">
      <alignment horizontal="center" vertical="center" shrinkToFit="1"/>
    </xf>
    <xf numFmtId="0" fontId="80" fillId="28" borderId="0" xfId="0" applyFont="1" applyFill="1" applyBorder="1" applyAlignment="1">
      <alignment horizontal="center" vertical="center" shrinkToFit="1"/>
    </xf>
    <xf numFmtId="0" fontId="80" fillId="28" borderId="55" xfId="0" applyFont="1" applyFill="1" applyBorder="1" applyAlignment="1">
      <alignment horizontal="center" vertical="center" shrinkToFit="1"/>
    </xf>
    <xf numFmtId="0" fontId="75" fillId="28" borderId="58" xfId="0" applyFont="1" applyFill="1" applyBorder="1" applyAlignment="1">
      <alignment horizontal="center" vertical="center" shrinkToFit="1"/>
    </xf>
    <xf numFmtId="0" fontId="75" fillId="28" borderId="59" xfId="0" applyFont="1" applyFill="1" applyBorder="1" applyAlignment="1">
      <alignment horizontal="center" vertical="center" shrinkToFit="1"/>
    </xf>
    <xf numFmtId="0" fontId="75" fillId="28" borderId="56" xfId="0" applyFont="1" applyFill="1" applyBorder="1" applyAlignment="1">
      <alignment horizontal="center" vertical="center" shrinkToFit="1"/>
    </xf>
    <xf numFmtId="0" fontId="62" fillId="26" borderId="56" xfId="0" applyFont="1" applyFill="1" applyBorder="1" applyAlignment="1">
      <alignment horizontal="center" vertical="center" shrinkToFit="1"/>
    </xf>
    <xf numFmtId="0" fontId="62" fillId="26" borderId="0" xfId="0" applyFont="1" applyFill="1" applyBorder="1" applyAlignment="1">
      <alignment horizontal="center" vertical="center" shrinkToFit="1"/>
    </xf>
    <xf numFmtId="0" fontId="62" fillId="26" borderId="60" xfId="0" applyFont="1" applyFill="1" applyBorder="1" applyAlignment="1">
      <alignment horizontal="center" vertical="center" shrinkToFit="1"/>
    </xf>
    <xf numFmtId="0" fontId="47" fillId="27" borderId="56" xfId="0" applyFont="1" applyFill="1" applyBorder="1" applyAlignment="1">
      <alignment horizontal="center" vertical="center" shrinkToFit="1"/>
    </xf>
    <xf numFmtId="0" fontId="47" fillId="27" borderId="0" xfId="0" applyFont="1" applyFill="1" applyBorder="1" applyAlignment="1">
      <alignment horizontal="center" vertical="center" shrinkToFit="1"/>
    </xf>
    <xf numFmtId="0" fontId="81" fillId="26" borderId="56" xfId="0" applyFont="1" applyFill="1" applyBorder="1" applyAlignment="1">
      <alignment horizontal="center" vertical="center" shrinkToFit="1"/>
    </xf>
    <xf numFmtId="0" fontId="81" fillId="26" borderId="0" xfId="0" applyFont="1" applyFill="1" applyBorder="1" applyAlignment="1">
      <alignment horizontal="center" vertical="center" shrinkToFit="1"/>
    </xf>
    <xf numFmtId="0" fontId="53" fillId="27" borderId="56" xfId="0" applyFont="1" applyFill="1" applyBorder="1" applyAlignment="1">
      <alignment horizontal="center" vertical="center" shrinkToFit="1"/>
    </xf>
    <xf numFmtId="0" fontId="53" fillId="27" borderId="0" xfId="0" applyFont="1" applyFill="1" applyBorder="1" applyAlignment="1">
      <alignment horizontal="center" vertical="center" shrinkToFit="1"/>
    </xf>
    <xf numFmtId="0" fontId="53" fillId="27" borderId="55" xfId="0" applyFont="1" applyFill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83" fillId="30" borderId="53" xfId="0" applyFont="1" applyFill="1" applyBorder="1" applyAlignment="1">
      <alignment horizontal="center" vertical="center" shrinkToFit="1"/>
    </xf>
    <xf numFmtId="0" fontId="83" fillId="30" borderId="62" xfId="0" applyFont="1" applyFill="1" applyBorder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62" xfId="0" applyNumberFormat="1" applyFont="1" applyBorder="1" applyAlignment="1">
      <alignment horizontal="center" vertical="center" wrapText="1"/>
    </xf>
    <xf numFmtId="178" fontId="33" fillId="0" borderId="64" xfId="0" applyNumberFormat="1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68" fillId="26" borderId="48" xfId="0" applyFont="1" applyFill="1" applyBorder="1" applyAlignment="1">
      <alignment horizontal="center" vertical="center"/>
    </xf>
    <xf numFmtId="0" fontId="68" fillId="26" borderId="0" xfId="0" applyFont="1" applyFill="1" applyBorder="1" applyAlignment="1">
      <alignment horizontal="center" vertical="center"/>
    </xf>
    <xf numFmtId="0" fontId="61" fillId="27" borderId="56" xfId="0" applyFont="1" applyFill="1" applyBorder="1" applyAlignment="1">
      <alignment horizontal="center" vertical="center"/>
    </xf>
    <xf numFmtId="0" fontId="61" fillId="27" borderId="0" xfId="0" applyFont="1" applyFill="1" applyBorder="1" applyAlignment="1">
      <alignment horizontal="center" vertical="center"/>
    </xf>
    <xf numFmtId="0" fontId="61" fillId="27" borderId="60" xfId="0" applyFont="1" applyFill="1" applyBorder="1" applyAlignment="1">
      <alignment horizontal="center" vertical="center"/>
    </xf>
    <xf numFmtId="0" fontId="45" fillId="26" borderId="56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69" fillId="27" borderId="56" xfId="0" applyFont="1" applyFill="1" applyBorder="1" applyAlignment="1">
      <alignment horizontal="center" vertical="center"/>
    </xf>
    <xf numFmtId="0" fontId="69" fillId="27" borderId="0" xfId="0" applyFont="1" applyFill="1" applyBorder="1" applyAlignment="1">
      <alignment horizontal="center" vertical="center"/>
    </xf>
    <xf numFmtId="0" fontId="62" fillId="28" borderId="56" xfId="0" applyFont="1" applyFill="1" applyBorder="1" applyAlignment="1">
      <alignment horizontal="center" vertical="center"/>
    </xf>
    <xf numFmtId="0" fontId="62" fillId="28" borderId="0" xfId="0" applyFont="1" applyFill="1" applyBorder="1" applyAlignment="1">
      <alignment horizontal="center" vertical="center"/>
    </xf>
    <xf numFmtId="0" fontId="62" fillId="28" borderId="55" xfId="0" applyFont="1" applyFill="1" applyBorder="1" applyAlignment="1">
      <alignment horizontal="center" vertical="center"/>
    </xf>
    <xf numFmtId="0" fontId="70" fillId="25" borderId="48" xfId="0" applyFont="1" applyFill="1" applyBorder="1" applyAlignment="1">
      <alignment horizontal="center" vertical="center" shrinkToFit="1"/>
    </xf>
    <xf numFmtId="0" fontId="70" fillId="25" borderId="0" xfId="0" applyFont="1" applyFill="1" applyBorder="1" applyAlignment="1">
      <alignment horizontal="center" vertical="center" shrinkToFit="1"/>
    </xf>
    <xf numFmtId="0" fontId="71" fillId="28" borderId="56" xfId="0" applyFont="1" applyFill="1" applyBorder="1" applyAlignment="1">
      <alignment horizontal="center" vertical="center" shrinkToFit="1"/>
    </xf>
    <xf numFmtId="0" fontId="71" fillId="28" borderId="0" xfId="0" applyFont="1" applyFill="1" applyBorder="1" applyAlignment="1">
      <alignment horizontal="center" vertical="center" shrinkToFit="1"/>
    </xf>
    <xf numFmtId="0" fontId="71" fillId="28" borderId="60" xfId="0" applyFont="1" applyFill="1" applyBorder="1" applyAlignment="1">
      <alignment horizontal="center" vertical="center" shrinkToFit="1"/>
    </xf>
    <xf numFmtId="0" fontId="72" fillId="25" borderId="56" xfId="0" applyFont="1" applyFill="1" applyBorder="1" applyAlignment="1">
      <alignment horizontal="center" vertical="center" shrinkToFit="1"/>
    </xf>
    <xf numFmtId="0" fontId="73" fillId="25" borderId="0" xfId="0" applyFont="1" applyFill="1" applyBorder="1" applyAlignment="1">
      <alignment horizontal="center" vertical="center" shrinkToFit="1"/>
    </xf>
    <xf numFmtId="0" fontId="73" fillId="25" borderId="60" xfId="0" applyFont="1" applyFill="1" applyBorder="1" applyAlignment="1">
      <alignment horizontal="center" vertical="center" shrinkToFit="1"/>
    </xf>
    <xf numFmtId="0" fontId="74" fillId="28" borderId="56" xfId="0" applyFont="1" applyFill="1" applyBorder="1" applyAlignment="1">
      <alignment horizontal="center" vertical="center"/>
    </xf>
    <xf numFmtId="0" fontId="74" fillId="28" borderId="0" xfId="0" applyFont="1" applyFill="1" applyBorder="1" applyAlignment="1">
      <alignment horizontal="center" vertical="center"/>
    </xf>
    <xf numFmtId="0" fontId="67" fillId="25" borderId="56" xfId="0" applyFont="1" applyFill="1" applyBorder="1" applyAlignment="1">
      <alignment horizontal="center" vertical="center"/>
    </xf>
    <xf numFmtId="0" fontId="67" fillId="25" borderId="0" xfId="0" applyFont="1" applyFill="1" applyBorder="1" applyAlignment="1">
      <alignment horizontal="center" vertical="center"/>
    </xf>
    <xf numFmtId="0" fontId="67" fillId="25" borderId="55" xfId="0" applyFont="1" applyFill="1" applyBorder="1" applyAlignment="1">
      <alignment horizontal="center" vertical="center"/>
    </xf>
    <xf numFmtId="0" fontId="75" fillId="28" borderId="48" xfId="0" applyFont="1" applyFill="1" applyBorder="1" applyAlignment="1">
      <alignment horizontal="center" vertical="center" shrinkToFit="1"/>
    </xf>
    <xf numFmtId="0" fontId="75" fillId="28" borderId="0" xfId="0" applyFont="1" applyFill="1" applyBorder="1" applyAlignment="1">
      <alignment horizontal="center" vertical="center" shrinkToFit="1"/>
    </xf>
    <xf numFmtId="0" fontId="76" fillId="26" borderId="56" xfId="0" applyFont="1" applyFill="1" applyBorder="1" applyAlignment="1">
      <alignment horizontal="center" vertical="center" shrinkToFit="1"/>
    </xf>
    <xf numFmtId="0" fontId="76" fillId="26" borderId="0" xfId="0" applyFont="1" applyFill="1" applyBorder="1" applyAlignment="1">
      <alignment horizontal="center" vertical="center" shrinkToFit="1"/>
    </xf>
    <xf numFmtId="0" fontId="76" fillId="26" borderId="60" xfId="0" applyFont="1" applyFill="1" applyBorder="1" applyAlignment="1">
      <alignment horizontal="center" vertical="center" shrinkToFit="1"/>
    </xf>
    <xf numFmtId="0" fontId="53" fillId="27" borderId="59" xfId="0" applyFont="1" applyFill="1" applyBorder="1" applyAlignment="1">
      <alignment horizontal="center" vertical="center" shrinkToFit="1"/>
    </xf>
    <xf numFmtId="0" fontId="72" fillId="26" borderId="56" xfId="0" applyFont="1" applyFill="1" applyBorder="1" applyAlignment="1">
      <alignment horizontal="center" vertical="center"/>
    </xf>
    <xf numFmtId="0" fontId="72" fillId="26" borderId="0" xfId="0" applyFont="1" applyFill="1" applyBorder="1" applyAlignment="1">
      <alignment horizontal="center" vertical="center"/>
    </xf>
    <xf numFmtId="0" fontId="66" fillId="27" borderId="56" xfId="0" applyFont="1" applyFill="1" applyBorder="1" applyAlignment="1">
      <alignment horizontal="center" vertical="center" shrinkToFit="1"/>
    </xf>
    <xf numFmtId="0" fontId="66" fillId="27" borderId="0" xfId="0" applyFont="1" applyFill="1" applyBorder="1" applyAlignment="1">
      <alignment horizontal="center" vertical="center" shrinkToFit="1"/>
    </xf>
    <xf numFmtId="0" fontId="66" fillId="27" borderId="55" xfId="0" applyFont="1" applyFill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shrinkToFit="1"/>
    </xf>
    <xf numFmtId="0" fontId="43" fillId="0" borderId="62" xfId="0" applyFont="1" applyFill="1" applyBorder="1" applyAlignment="1">
      <alignment horizontal="center" vertical="center" shrinkToFit="1"/>
    </xf>
    <xf numFmtId="178" fontId="33" fillId="0" borderId="66" xfId="0" applyNumberFormat="1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shrinkToFit="1"/>
    </xf>
    <xf numFmtId="0" fontId="56" fillId="26" borderId="48" xfId="0" applyFont="1" applyFill="1" applyBorder="1" applyAlignment="1">
      <alignment horizontal="center" vertical="center" shrinkToFit="1"/>
    </xf>
    <xf numFmtId="0" fontId="56" fillId="26" borderId="0" xfId="0" applyFont="1" applyFill="1" applyBorder="1" applyAlignment="1">
      <alignment horizontal="center" vertical="center" shrinkToFit="1"/>
    </xf>
    <xf numFmtId="0" fontId="57" fillId="27" borderId="56" xfId="0" applyFont="1" applyFill="1" applyBorder="1" applyAlignment="1">
      <alignment horizontal="center" vertical="center"/>
    </xf>
    <xf numFmtId="0" fontId="57" fillId="27" borderId="0" xfId="0" applyFont="1" applyFill="1" applyBorder="1" applyAlignment="1">
      <alignment horizontal="center" vertical="center"/>
    </xf>
    <xf numFmtId="0" fontId="58" fillId="26" borderId="56" xfId="0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center" vertical="center"/>
    </xf>
    <xf numFmtId="0" fontId="53" fillId="27" borderId="56" xfId="0" applyFont="1" applyFill="1" applyBorder="1" applyAlignment="1">
      <alignment horizontal="center" vertical="center"/>
    </xf>
    <xf numFmtId="0" fontId="53" fillId="27" borderId="0" xfId="0" applyFont="1" applyFill="1" applyBorder="1" applyAlignment="1">
      <alignment horizontal="center" vertical="center"/>
    </xf>
    <xf numFmtId="0" fontId="59" fillId="25" borderId="56" xfId="0" applyFont="1" applyFill="1" applyBorder="1" applyAlignment="1">
      <alignment horizontal="center" vertical="center"/>
    </xf>
    <xf numFmtId="0" fontId="59" fillId="25" borderId="0" xfId="0" applyFont="1" applyFill="1" applyBorder="1" applyAlignment="1">
      <alignment horizontal="center" vertical="center"/>
    </xf>
    <xf numFmtId="0" fontId="59" fillId="25" borderId="55" xfId="0" applyFont="1" applyFill="1" applyBorder="1" applyAlignment="1">
      <alignment horizontal="center" vertical="center"/>
    </xf>
    <xf numFmtId="0" fontId="60" fillId="27" borderId="48" xfId="0" applyFont="1" applyFill="1" applyBorder="1" applyAlignment="1">
      <alignment horizontal="center" vertical="center" shrinkToFit="1"/>
    </xf>
    <xf numFmtId="0" fontId="61" fillId="25" borderId="56" xfId="0" applyFont="1" applyFill="1" applyBorder="1" applyAlignment="1">
      <alignment horizontal="center" vertical="center" shrinkToFit="1"/>
    </xf>
    <xf numFmtId="0" fontId="61" fillId="25" borderId="0" xfId="0" applyFont="1" applyFill="1" applyBorder="1" applyAlignment="1">
      <alignment horizontal="center" vertical="center" shrinkToFit="1"/>
    </xf>
    <xf numFmtId="0" fontId="60" fillId="28" borderId="56" xfId="0" applyFont="1" applyFill="1" applyBorder="1" applyAlignment="1">
      <alignment horizontal="center" vertical="center" shrinkToFit="1"/>
    </xf>
    <xf numFmtId="0" fontId="60" fillId="28" borderId="0" xfId="0" applyFont="1" applyFill="1" applyBorder="1" applyAlignment="1">
      <alignment horizontal="center" vertical="center" shrinkToFit="1"/>
    </xf>
    <xf numFmtId="0" fontId="62" fillId="25" borderId="56" xfId="0" applyFont="1" applyFill="1" applyBorder="1" applyAlignment="1">
      <alignment horizontal="center" vertical="center" shrinkToFit="1"/>
    </xf>
    <xf numFmtId="0" fontId="62" fillId="25" borderId="0" xfId="0" applyFont="1" applyFill="1" applyBorder="1" applyAlignment="1">
      <alignment horizontal="center" vertical="center" shrinkToFit="1"/>
    </xf>
    <xf numFmtId="0" fontId="63" fillId="26" borderId="56" xfId="0" applyFont="1" applyFill="1" applyBorder="1" applyAlignment="1">
      <alignment horizontal="center" vertical="center"/>
    </xf>
    <xf numFmtId="0" fontId="63" fillId="26" borderId="0" xfId="0" applyFont="1" applyFill="1" applyBorder="1" applyAlignment="1">
      <alignment horizontal="center" vertical="center"/>
    </xf>
    <xf numFmtId="0" fontId="63" fillId="26" borderId="55" xfId="0" applyFont="1" applyFill="1" applyBorder="1" applyAlignment="1">
      <alignment horizontal="center" vertical="center"/>
    </xf>
    <xf numFmtId="0" fontId="43" fillId="0" borderId="66" xfId="0" applyFont="1" applyBorder="1" applyAlignment="1">
      <alignment horizontal="center" vertical="center" shrinkToFit="1"/>
    </xf>
    <xf numFmtId="0" fontId="61" fillId="25" borderId="48" xfId="0" applyFont="1" applyFill="1" applyBorder="1" applyAlignment="1">
      <alignment horizontal="center" vertical="center" shrinkToFit="1"/>
    </xf>
    <xf numFmtId="0" fontId="64" fillId="26" borderId="56" xfId="0" applyFont="1" applyFill="1" applyBorder="1" applyAlignment="1">
      <alignment horizontal="center" vertical="center" shrinkToFit="1"/>
    </xf>
    <xf numFmtId="0" fontId="64" fillId="26" borderId="0" xfId="0" applyFont="1" applyFill="1" applyBorder="1" applyAlignment="1">
      <alignment horizontal="center" vertical="center" shrinkToFit="1"/>
    </xf>
    <xf numFmtId="0" fontId="65" fillId="25" borderId="56" xfId="0" applyFont="1" applyFill="1" applyBorder="1" applyAlignment="1">
      <alignment horizontal="center" vertical="center" shrinkToFit="1"/>
    </xf>
    <xf numFmtId="0" fontId="65" fillId="25" borderId="0" xfId="0" applyFont="1" applyFill="1" applyBorder="1" applyAlignment="1">
      <alignment horizontal="center" vertical="center" shrinkToFit="1"/>
    </xf>
    <xf numFmtId="0" fontId="66" fillId="26" borderId="56" xfId="0" applyFont="1" applyFill="1" applyBorder="1" applyAlignment="1">
      <alignment horizontal="center" vertical="center" shrinkToFit="1"/>
    </xf>
    <xf numFmtId="0" fontId="66" fillId="26" borderId="0" xfId="0" applyFont="1" applyFill="1" applyBorder="1" applyAlignment="1">
      <alignment horizontal="center" vertical="center" shrinkToFit="1"/>
    </xf>
    <xf numFmtId="0" fontId="67" fillId="28" borderId="56" xfId="0" applyFont="1" applyFill="1" applyBorder="1" applyAlignment="1">
      <alignment horizontal="center" vertical="center" shrinkToFit="1"/>
    </xf>
    <xf numFmtId="0" fontId="67" fillId="28" borderId="0" xfId="0" applyFont="1" applyFill="1" applyBorder="1" applyAlignment="1">
      <alignment horizontal="center" vertical="center" shrinkToFit="1"/>
    </xf>
    <xf numFmtId="0" fontId="67" fillId="28" borderId="55" xfId="0" applyFont="1" applyFill="1" applyBorder="1" applyAlignment="1">
      <alignment horizontal="center" vertical="center" shrinkToFit="1"/>
    </xf>
    <xf numFmtId="178" fontId="33" fillId="0" borderId="71" xfId="0" applyNumberFormat="1" applyFont="1" applyBorder="1" applyAlignment="1">
      <alignment horizontal="center" vertical="center" wrapText="1"/>
    </xf>
    <xf numFmtId="178" fontId="33" fillId="0" borderId="72" xfId="0" applyNumberFormat="1" applyFont="1" applyBorder="1" applyAlignment="1">
      <alignment horizontal="center" vertical="center" wrapText="1"/>
    </xf>
    <xf numFmtId="0" fontId="45" fillId="26" borderId="48" xfId="0" applyFont="1" applyFill="1" applyBorder="1" applyAlignment="1">
      <alignment horizontal="center" vertical="center" shrinkToFit="1"/>
    </xf>
    <xf numFmtId="0" fontId="45" fillId="26" borderId="0" xfId="0" applyFont="1" applyFill="1" applyBorder="1" applyAlignment="1">
      <alignment horizontal="center" vertical="center" shrinkToFit="1"/>
    </xf>
    <xf numFmtId="0" fontId="46" fillId="27" borderId="56" xfId="0" applyFont="1" applyFill="1" applyBorder="1" applyAlignment="1">
      <alignment horizontal="center" vertical="center"/>
    </xf>
    <xf numFmtId="0" fontId="46" fillId="27" borderId="0" xfId="0" applyFont="1" applyFill="1" applyBorder="1" applyAlignment="1">
      <alignment horizontal="center" vertical="center"/>
    </xf>
    <xf numFmtId="0" fontId="47" fillId="26" borderId="56" xfId="0" applyFont="1" applyFill="1" applyBorder="1" applyAlignment="1">
      <alignment horizontal="center" vertical="center" shrinkToFit="1"/>
    </xf>
    <xf numFmtId="0" fontId="47" fillId="26" borderId="0" xfId="0" applyFont="1" applyFill="1" applyBorder="1" applyAlignment="1">
      <alignment horizontal="center" vertical="center" shrinkToFit="1"/>
    </xf>
    <xf numFmtId="0" fontId="48" fillId="29" borderId="56" xfId="0" applyFont="1" applyFill="1" applyBorder="1" applyAlignment="1">
      <alignment horizontal="center" vertical="center"/>
    </xf>
    <xf numFmtId="0" fontId="48" fillId="29" borderId="0" xfId="0" applyFont="1" applyFill="1" applyBorder="1" applyAlignment="1">
      <alignment horizontal="center" vertical="center"/>
    </xf>
    <xf numFmtId="0" fontId="48" fillId="29" borderId="60" xfId="0" applyFont="1" applyFill="1" applyBorder="1" applyAlignment="1">
      <alignment horizontal="center" vertical="center"/>
    </xf>
    <xf numFmtId="0" fontId="49" fillId="27" borderId="56" xfId="0" applyFont="1" applyFill="1" applyBorder="1" applyAlignment="1">
      <alignment horizontal="center" vertical="center"/>
    </xf>
    <xf numFmtId="0" fontId="49" fillId="27" borderId="0" xfId="0" applyFont="1" applyFill="1" applyBorder="1" applyAlignment="1">
      <alignment horizontal="center" vertical="center"/>
    </xf>
    <xf numFmtId="0" fontId="49" fillId="27" borderId="55" xfId="0" applyFont="1" applyFill="1" applyBorder="1" applyAlignment="1">
      <alignment horizontal="center" vertical="center"/>
    </xf>
    <xf numFmtId="0" fontId="50" fillId="25" borderId="48" xfId="0" applyFont="1" applyFill="1" applyBorder="1" applyAlignment="1">
      <alignment horizontal="center" vertical="center" shrinkToFit="1"/>
    </xf>
    <xf numFmtId="0" fontId="50" fillId="25" borderId="0" xfId="0" applyFont="1" applyFill="1" applyBorder="1" applyAlignment="1">
      <alignment horizontal="center" vertical="center" shrinkToFit="1"/>
    </xf>
    <xf numFmtId="0" fontId="51" fillId="28" borderId="56" xfId="0" applyFont="1" applyFill="1" applyBorder="1" applyAlignment="1">
      <alignment horizontal="center" vertical="center" shrinkToFit="1"/>
    </xf>
    <xf numFmtId="0" fontId="51" fillId="28" borderId="0" xfId="0" applyFont="1" applyFill="1" applyBorder="1" applyAlignment="1">
      <alignment horizontal="center" vertical="center" shrinkToFit="1"/>
    </xf>
    <xf numFmtId="0" fontId="50" fillId="27" borderId="56" xfId="0" applyFont="1" applyFill="1" applyBorder="1" applyAlignment="1">
      <alignment horizontal="center" vertical="center" shrinkToFit="1"/>
    </xf>
    <xf numFmtId="0" fontId="50" fillId="27" borderId="0" xfId="0" applyFont="1" applyFill="1" applyBorder="1" applyAlignment="1">
      <alignment horizontal="center" vertical="center" shrinkToFit="1"/>
    </xf>
    <xf numFmtId="0" fontId="82" fillId="26" borderId="56" xfId="0" applyFont="1" applyFill="1" applyBorder="1" applyAlignment="1">
      <alignment horizontal="center" vertical="center" shrinkToFit="1"/>
    </xf>
    <xf numFmtId="0" fontId="82" fillId="26" borderId="0" xfId="0" applyFont="1" applyFill="1" applyBorder="1" applyAlignment="1">
      <alignment horizontal="center" vertical="center" shrinkToFit="1"/>
    </xf>
    <xf numFmtId="0" fontId="82" fillId="26" borderId="60" xfId="0" applyFont="1" applyFill="1" applyBorder="1" applyAlignment="1">
      <alignment horizontal="center" vertical="center" shrinkToFit="1"/>
    </xf>
    <xf numFmtId="0" fontId="52" fillId="25" borderId="56" xfId="0" applyFont="1" applyFill="1" applyBorder="1" applyAlignment="1">
      <alignment horizontal="center" vertical="center" shrinkToFit="1"/>
    </xf>
    <xf numFmtId="0" fontId="52" fillId="25" borderId="0" xfId="0" applyFont="1" applyFill="1" applyBorder="1" applyAlignment="1">
      <alignment horizontal="center" vertical="center" shrinkToFit="1"/>
    </xf>
    <xf numFmtId="0" fontId="52" fillId="25" borderId="55" xfId="0" applyFont="1" applyFill="1" applyBorder="1" applyAlignment="1">
      <alignment horizontal="center" vertical="center" shrinkToFit="1"/>
    </xf>
    <xf numFmtId="0" fontId="84" fillId="30" borderId="56" xfId="0" applyFont="1" applyFill="1" applyBorder="1" applyAlignment="1">
      <alignment horizontal="center" vertical="center" shrinkToFit="1"/>
    </xf>
    <xf numFmtId="0" fontId="84" fillId="30" borderId="0" xfId="0" applyFont="1" applyFill="1" applyBorder="1" applyAlignment="1">
      <alignment horizontal="center" vertical="center" shrinkToFit="1"/>
    </xf>
    <xf numFmtId="0" fontId="84" fillId="30" borderId="60" xfId="0" applyFont="1" applyFill="1" applyBorder="1" applyAlignment="1">
      <alignment horizontal="center" vertical="center" shrinkToFit="1"/>
    </xf>
    <xf numFmtId="0" fontId="53" fillId="27" borderId="48" xfId="0" applyFont="1" applyFill="1" applyBorder="1" applyAlignment="1">
      <alignment horizontal="center" vertical="center" shrinkToFit="1"/>
    </xf>
    <xf numFmtId="0" fontId="54" fillId="26" borderId="56" xfId="0" applyFont="1" applyFill="1" applyBorder="1" applyAlignment="1">
      <alignment horizontal="center" vertical="center" shrinkToFit="1"/>
    </xf>
    <xf numFmtId="0" fontId="54" fillId="26" borderId="0" xfId="0" applyFont="1" applyFill="1" applyBorder="1" applyAlignment="1">
      <alignment horizontal="center" vertical="center" shrinkToFit="1"/>
    </xf>
    <xf numFmtId="0" fontId="53" fillId="25" borderId="56" xfId="0" applyFont="1" applyFill="1" applyBorder="1" applyAlignment="1">
      <alignment horizontal="center" vertical="center" shrinkToFit="1"/>
    </xf>
    <xf numFmtId="0" fontId="53" fillId="25" borderId="0" xfId="0" applyFont="1" applyFill="1" applyBorder="1" applyAlignment="1">
      <alignment horizontal="center" vertical="center" shrinkToFit="1"/>
    </xf>
    <xf numFmtId="0" fontId="66" fillId="28" borderId="56" xfId="0" applyFont="1" applyFill="1" applyBorder="1" applyAlignment="1">
      <alignment horizontal="center" vertical="center" shrinkToFit="1"/>
    </xf>
    <xf numFmtId="0" fontId="66" fillId="28" borderId="0" xfId="0" applyFont="1" applyFill="1" applyBorder="1" applyAlignment="1">
      <alignment horizontal="center" vertical="center" shrinkToFit="1"/>
    </xf>
    <xf numFmtId="0" fontId="66" fillId="28" borderId="60" xfId="0" applyFont="1" applyFill="1" applyBorder="1" applyAlignment="1">
      <alignment horizontal="center" vertical="center" shrinkToFit="1"/>
    </xf>
    <xf numFmtId="0" fontId="55" fillId="26" borderId="56" xfId="0" applyFont="1" applyFill="1" applyBorder="1" applyAlignment="1">
      <alignment horizontal="center" vertical="center" shrinkToFit="1"/>
    </xf>
    <xf numFmtId="0" fontId="55" fillId="26" borderId="0" xfId="0" applyFont="1" applyFill="1" applyBorder="1" applyAlignment="1">
      <alignment horizontal="center" vertical="center" shrinkToFit="1"/>
    </xf>
    <xf numFmtId="0" fontId="55" fillId="26" borderId="55" xfId="0" applyFont="1" applyFill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39" fillId="0" borderId="79" xfId="0" applyFont="1" applyBorder="1" applyAlignment="1">
      <alignment horizontal="left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4" xfId="0" applyFont="1" applyFill="1" applyBorder="1" applyAlignment="1">
      <alignment horizontal="left" vertical="center" shrinkToFit="1"/>
    </xf>
    <xf numFmtId="0" fontId="22" fillId="0" borderId="60" xfId="0" applyFont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9933"/>
      <color rgb="FFCC3399"/>
      <color rgb="FFFF3399"/>
      <color rgb="FF3366FF"/>
      <color rgb="FF008000"/>
      <color rgb="FF009999"/>
      <color rgb="FF66FF33"/>
      <color rgb="FF00CC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4.png"/><Relationship Id="rId39" Type="http://schemas.openxmlformats.org/officeDocument/2006/relationships/image" Target="../media/image31.png"/><Relationship Id="rId21" Type="http://schemas.openxmlformats.org/officeDocument/2006/relationships/image" Target="../media/image20.png"/><Relationship Id="rId34" Type="http://schemas.openxmlformats.org/officeDocument/2006/relationships/image" Target="../media/image28.png"/><Relationship Id="rId7" Type="http://schemas.openxmlformats.org/officeDocument/2006/relationships/image" Target="../media/image6.png"/><Relationship Id="rId12" Type="http://schemas.openxmlformats.org/officeDocument/2006/relationships/image" Target="../media/image11.gif"/><Relationship Id="rId17" Type="http://schemas.openxmlformats.org/officeDocument/2006/relationships/image" Target="../media/image16.png"/><Relationship Id="rId25" Type="http://schemas.openxmlformats.org/officeDocument/2006/relationships/image" Target="../media/image23.png"/><Relationship Id="rId33" Type="http://schemas.microsoft.com/office/2007/relationships/hdphoto" Target="../media/hdphoto6.wdp"/><Relationship Id="rId38" Type="http://schemas.microsoft.com/office/2007/relationships/hdphoto" Target="../media/hdphoto8.wdp"/><Relationship Id="rId2" Type="http://schemas.microsoft.com/office/2007/relationships/hdphoto" Target="../media/hdphoto1.wdp"/><Relationship Id="rId16" Type="http://schemas.openxmlformats.org/officeDocument/2006/relationships/image" Target="../media/image15.JPG"/><Relationship Id="rId20" Type="http://schemas.openxmlformats.org/officeDocument/2006/relationships/image" Target="../media/image19.png"/><Relationship Id="rId29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microsoft.com/office/2007/relationships/hdphoto" Target="../media/hdphoto2.wdp"/><Relationship Id="rId32" Type="http://schemas.openxmlformats.org/officeDocument/2006/relationships/image" Target="../media/image27.png"/><Relationship Id="rId37" Type="http://schemas.openxmlformats.org/officeDocument/2006/relationships/image" Target="../media/image30.png"/><Relationship Id="rId40" Type="http://schemas.microsoft.com/office/2007/relationships/hdphoto" Target="../media/hdphoto9.wdp"/><Relationship Id="rId5" Type="http://schemas.openxmlformats.org/officeDocument/2006/relationships/image" Target="../media/image4.gif"/><Relationship Id="rId15" Type="http://schemas.openxmlformats.org/officeDocument/2006/relationships/image" Target="../media/image14.jpg"/><Relationship Id="rId23" Type="http://schemas.openxmlformats.org/officeDocument/2006/relationships/image" Target="../media/image22.png"/><Relationship Id="rId28" Type="http://schemas.openxmlformats.org/officeDocument/2006/relationships/image" Target="../media/image25.png"/><Relationship Id="rId36" Type="http://schemas.openxmlformats.org/officeDocument/2006/relationships/image" Target="../media/image29.gif"/><Relationship Id="rId10" Type="http://schemas.openxmlformats.org/officeDocument/2006/relationships/image" Target="../media/image9.gif"/><Relationship Id="rId19" Type="http://schemas.openxmlformats.org/officeDocument/2006/relationships/image" Target="../media/image18.png"/><Relationship Id="rId31" Type="http://schemas.microsoft.com/office/2007/relationships/hdphoto" Target="../media/hdphoto5.wdp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microsoft.com/office/2007/relationships/hdphoto" Target="../media/hdphoto3.wdp"/><Relationship Id="rId30" Type="http://schemas.openxmlformats.org/officeDocument/2006/relationships/image" Target="../media/image26.png"/><Relationship Id="rId35" Type="http://schemas.microsoft.com/office/2007/relationships/hdphoto" Target="../media/hdphoto7.wdp"/><Relationship Id="rId8" Type="http://schemas.openxmlformats.org/officeDocument/2006/relationships/image" Target="../media/image7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</xdr:row>
      <xdr:rowOff>63500</xdr:rowOff>
    </xdr:from>
    <xdr:to>
      <xdr:col>16</xdr:col>
      <xdr:colOff>656490</xdr:colOff>
      <xdr:row>9</xdr:row>
      <xdr:rowOff>145545</xdr:rowOff>
    </xdr:to>
    <xdr:pic>
      <xdr:nvPicPr>
        <xdr:cNvPr id="58" name="圖片 5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1081"/>
        <a:stretch/>
      </xdr:blipFill>
      <xdr:spPr>
        <a:xfrm>
          <a:off x="317500" y="508000"/>
          <a:ext cx="11565790" cy="1961645"/>
        </a:xfrm>
        <a:prstGeom prst="rect">
          <a:avLst/>
        </a:prstGeom>
      </xdr:spPr>
    </xdr:pic>
    <xdr:clientData/>
  </xdr:twoCellAnchor>
  <xdr:twoCellAnchor>
    <xdr:from>
      <xdr:col>18</xdr:col>
      <xdr:colOff>440872</xdr:colOff>
      <xdr:row>0</xdr:row>
      <xdr:rowOff>32657</xdr:rowOff>
    </xdr:from>
    <xdr:to>
      <xdr:col>20</xdr:col>
      <xdr:colOff>533400</xdr:colOff>
      <xdr:row>0</xdr:row>
      <xdr:rowOff>404132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24758" y="32657"/>
          <a:ext cx="1551213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4</xdr:col>
      <xdr:colOff>283028</xdr:colOff>
      <xdr:row>0</xdr:row>
      <xdr:rowOff>21772</xdr:rowOff>
    </xdr:from>
    <xdr:to>
      <xdr:col>6</xdr:col>
      <xdr:colOff>370114</xdr:colOff>
      <xdr:row>0</xdr:row>
      <xdr:rowOff>383722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6114" y="21772"/>
          <a:ext cx="1545771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227692</xdr:colOff>
      <xdr:row>0</xdr:row>
      <xdr:rowOff>0</xdr:rowOff>
    </xdr:from>
    <xdr:to>
      <xdr:col>3</xdr:col>
      <xdr:colOff>40639</xdr:colOff>
      <xdr:row>2</xdr:row>
      <xdr:rowOff>59721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72" y="0"/>
          <a:ext cx="1275987" cy="699801"/>
        </a:xfrm>
        <a:prstGeom prst="rect">
          <a:avLst/>
        </a:prstGeom>
      </xdr:spPr>
    </xdr:pic>
    <xdr:clientData/>
  </xdr:twoCellAnchor>
  <xdr:twoCellAnchor editAs="oneCell">
    <xdr:from>
      <xdr:col>15</xdr:col>
      <xdr:colOff>566782</xdr:colOff>
      <xdr:row>39</xdr:row>
      <xdr:rowOff>199933</xdr:rowOff>
    </xdr:from>
    <xdr:to>
      <xdr:col>18</xdr:col>
      <xdr:colOff>40640</xdr:colOff>
      <xdr:row>43</xdr:row>
      <xdr:rowOff>198121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942" y="9516653"/>
          <a:ext cx="1668418" cy="1054828"/>
        </a:xfrm>
        <a:prstGeom prst="rect">
          <a:avLst/>
        </a:prstGeom>
      </xdr:spPr>
    </xdr:pic>
    <xdr:clientData/>
  </xdr:twoCellAnchor>
  <xdr:twoCellAnchor editAs="oneCell">
    <xdr:from>
      <xdr:col>11</xdr:col>
      <xdr:colOff>656591</xdr:colOff>
      <xdr:row>30</xdr:row>
      <xdr:rowOff>10160</xdr:rowOff>
    </xdr:from>
    <xdr:to>
      <xdr:col>13</xdr:col>
      <xdr:colOff>690880</xdr:colOff>
      <xdr:row>35</xdr:row>
      <xdr:rowOff>7759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671" y="7223760"/>
          <a:ext cx="1497329" cy="1318399"/>
        </a:xfrm>
        <a:prstGeom prst="rect">
          <a:avLst/>
        </a:prstGeom>
      </xdr:spPr>
    </xdr:pic>
    <xdr:clientData/>
  </xdr:twoCellAnchor>
  <xdr:twoCellAnchor editAs="oneCell">
    <xdr:from>
      <xdr:col>4</xdr:col>
      <xdr:colOff>68579</xdr:colOff>
      <xdr:row>21</xdr:row>
      <xdr:rowOff>114300</xdr:rowOff>
    </xdr:from>
    <xdr:to>
      <xdr:col>5</xdr:col>
      <xdr:colOff>609600</xdr:colOff>
      <xdr:row>25</xdr:row>
      <xdr:rowOff>255549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019" y="5224780"/>
          <a:ext cx="1272541" cy="1197889"/>
        </a:xfrm>
        <a:prstGeom prst="rect">
          <a:avLst/>
        </a:prstGeom>
      </xdr:spPr>
    </xdr:pic>
    <xdr:clientData/>
  </xdr:twoCellAnchor>
  <xdr:twoCellAnchor editAs="oneCell">
    <xdr:from>
      <xdr:col>8</xdr:col>
      <xdr:colOff>109220</xdr:colOff>
      <xdr:row>39</xdr:row>
      <xdr:rowOff>131073</xdr:rowOff>
    </xdr:from>
    <xdr:to>
      <xdr:col>9</xdr:col>
      <xdr:colOff>660400</xdr:colOff>
      <xdr:row>43</xdr:row>
      <xdr:rowOff>229654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2740" y="9447793"/>
          <a:ext cx="1282700" cy="1155221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</xdr:colOff>
      <xdr:row>20</xdr:row>
      <xdr:rowOff>242646</xdr:rowOff>
    </xdr:from>
    <xdr:to>
      <xdr:col>10</xdr:col>
      <xdr:colOff>162560</xdr:colOff>
      <xdr:row>25</xdr:row>
      <xdr:rowOff>252020</xdr:rowOff>
    </xdr:to>
    <xdr:pic>
      <xdr:nvPicPr>
        <xdr:cNvPr id="21" name="圖片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905" y="5088966"/>
          <a:ext cx="1593215" cy="1330174"/>
        </a:xfrm>
        <a:prstGeom prst="rect">
          <a:avLst/>
        </a:prstGeom>
      </xdr:spPr>
    </xdr:pic>
    <xdr:clientData/>
  </xdr:twoCellAnchor>
  <xdr:twoCellAnchor editAs="oneCell">
    <xdr:from>
      <xdr:col>8</xdr:col>
      <xdr:colOff>229235</xdr:colOff>
      <xdr:row>30</xdr:row>
      <xdr:rowOff>0</xdr:rowOff>
    </xdr:from>
    <xdr:to>
      <xdr:col>10</xdr:col>
      <xdr:colOff>40640</xdr:colOff>
      <xdr:row>35</xdr:row>
      <xdr:rowOff>131510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755" y="7213600"/>
          <a:ext cx="1274445" cy="1452310"/>
        </a:xfrm>
        <a:prstGeom prst="rect">
          <a:avLst/>
        </a:prstGeom>
      </xdr:spPr>
    </xdr:pic>
    <xdr:clientData/>
  </xdr:twoCellAnchor>
  <xdr:twoCellAnchor editAs="oneCell">
    <xdr:from>
      <xdr:col>4</xdr:col>
      <xdr:colOff>123735</xdr:colOff>
      <xdr:row>12</xdr:row>
      <xdr:rowOff>10160</xdr:rowOff>
    </xdr:from>
    <xdr:to>
      <xdr:col>5</xdr:col>
      <xdr:colOff>518160</xdr:colOff>
      <xdr:row>16</xdr:row>
      <xdr:rowOff>155028</xdr:rowOff>
    </xdr:to>
    <xdr:pic>
      <xdr:nvPicPr>
        <xdr:cNvPr id="24" name="圖片 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175" y="3017520"/>
          <a:ext cx="1125945" cy="1201508"/>
        </a:xfrm>
        <a:prstGeom prst="rect">
          <a:avLst/>
        </a:prstGeom>
      </xdr:spPr>
    </xdr:pic>
    <xdr:clientData/>
  </xdr:twoCellAnchor>
  <xdr:twoCellAnchor editAs="oneCell">
    <xdr:from>
      <xdr:col>15</xdr:col>
      <xdr:colOff>555270</xdr:colOff>
      <xdr:row>21</xdr:row>
      <xdr:rowOff>111760</xdr:rowOff>
    </xdr:from>
    <xdr:to>
      <xdr:col>18</xdr:col>
      <xdr:colOff>254000</xdr:colOff>
      <xdr:row>25</xdr:row>
      <xdr:rowOff>254000</xdr:rowOff>
    </xdr:to>
    <xdr:pic>
      <xdr:nvPicPr>
        <xdr:cNvPr id="26" name="圖片 25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>
        <a:xfrm>
          <a:off x="10979430" y="5222240"/>
          <a:ext cx="1893290" cy="1198880"/>
        </a:xfrm>
        <a:prstGeom prst="rect">
          <a:avLst/>
        </a:prstGeom>
      </xdr:spPr>
    </xdr:pic>
    <xdr:clientData/>
  </xdr:twoCellAnchor>
  <xdr:twoCellAnchor editAs="oneCell">
    <xdr:from>
      <xdr:col>4</xdr:col>
      <xdr:colOff>196850</xdr:colOff>
      <xdr:row>38</xdr:row>
      <xdr:rowOff>213360</xdr:rowOff>
    </xdr:from>
    <xdr:to>
      <xdr:col>6</xdr:col>
      <xdr:colOff>30479</xdr:colOff>
      <xdr:row>44</xdr:row>
      <xdr:rowOff>3950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290" y="9265920"/>
          <a:ext cx="1296669" cy="1375550"/>
        </a:xfrm>
        <a:prstGeom prst="rect">
          <a:avLst/>
        </a:prstGeom>
      </xdr:spPr>
    </xdr:pic>
    <xdr:clientData/>
  </xdr:twoCellAnchor>
  <xdr:twoCellAnchor editAs="oneCell">
    <xdr:from>
      <xdr:col>16</xdr:col>
      <xdr:colOff>75111</xdr:colOff>
      <xdr:row>29</xdr:row>
      <xdr:rowOff>254000</xdr:rowOff>
    </xdr:from>
    <xdr:to>
      <xdr:col>17</xdr:col>
      <xdr:colOff>508000</xdr:colOff>
      <xdr:row>35</xdr:row>
      <xdr:rowOff>48260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" y="7203440"/>
          <a:ext cx="1164409" cy="1379220"/>
        </a:xfrm>
        <a:prstGeom prst="rect">
          <a:avLst/>
        </a:prstGeom>
      </xdr:spPr>
    </xdr:pic>
    <xdr:clientData/>
  </xdr:twoCellAnchor>
  <xdr:twoCellAnchor editAs="oneCell">
    <xdr:from>
      <xdr:col>12</xdr:col>
      <xdr:colOff>284479</xdr:colOff>
      <xdr:row>11</xdr:row>
      <xdr:rowOff>236407</xdr:rowOff>
    </xdr:from>
    <xdr:to>
      <xdr:col>13</xdr:col>
      <xdr:colOff>599440</xdr:colOff>
      <xdr:row>17</xdr:row>
      <xdr:rowOff>10160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4079" y="2979607"/>
          <a:ext cx="1046481" cy="1358713"/>
        </a:xfrm>
        <a:prstGeom prst="rect">
          <a:avLst/>
        </a:prstGeom>
      </xdr:spPr>
    </xdr:pic>
    <xdr:clientData/>
  </xdr:twoCellAnchor>
  <xdr:twoCellAnchor editAs="oneCell">
    <xdr:from>
      <xdr:col>14</xdr:col>
      <xdr:colOff>552996</xdr:colOff>
      <xdr:row>4</xdr:row>
      <xdr:rowOff>198034</xdr:rowOff>
    </xdr:from>
    <xdr:to>
      <xdr:col>16</xdr:col>
      <xdr:colOff>175259</xdr:colOff>
      <xdr:row>8</xdr:row>
      <xdr:rowOff>144212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245636" y="1366434"/>
          <a:ext cx="1085303" cy="1002818"/>
        </a:xfrm>
        <a:prstGeom prst="rect">
          <a:avLst/>
        </a:prstGeom>
      </xdr:spPr>
    </xdr:pic>
    <xdr:clientData/>
  </xdr:twoCellAnchor>
  <xdr:twoCellAnchor editAs="oneCell">
    <xdr:from>
      <xdr:col>3</xdr:col>
      <xdr:colOff>348342</xdr:colOff>
      <xdr:row>7</xdr:row>
      <xdr:rowOff>105229</xdr:rowOff>
    </xdr:from>
    <xdr:to>
      <xdr:col>5</xdr:col>
      <xdr:colOff>673100</xdr:colOff>
      <xdr:row>9</xdr:row>
      <xdr:rowOff>96157</xdr:rowOff>
    </xdr:to>
    <xdr:pic>
      <xdr:nvPicPr>
        <xdr:cNvPr id="31" name="圖片 30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8" b="17284"/>
        <a:stretch/>
      </xdr:blipFill>
      <xdr:spPr>
        <a:xfrm>
          <a:off x="1999342" y="2073729"/>
          <a:ext cx="1797958" cy="422728"/>
        </a:xfrm>
        <a:prstGeom prst="rect">
          <a:avLst/>
        </a:prstGeom>
      </xdr:spPr>
    </xdr:pic>
    <xdr:clientData/>
  </xdr:twoCellAnchor>
  <xdr:twoCellAnchor>
    <xdr:from>
      <xdr:col>3</xdr:col>
      <xdr:colOff>639915</xdr:colOff>
      <xdr:row>3</xdr:row>
      <xdr:rowOff>34204</xdr:rowOff>
    </xdr:from>
    <xdr:to>
      <xdr:col>5</xdr:col>
      <xdr:colOff>539201</xdr:colOff>
      <xdr:row>6</xdr:row>
      <xdr:rowOff>259786</xdr:rowOff>
    </xdr:to>
    <xdr:pic>
      <xdr:nvPicPr>
        <xdr:cNvPr id="47" name="圖片 46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4495">
          <a:off x="2290915" y="935904"/>
          <a:ext cx="1372486" cy="1025682"/>
        </a:xfrm>
        <a:prstGeom prst="rect">
          <a:avLst/>
        </a:prstGeom>
      </xdr:spPr>
    </xdr:pic>
    <xdr:clientData/>
  </xdr:twoCellAnchor>
  <xdr:twoCellAnchor>
    <xdr:from>
      <xdr:col>1</xdr:col>
      <xdr:colOff>177801</xdr:colOff>
      <xdr:row>2</xdr:row>
      <xdr:rowOff>101600</xdr:rowOff>
    </xdr:from>
    <xdr:to>
      <xdr:col>3</xdr:col>
      <xdr:colOff>457201</xdr:colOff>
      <xdr:row>9</xdr:row>
      <xdr:rowOff>101088</xdr:rowOff>
    </xdr:to>
    <xdr:pic>
      <xdr:nvPicPr>
        <xdr:cNvPr id="54" name="圖片 5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736600"/>
          <a:ext cx="1752600" cy="1764788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0</xdr:row>
      <xdr:rowOff>368300</xdr:rowOff>
    </xdr:from>
    <xdr:to>
      <xdr:col>16</xdr:col>
      <xdr:colOff>173891</xdr:colOff>
      <xdr:row>2</xdr:row>
      <xdr:rowOff>214411</xdr:rowOff>
    </xdr:to>
    <xdr:sp macro="" textlink="">
      <xdr:nvSpPr>
        <xdr:cNvPr id="55" name="文字方塊 54"/>
        <xdr:cNvSpPr txBox="1"/>
      </xdr:nvSpPr>
      <xdr:spPr>
        <a:xfrm>
          <a:off x="8318500" y="368300"/>
          <a:ext cx="3082191" cy="481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TW" altLang="en-US" sz="2400" b="1">
              <a:solidFill>
                <a:srgbClr val="FF3399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美味</a:t>
          </a:r>
          <a:r>
            <a:rPr lang="zh-TW" altLang="en-US" sz="2400" b="1">
              <a:solidFill>
                <a:srgbClr val="6600FF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午餐</a:t>
          </a:r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 </a:t>
          </a:r>
          <a:r>
            <a:rPr lang="zh-TW" altLang="en-US" sz="2400" b="1">
              <a:solidFill>
                <a:srgbClr val="990099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盡在</a:t>
          </a:r>
          <a:r>
            <a:rPr lang="zh-TW" altLang="en-US" sz="2400" b="1">
              <a:solidFill>
                <a:schemeClr val="accent6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承富</a:t>
          </a:r>
          <a:endParaRPr lang="en-US" altLang="zh-TW" sz="2400" b="1">
            <a:solidFill>
              <a:schemeClr val="accent6">
                <a:lumMod val="75000"/>
              </a:schemeClr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r>
            <a:rPr lang="zh-TW" altLang="en-US" sz="1800" b="1">
              <a:latin typeface="微軟正黑體" panose="020B0604030504040204" pitchFamily="34" charset="-120"/>
              <a:ea typeface="微軟正黑體" panose="020B0604030504040204" pitchFamily="34" charset="-120"/>
            </a:rPr>
            <a:t>   </a:t>
          </a:r>
        </a:p>
      </xdr:txBody>
    </xdr:sp>
    <xdr:clientData/>
  </xdr:twoCellAnchor>
  <xdr:twoCellAnchor>
    <xdr:from>
      <xdr:col>5</xdr:col>
      <xdr:colOff>101601</xdr:colOff>
      <xdr:row>0</xdr:row>
      <xdr:rowOff>355600</xdr:rowOff>
    </xdr:from>
    <xdr:to>
      <xdr:col>11</xdr:col>
      <xdr:colOff>444501</xdr:colOff>
      <xdr:row>2</xdr:row>
      <xdr:rowOff>210864</xdr:rowOff>
    </xdr:to>
    <xdr:sp macro="" textlink="">
      <xdr:nvSpPr>
        <xdr:cNvPr id="56" name="矩形 55"/>
        <xdr:cNvSpPr/>
      </xdr:nvSpPr>
      <xdr:spPr>
        <a:xfrm>
          <a:off x="3225801" y="355600"/>
          <a:ext cx="4762500" cy="4902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solidFill>
                <a:schemeClr val="tx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午餐也能吃好吃的</a:t>
          </a:r>
          <a:r>
            <a:rPr lang="zh-TW" altLang="en-US" sz="2400" b="1">
              <a:solidFill>
                <a:schemeClr val="accent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壽喜燒肉</a:t>
          </a:r>
          <a:r>
            <a:rPr lang="zh-TW" altLang="en-US" sz="2400" b="1">
              <a:solidFill>
                <a:schemeClr val="tx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飯</a:t>
          </a:r>
        </a:p>
      </xdr:txBody>
    </xdr:sp>
    <xdr:clientData/>
  </xdr:twoCellAnchor>
  <xdr:twoCellAnchor>
    <xdr:from>
      <xdr:col>6</xdr:col>
      <xdr:colOff>78740</xdr:colOff>
      <xdr:row>2</xdr:row>
      <xdr:rowOff>238760</xdr:rowOff>
    </xdr:from>
    <xdr:to>
      <xdr:col>8</xdr:col>
      <xdr:colOff>345440</xdr:colOff>
      <xdr:row>9</xdr:row>
      <xdr:rowOff>130469</xdr:rowOff>
    </xdr:to>
    <xdr:pic>
      <xdr:nvPicPr>
        <xdr:cNvPr id="57" name="圖片 56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79" r="26017"/>
        <a:stretch/>
      </xdr:blipFill>
      <xdr:spPr>
        <a:xfrm>
          <a:off x="3919220" y="878840"/>
          <a:ext cx="1729740" cy="1639229"/>
        </a:xfrm>
        <a:prstGeom prst="rect">
          <a:avLst/>
        </a:prstGeom>
      </xdr:spPr>
    </xdr:pic>
    <xdr:clientData/>
  </xdr:twoCellAnchor>
  <xdr:twoCellAnchor>
    <xdr:from>
      <xdr:col>8</xdr:col>
      <xdr:colOff>480060</xdr:colOff>
      <xdr:row>2</xdr:row>
      <xdr:rowOff>236220</xdr:rowOff>
    </xdr:from>
    <xdr:to>
      <xdr:col>14</xdr:col>
      <xdr:colOff>484403</xdr:colOff>
      <xdr:row>9</xdr:row>
      <xdr:rowOff>136588</xdr:rowOff>
    </xdr:to>
    <xdr:pic>
      <xdr:nvPicPr>
        <xdr:cNvPr id="59" name="圖片 58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85" b="23993"/>
        <a:stretch/>
      </xdr:blipFill>
      <xdr:spPr>
        <a:xfrm>
          <a:off x="5783580" y="876300"/>
          <a:ext cx="4393463" cy="1647888"/>
        </a:xfrm>
        <a:prstGeom prst="rect">
          <a:avLst/>
        </a:prstGeom>
      </xdr:spPr>
    </xdr:pic>
    <xdr:clientData/>
  </xdr:twoCellAnchor>
  <xdr:oneCellAnchor>
    <xdr:from>
      <xdr:col>4</xdr:col>
      <xdr:colOff>142240</xdr:colOff>
      <xdr:row>30</xdr:row>
      <xdr:rowOff>243840</xdr:rowOff>
    </xdr:from>
    <xdr:ext cx="1209040" cy="1041287"/>
    <xdr:pic>
      <xdr:nvPicPr>
        <xdr:cNvPr id="25" name="圖片 24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519680" y="7457440"/>
          <a:ext cx="1209040" cy="1041287"/>
        </a:xfrm>
        <a:prstGeom prst="rect">
          <a:avLst/>
        </a:prstGeom>
      </xdr:spPr>
    </xdr:pic>
    <xdr:clientData/>
  </xdr:oneCellAnchor>
  <xdr:twoCellAnchor editAs="oneCell">
    <xdr:from>
      <xdr:col>15</xdr:col>
      <xdr:colOff>579120</xdr:colOff>
      <xdr:row>9</xdr:row>
      <xdr:rowOff>0</xdr:rowOff>
    </xdr:from>
    <xdr:to>
      <xdr:col>17</xdr:col>
      <xdr:colOff>579120</xdr:colOff>
      <xdr:row>14</xdr:row>
      <xdr:rowOff>151095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3280" y="2387600"/>
          <a:ext cx="1463040" cy="1299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355600</xdr:colOff>
      <xdr:row>0</xdr:row>
      <xdr:rowOff>325120</xdr:rowOff>
    </xdr:from>
    <xdr:to>
      <xdr:col>17</xdr:col>
      <xdr:colOff>640080</xdr:colOff>
      <xdr:row>4</xdr:row>
      <xdr:rowOff>111760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1280" y="325120"/>
          <a:ext cx="1016000" cy="955040"/>
        </a:xfrm>
        <a:prstGeom prst="rect">
          <a:avLst/>
        </a:prstGeom>
      </xdr:spPr>
    </xdr:pic>
    <xdr:clientData/>
  </xdr:twoCellAnchor>
  <xdr:twoCellAnchor editAs="oneCell">
    <xdr:from>
      <xdr:col>16</xdr:col>
      <xdr:colOff>701040</xdr:colOff>
      <xdr:row>8</xdr:row>
      <xdr:rowOff>0</xdr:rowOff>
    </xdr:from>
    <xdr:to>
      <xdr:col>18</xdr:col>
      <xdr:colOff>447040</xdr:colOff>
      <xdr:row>12</xdr:row>
      <xdr:rowOff>132080</xdr:rowOff>
    </xdr:to>
    <xdr:pic>
      <xdr:nvPicPr>
        <xdr:cNvPr id="33" name="圖片 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6720" y="2225040"/>
          <a:ext cx="1209040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365760</xdr:colOff>
      <xdr:row>40</xdr:row>
      <xdr:rowOff>10160</xdr:rowOff>
    </xdr:from>
    <xdr:to>
      <xdr:col>14</xdr:col>
      <xdr:colOff>276000</xdr:colOff>
      <xdr:row>45</xdr:row>
      <xdr:rowOff>32160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9591040"/>
          <a:ext cx="1373280" cy="1241200"/>
        </a:xfrm>
        <a:prstGeom prst="rect">
          <a:avLst/>
        </a:prstGeom>
      </xdr:spPr>
    </xdr:pic>
    <xdr:clientData/>
  </xdr:twoCellAnchor>
  <xdr:twoCellAnchor editAs="oneCell">
    <xdr:from>
      <xdr:col>8</xdr:col>
      <xdr:colOff>71120</xdr:colOff>
      <xdr:row>14</xdr:row>
      <xdr:rowOff>10160</xdr:rowOff>
    </xdr:from>
    <xdr:to>
      <xdr:col>9</xdr:col>
      <xdr:colOff>640080</xdr:colOff>
      <xdr:row>16</xdr:row>
      <xdr:rowOff>11202</xdr:rowOff>
    </xdr:to>
    <xdr:pic>
      <xdr:nvPicPr>
        <xdr:cNvPr id="34" name="圖片 33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5374640" y="3545840"/>
          <a:ext cx="1300480" cy="529362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609600</xdr:colOff>
      <xdr:row>39</xdr:row>
      <xdr:rowOff>182880</xdr:rowOff>
    </xdr:from>
    <xdr:to>
      <xdr:col>12</xdr:col>
      <xdr:colOff>650240</xdr:colOff>
      <xdr:row>42</xdr:row>
      <xdr:rowOff>162560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680" y="9499600"/>
          <a:ext cx="772160" cy="77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60960</xdr:rowOff>
    </xdr:from>
    <xdr:to>
      <xdr:col>2</xdr:col>
      <xdr:colOff>162560</xdr:colOff>
      <xdr:row>28</xdr:row>
      <xdr:rowOff>20320</xdr:rowOff>
    </xdr:to>
    <xdr:pic>
      <xdr:nvPicPr>
        <xdr:cNvPr id="36" name="圖片 3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9760"/>
          <a:ext cx="1076960" cy="1076960"/>
        </a:xfrm>
        <a:prstGeom prst="rect">
          <a:avLst/>
        </a:prstGeom>
      </xdr:spPr>
    </xdr:pic>
    <xdr:clientData/>
  </xdr:twoCellAnchor>
  <xdr:twoCellAnchor editAs="oneCell">
    <xdr:from>
      <xdr:col>12</xdr:col>
      <xdr:colOff>469900</xdr:colOff>
      <xdr:row>22</xdr:row>
      <xdr:rowOff>30480</xdr:rowOff>
    </xdr:from>
    <xdr:to>
      <xdr:col>14</xdr:col>
      <xdr:colOff>20320</xdr:colOff>
      <xdr:row>25</xdr:row>
      <xdr:rowOff>159371</xdr:rowOff>
    </xdr:to>
    <xdr:pic>
      <xdr:nvPicPr>
        <xdr:cNvPr id="37" name="圖片 36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0" b="98544" l="243" r="100000">
                      <a14:foregroundMark x1="63592" y1="64563" x2="63592" y2="64563"/>
                      <a14:foregroundMark x1="60437" y1="61165" x2="65291" y2="65534"/>
                      <a14:foregroundMark x1="92233" y1="13107" x2="90291" y2="19417"/>
                      <a14:foregroundMark x1="87379" y1="13107" x2="94175" y2="25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556"/>
        <a:stretch/>
      </xdr:blipFill>
      <xdr:spPr>
        <a:xfrm>
          <a:off x="8699500" y="5405120"/>
          <a:ext cx="1013460" cy="921371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41</xdr:row>
      <xdr:rowOff>101600</xdr:rowOff>
    </xdr:from>
    <xdr:to>
      <xdr:col>2</xdr:col>
      <xdr:colOff>558800</xdr:colOff>
      <xdr:row>46</xdr:row>
      <xdr:rowOff>136525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9946640"/>
          <a:ext cx="1371600" cy="1152525"/>
        </a:xfrm>
        <a:prstGeom prst="rect">
          <a:avLst/>
        </a:prstGeom>
      </xdr:spPr>
    </xdr:pic>
    <xdr:clientData/>
  </xdr:twoCellAnchor>
  <xdr:twoCellAnchor editAs="oneCell">
    <xdr:from>
      <xdr:col>16</xdr:col>
      <xdr:colOff>111760</xdr:colOff>
      <xdr:row>14</xdr:row>
      <xdr:rowOff>50800</xdr:rowOff>
    </xdr:from>
    <xdr:to>
      <xdr:col>17</xdr:col>
      <xdr:colOff>330643</xdr:colOff>
      <xdr:row>16</xdr:row>
      <xdr:rowOff>223520</xdr:rowOff>
    </xdr:to>
    <xdr:pic>
      <xdr:nvPicPr>
        <xdr:cNvPr id="4" name="圖片 3"/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399" t="16798" r="6772" b="20630"/>
        <a:stretch/>
      </xdr:blipFill>
      <xdr:spPr>
        <a:xfrm>
          <a:off x="11267440" y="3586480"/>
          <a:ext cx="950403" cy="701040"/>
        </a:xfrm>
        <a:prstGeom prst="rect">
          <a:avLst/>
        </a:prstGeom>
      </xdr:spPr>
    </xdr:pic>
    <xdr:clientData/>
  </xdr:twoCellAnchor>
  <xdr:twoCellAnchor editAs="oneCell">
    <xdr:from>
      <xdr:col>16</xdr:col>
      <xdr:colOff>487681</xdr:colOff>
      <xdr:row>5</xdr:row>
      <xdr:rowOff>50801</xdr:rowOff>
    </xdr:from>
    <xdr:to>
      <xdr:col>18</xdr:col>
      <xdr:colOff>10161</xdr:colOff>
      <xdr:row>7</xdr:row>
      <xdr:rowOff>168167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9717" b="98381" l="0" r="98939">
                      <a14:backgroundMark x1="3714" y1="18623" x2="8488" y2="15789"/>
                      <a14:backgroundMark x1="4509" y1="50607" x2="4509" y2="50607"/>
                      <a14:backgroundMark x1="8223" y1="62348" x2="8223" y2="62348"/>
                      <a14:backgroundMark x1="19363" y1="70040" x2="19363" y2="70040"/>
                      <a14:backgroundMark x1="24668" y1="73279" x2="25464" y2="74089"/>
                      <a14:backgroundMark x1="38727" y1="81377" x2="38727" y2="8137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3361" y="1483361"/>
          <a:ext cx="985520" cy="645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zoomScale="75" zoomScaleNormal="75" workbookViewId="0">
      <selection activeCell="Y22" sqref="Y22"/>
    </sheetView>
  </sheetViews>
  <sheetFormatPr defaultColWidth="9" defaultRowHeight="16.2"/>
  <cols>
    <col min="1" max="1" width="2.6640625" style="96" customWidth="1"/>
    <col min="2" max="21" width="10.6640625" style="98" customWidth="1"/>
    <col min="22" max="16384" width="9" style="96"/>
  </cols>
  <sheetData>
    <row r="1" spans="2:21" ht="35.1" customHeight="1" thickBot="1">
      <c r="B1" s="203"/>
      <c r="C1" s="203"/>
      <c r="D1" s="203"/>
      <c r="E1" s="203"/>
      <c r="F1" s="203"/>
      <c r="H1" s="208" t="s">
        <v>163</v>
      </c>
      <c r="I1" s="208"/>
      <c r="J1" s="209"/>
      <c r="K1" s="209"/>
      <c r="L1" s="209"/>
      <c r="M1" s="209"/>
      <c r="N1" s="209"/>
      <c r="O1" s="209"/>
      <c r="P1" s="209"/>
      <c r="Q1" s="209"/>
      <c r="R1" s="134"/>
      <c r="S1" s="134"/>
      <c r="T1" s="134"/>
      <c r="U1" s="109"/>
    </row>
    <row r="2" spans="2:21" s="100" customFormat="1" ht="15" customHeight="1"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20"/>
      <c r="R2" s="204" t="s">
        <v>178</v>
      </c>
      <c r="S2" s="204"/>
      <c r="T2" s="204"/>
      <c r="U2" s="205"/>
    </row>
    <row r="3" spans="2:21" s="189" customFormat="1" ht="21" customHeight="1"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3"/>
      <c r="R3" s="206" t="s">
        <v>299</v>
      </c>
      <c r="S3" s="206"/>
      <c r="T3" s="206"/>
      <c r="U3" s="207"/>
    </row>
    <row r="4" spans="2:21" s="189" customFormat="1" ht="21" customHeight="1">
      <c r="B4" s="221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3"/>
      <c r="R4" s="233" t="s">
        <v>199</v>
      </c>
      <c r="S4" s="234"/>
      <c r="T4" s="234"/>
      <c r="U4" s="235"/>
    </row>
    <row r="5" spans="2:21" s="189" customFormat="1" ht="21" customHeight="1"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3"/>
      <c r="R5" s="236" t="s">
        <v>433</v>
      </c>
      <c r="S5" s="237"/>
      <c r="T5" s="237"/>
      <c r="U5" s="238"/>
    </row>
    <row r="6" spans="2:21" s="189" customFormat="1" ht="21" customHeight="1"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3"/>
      <c r="R6" s="227" t="s">
        <v>200</v>
      </c>
      <c r="S6" s="228"/>
      <c r="T6" s="228"/>
      <c r="U6" s="229"/>
    </row>
    <row r="7" spans="2:21" s="189" customFormat="1" ht="21" customHeight="1">
      <c r="B7" s="221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3"/>
      <c r="R7" s="230" t="s">
        <v>66</v>
      </c>
      <c r="S7" s="231"/>
      <c r="T7" s="231"/>
      <c r="U7" s="232"/>
    </row>
    <row r="8" spans="2:21" s="189" customFormat="1" ht="21" customHeight="1">
      <c r="B8" s="221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3"/>
      <c r="R8" s="210" t="s">
        <v>165</v>
      </c>
      <c r="S8" s="211"/>
      <c r="T8" s="211"/>
      <c r="U8" s="212"/>
    </row>
    <row r="9" spans="2:21" s="110" customFormat="1" ht="12.9" customHeight="1">
      <c r="B9" s="221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3"/>
      <c r="R9" s="113" t="s">
        <v>44</v>
      </c>
      <c r="S9" s="112">
        <f>第一週明細!W44</f>
        <v>715.4</v>
      </c>
      <c r="T9" s="113" t="s">
        <v>9</v>
      </c>
      <c r="U9" s="115">
        <f>第一週明細!W40</f>
        <v>23</v>
      </c>
    </row>
    <row r="10" spans="2:21" s="110" customFormat="1" ht="12.9" customHeight="1" thickBot="1">
      <c r="B10" s="224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6"/>
      <c r="R10" s="118" t="s">
        <v>7</v>
      </c>
      <c r="S10" s="117">
        <f>第一週明細!W38</f>
        <v>100.5</v>
      </c>
      <c r="T10" s="118" t="s">
        <v>11</v>
      </c>
      <c r="U10" s="119">
        <f>第一週明細!W42</f>
        <v>26.6</v>
      </c>
    </row>
    <row r="11" spans="2:21" s="100" customFormat="1" ht="15" customHeight="1">
      <c r="B11" s="213" t="s">
        <v>179</v>
      </c>
      <c r="C11" s="214"/>
      <c r="D11" s="214"/>
      <c r="E11" s="215"/>
      <c r="F11" s="214" t="s">
        <v>180</v>
      </c>
      <c r="G11" s="214"/>
      <c r="H11" s="214"/>
      <c r="I11" s="214"/>
      <c r="J11" s="216" t="s">
        <v>181</v>
      </c>
      <c r="K11" s="204"/>
      <c r="L11" s="204"/>
      <c r="M11" s="217"/>
      <c r="N11" s="204" t="s">
        <v>182</v>
      </c>
      <c r="O11" s="204"/>
      <c r="P11" s="204"/>
      <c r="Q11" s="217"/>
      <c r="R11" s="204" t="s">
        <v>183</v>
      </c>
      <c r="S11" s="204"/>
      <c r="T11" s="204"/>
      <c r="U11" s="205"/>
    </row>
    <row r="12" spans="2:21" s="189" customFormat="1" ht="21" customHeight="1">
      <c r="B12" s="239" t="s">
        <v>64</v>
      </c>
      <c r="C12" s="240"/>
      <c r="D12" s="240"/>
      <c r="E12" s="241"/>
      <c r="F12" s="241" t="s">
        <v>76</v>
      </c>
      <c r="G12" s="242"/>
      <c r="H12" s="242"/>
      <c r="I12" s="243"/>
      <c r="J12" s="241" t="s">
        <v>101</v>
      </c>
      <c r="K12" s="242"/>
      <c r="L12" s="242"/>
      <c r="M12" s="242"/>
      <c r="N12" s="244" t="s">
        <v>75</v>
      </c>
      <c r="O12" s="245"/>
      <c r="P12" s="245"/>
      <c r="Q12" s="245"/>
      <c r="R12" s="246" t="s">
        <v>450</v>
      </c>
      <c r="S12" s="247"/>
      <c r="T12" s="247"/>
      <c r="U12" s="248"/>
    </row>
    <row r="13" spans="2:21" s="189" customFormat="1" ht="21" customHeight="1">
      <c r="B13" s="249" t="s">
        <v>201</v>
      </c>
      <c r="C13" s="250"/>
      <c r="D13" s="250"/>
      <c r="E13" s="250"/>
      <c r="F13" s="251" t="s">
        <v>203</v>
      </c>
      <c r="G13" s="252"/>
      <c r="H13" s="252"/>
      <c r="I13" s="253"/>
      <c r="J13" s="254" t="s">
        <v>243</v>
      </c>
      <c r="K13" s="255"/>
      <c r="L13" s="255"/>
      <c r="M13" s="255"/>
      <c r="N13" s="256" t="s">
        <v>215</v>
      </c>
      <c r="O13" s="257"/>
      <c r="P13" s="257"/>
      <c r="Q13" s="257"/>
      <c r="R13" s="258" t="s">
        <v>204</v>
      </c>
      <c r="S13" s="259"/>
      <c r="T13" s="259"/>
      <c r="U13" s="260"/>
    </row>
    <row r="14" spans="2:21" s="189" customFormat="1" ht="21" customHeight="1">
      <c r="B14" s="261" t="s">
        <v>427</v>
      </c>
      <c r="C14" s="262"/>
      <c r="D14" s="262"/>
      <c r="E14" s="263"/>
      <c r="F14" s="264" t="s">
        <v>396</v>
      </c>
      <c r="G14" s="265"/>
      <c r="H14" s="265"/>
      <c r="I14" s="266"/>
      <c r="J14" s="267" t="s">
        <v>258</v>
      </c>
      <c r="K14" s="268"/>
      <c r="L14" s="268"/>
      <c r="M14" s="268"/>
      <c r="N14" s="269" t="s">
        <v>202</v>
      </c>
      <c r="O14" s="270"/>
      <c r="P14" s="270"/>
      <c r="Q14" s="270"/>
      <c r="R14" s="271" t="s">
        <v>205</v>
      </c>
      <c r="S14" s="272"/>
      <c r="T14" s="272"/>
      <c r="U14" s="273"/>
    </row>
    <row r="15" spans="2:21" s="189" customFormat="1" ht="21" customHeight="1">
      <c r="B15" s="274" t="s">
        <v>425</v>
      </c>
      <c r="C15" s="275"/>
      <c r="D15" s="275"/>
      <c r="E15" s="276"/>
      <c r="F15" s="277" t="s">
        <v>397</v>
      </c>
      <c r="G15" s="278"/>
      <c r="H15" s="278"/>
      <c r="I15" s="279"/>
      <c r="J15" s="280" t="s">
        <v>419</v>
      </c>
      <c r="K15" s="281"/>
      <c r="L15" s="281"/>
      <c r="M15" s="281"/>
      <c r="N15" s="282" t="s">
        <v>400</v>
      </c>
      <c r="O15" s="283"/>
      <c r="P15" s="283"/>
      <c r="Q15" s="283"/>
      <c r="R15" s="284" t="s">
        <v>401</v>
      </c>
      <c r="S15" s="285"/>
      <c r="T15" s="285"/>
      <c r="U15" s="286"/>
    </row>
    <row r="16" spans="2:21" s="189" customFormat="1" ht="21" customHeight="1">
      <c r="B16" s="287" t="s">
        <v>66</v>
      </c>
      <c r="C16" s="288"/>
      <c r="D16" s="288"/>
      <c r="E16" s="230"/>
      <c r="F16" s="288" t="s">
        <v>67</v>
      </c>
      <c r="G16" s="288"/>
      <c r="H16" s="288"/>
      <c r="I16" s="288"/>
      <c r="J16" s="288" t="s">
        <v>66</v>
      </c>
      <c r="K16" s="288"/>
      <c r="L16" s="288"/>
      <c r="M16" s="230"/>
      <c r="N16" s="230" t="s">
        <v>164</v>
      </c>
      <c r="O16" s="231"/>
      <c r="P16" s="231"/>
      <c r="Q16" s="231"/>
      <c r="R16" s="230" t="s">
        <v>77</v>
      </c>
      <c r="S16" s="231"/>
      <c r="T16" s="231"/>
      <c r="U16" s="232"/>
    </row>
    <row r="17" spans="2:21" s="189" customFormat="1" ht="21" customHeight="1">
      <c r="B17" s="289" t="s">
        <v>107</v>
      </c>
      <c r="C17" s="290"/>
      <c r="D17" s="290"/>
      <c r="E17" s="210"/>
      <c r="F17" s="290" t="s">
        <v>424</v>
      </c>
      <c r="G17" s="290"/>
      <c r="H17" s="290"/>
      <c r="I17" s="290"/>
      <c r="J17" s="290" t="s">
        <v>414</v>
      </c>
      <c r="K17" s="290"/>
      <c r="L17" s="290"/>
      <c r="M17" s="210"/>
      <c r="N17" s="291" t="s">
        <v>442</v>
      </c>
      <c r="O17" s="292"/>
      <c r="P17" s="292"/>
      <c r="Q17" s="292"/>
      <c r="R17" s="210" t="s">
        <v>411</v>
      </c>
      <c r="S17" s="211"/>
      <c r="T17" s="211"/>
      <c r="U17" s="212"/>
    </row>
    <row r="18" spans="2:21" s="110" customFormat="1" ht="12.9" customHeight="1">
      <c r="B18" s="111" t="s">
        <v>44</v>
      </c>
      <c r="C18" s="112">
        <f>第二週明細!W12</f>
        <v>729.4</v>
      </c>
      <c r="D18" s="113" t="s">
        <v>9</v>
      </c>
      <c r="E18" s="114">
        <f>第二週明細!W8</f>
        <v>23</v>
      </c>
      <c r="F18" s="113" t="s">
        <v>44</v>
      </c>
      <c r="G18" s="112">
        <f>第二週明細!W20</f>
        <v>763.5</v>
      </c>
      <c r="H18" s="113" t="s">
        <v>9</v>
      </c>
      <c r="I18" s="114">
        <f>第二週明細!W16</f>
        <v>23.5</v>
      </c>
      <c r="J18" s="113" t="s">
        <v>44</v>
      </c>
      <c r="K18" s="112">
        <f>第二週明細!W28</f>
        <v>750.4</v>
      </c>
      <c r="L18" s="113" t="s">
        <v>9</v>
      </c>
      <c r="M18" s="120">
        <f>第二週明細!W24</f>
        <v>24</v>
      </c>
      <c r="N18" s="123" t="s">
        <v>44</v>
      </c>
      <c r="O18" s="122">
        <f>第二週明細!W36</f>
        <v>736.6</v>
      </c>
      <c r="P18" s="123" t="s">
        <v>9</v>
      </c>
      <c r="Q18" s="136">
        <f>第二週明細!W32</f>
        <v>25</v>
      </c>
      <c r="R18" s="123" t="s">
        <v>44</v>
      </c>
      <c r="S18" s="122">
        <f>第二週明細!W44</f>
        <v>719.2</v>
      </c>
      <c r="T18" s="123" t="s">
        <v>9</v>
      </c>
      <c r="U18" s="150">
        <f>第二週明細!W40</f>
        <v>24</v>
      </c>
    </row>
    <row r="19" spans="2:21" s="110" customFormat="1" ht="12.9" customHeight="1" thickBot="1">
      <c r="B19" s="116" t="s">
        <v>7</v>
      </c>
      <c r="C19" s="117">
        <f>第二週明細!W6</f>
        <v>103.5</v>
      </c>
      <c r="D19" s="118" t="s">
        <v>11</v>
      </c>
      <c r="E19" s="117">
        <f>第二週明細!W10</f>
        <v>27.1</v>
      </c>
      <c r="F19" s="118" t="s">
        <v>7</v>
      </c>
      <c r="G19" s="117">
        <f>第二週明細!W14</f>
        <v>109.5</v>
      </c>
      <c r="H19" s="118" t="s">
        <v>46</v>
      </c>
      <c r="I19" s="117">
        <f>第二週明細!W18</f>
        <v>28.5</v>
      </c>
      <c r="J19" s="118" t="s">
        <v>7</v>
      </c>
      <c r="K19" s="117">
        <f>第二週明細!W22</f>
        <v>105</v>
      </c>
      <c r="L19" s="118" t="s">
        <v>11</v>
      </c>
      <c r="M19" s="121">
        <f>第二週明細!W26</f>
        <v>28.599999999999998</v>
      </c>
      <c r="N19" s="118" t="s">
        <v>7</v>
      </c>
      <c r="O19" s="117">
        <f>第二週明細!W30</f>
        <v>99</v>
      </c>
      <c r="P19" s="118" t="s">
        <v>11</v>
      </c>
      <c r="Q19" s="121">
        <f>第二週明細!W34</f>
        <v>28.9</v>
      </c>
      <c r="R19" s="118" t="s">
        <v>7</v>
      </c>
      <c r="S19" s="117">
        <f>第二週明細!W38</f>
        <v>98</v>
      </c>
      <c r="T19" s="118" t="s">
        <v>11</v>
      </c>
      <c r="U19" s="119">
        <f>第二週明細!W42</f>
        <v>27.799999999999997</v>
      </c>
    </row>
    <row r="20" spans="2:21" s="100" customFormat="1" ht="15" customHeight="1">
      <c r="B20" s="293" t="s">
        <v>184</v>
      </c>
      <c r="C20" s="204"/>
      <c r="D20" s="204"/>
      <c r="E20" s="217"/>
      <c r="F20" s="204" t="s">
        <v>185</v>
      </c>
      <c r="G20" s="204"/>
      <c r="H20" s="204"/>
      <c r="I20" s="204"/>
      <c r="J20" s="204" t="s">
        <v>186</v>
      </c>
      <c r="K20" s="204"/>
      <c r="L20" s="204"/>
      <c r="M20" s="204"/>
      <c r="N20" s="215" t="s">
        <v>187</v>
      </c>
      <c r="O20" s="294"/>
      <c r="P20" s="294"/>
      <c r="Q20" s="294"/>
      <c r="R20" s="215" t="s">
        <v>188</v>
      </c>
      <c r="S20" s="294"/>
      <c r="T20" s="294"/>
      <c r="U20" s="295"/>
    </row>
    <row r="21" spans="2:21" s="189" customFormat="1" ht="21" customHeight="1">
      <c r="B21" s="296" t="s">
        <v>78</v>
      </c>
      <c r="C21" s="245"/>
      <c r="D21" s="245"/>
      <c r="E21" s="245"/>
      <c r="F21" s="244" t="s">
        <v>153</v>
      </c>
      <c r="G21" s="245"/>
      <c r="H21" s="245"/>
      <c r="I21" s="297"/>
      <c r="J21" s="241" t="s">
        <v>101</v>
      </c>
      <c r="K21" s="242"/>
      <c r="L21" s="242"/>
      <c r="M21" s="243"/>
      <c r="N21" s="244" t="s">
        <v>74</v>
      </c>
      <c r="O21" s="245"/>
      <c r="P21" s="245"/>
      <c r="Q21" s="245"/>
      <c r="R21" s="246" t="s">
        <v>143</v>
      </c>
      <c r="S21" s="247"/>
      <c r="T21" s="247"/>
      <c r="U21" s="248"/>
    </row>
    <row r="22" spans="2:21" s="189" customFormat="1" ht="21" customHeight="1">
      <c r="B22" s="298" t="s">
        <v>315</v>
      </c>
      <c r="C22" s="299"/>
      <c r="D22" s="299"/>
      <c r="E22" s="299"/>
      <c r="F22" s="300" t="s">
        <v>324</v>
      </c>
      <c r="G22" s="301"/>
      <c r="H22" s="301"/>
      <c r="I22" s="302"/>
      <c r="J22" s="303" t="s">
        <v>318</v>
      </c>
      <c r="K22" s="304"/>
      <c r="L22" s="304"/>
      <c r="M22" s="305"/>
      <c r="N22" s="306" t="s">
        <v>320</v>
      </c>
      <c r="O22" s="307"/>
      <c r="P22" s="307"/>
      <c r="Q22" s="307"/>
      <c r="R22" s="308" t="s">
        <v>321</v>
      </c>
      <c r="S22" s="309"/>
      <c r="T22" s="309"/>
      <c r="U22" s="310"/>
    </row>
    <row r="23" spans="2:21" s="189" customFormat="1" ht="21" customHeight="1">
      <c r="B23" s="311" t="s">
        <v>138</v>
      </c>
      <c r="C23" s="312"/>
      <c r="D23" s="312"/>
      <c r="E23" s="312"/>
      <c r="F23" s="313" t="s">
        <v>317</v>
      </c>
      <c r="G23" s="314"/>
      <c r="H23" s="314"/>
      <c r="I23" s="315"/>
      <c r="J23" s="316" t="s">
        <v>404</v>
      </c>
      <c r="K23" s="317"/>
      <c r="L23" s="317"/>
      <c r="M23" s="318"/>
      <c r="N23" s="319" t="s">
        <v>395</v>
      </c>
      <c r="O23" s="320"/>
      <c r="P23" s="320"/>
      <c r="Q23" s="320"/>
      <c r="R23" s="321" t="s">
        <v>208</v>
      </c>
      <c r="S23" s="322"/>
      <c r="T23" s="322"/>
      <c r="U23" s="323"/>
    </row>
    <row r="24" spans="2:21" s="189" customFormat="1" ht="21" customHeight="1">
      <c r="B24" s="324" t="s">
        <v>206</v>
      </c>
      <c r="C24" s="325"/>
      <c r="D24" s="325"/>
      <c r="E24" s="325"/>
      <c r="F24" s="326" t="s">
        <v>316</v>
      </c>
      <c r="G24" s="327"/>
      <c r="H24" s="327"/>
      <c r="I24" s="328"/>
      <c r="J24" s="329" t="s">
        <v>323</v>
      </c>
      <c r="K24" s="329"/>
      <c r="L24" s="329"/>
      <c r="M24" s="329"/>
      <c r="N24" s="330" t="s">
        <v>319</v>
      </c>
      <c r="O24" s="331"/>
      <c r="P24" s="331"/>
      <c r="Q24" s="331"/>
      <c r="R24" s="332" t="s">
        <v>322</v>
      </c>
      <c r="S24" s="333"/>
      <c r="T24" s="333"/>
      <c r="U24" s="334"/>
    </row>
    <row r="25" spans="2:21" s="189" customFormat="1" ht="21" customHeight="1">
      <c r="B25" s="335" t="s">
        <v>90</v>
      </c>
      <c r="C25" s="231"/>
      <c r="D25" s="231"/>
      <c r="E25" s="231"/>
      <c r="F25" s="230" t="s">
        <v>91</v>
      </c>
      <c r="G25" s="231"/>
      <c r="H25" s="231"/>
      <c r="I25" s="336"/>
      <c r="J25" s="288" t="s">
        <v>95</v>
      </c>
      <c r="K25" s="288"/>
      <c r="L25" s="288"/>
      <c r="M25" s="288"/>
      <c r="N25" s="230" t="s">
        <v>164</v>
      </c>
      <c r="O25" s="231"/>
      <c r="P25" s="231"/>
      <c r="Q25" s="231"/>
      <c r="R25" s="230" t="s">
        <v>79</v>
      </c>
      <c r="S25" s="231"/>
      <c r="T25" s="231"/>
      <c r="U25" s="232"/>
    </row>
    <row r="26" spans="2:21" s="189" customFormat="1" ht="21" customHeight="1">
      <c r="B26" s="296" t="s">
        <v>207</v>
      </c>
      <c r="C26" s="245"/>
      <c r="D26" s="245"/>
      <c r="E26" s="245"/>
      <c r="F26" s="244" t="s">
        <v>353</v>
      </c>
      <c r="G26" s="245"/>
      <c r="H26" s="245"/>
      <c r="I26" s="297"/>
      <c r="J26" s="290" t="s">
        <v>412</v>
      </c>
      <c r="K26" s="290"/>
      <c r="L26" s="290"/>
      <c r="M26" s="290"/>
      <c r="N26" s="337" t="s">
        <v>435</v>
      </c>
      <c r="O26" s="338"/>
      <c r="P26" s="338"/>
      <c r="Q26" s="338"/>
      <c r="R26" s="210" t="s">
        <v>107</v>
      </c>
      <c r="S26" s="211"/>
      <c r="T26" s="211"/>
      <c r="U26" s="212"/>
    </row>
    <row r="27" spans="2:21" s="110" customFormat="1" ht="12.9" customHeight="1">
      <c r="B27" s="111" t="s">
        <v>44</v>
      </c>
      <c r="C27" s="112">
        <f>第三週明細!W12</f>
        <v>726.1</v>
      </c>
      <c r="D27" s="113" t="s">
        <v>9</v>
      </c>
      <c r="E27" s="120">
        <f>第三週明細!W8</f>
        <v>24.5</v>
      </c>
      <c r="F27" s="113" t="s">
        <v>44</v>
      </c>
      <c r="G27" s="112">
        <f>第三週明細!W20</f>
        <v>723.7</v>
      </c>
      <c r="H27" s="113" t="s">
        <v>9</v>
      </c>
      <c r="I27" s="114">
        <f>第三週明細!W16</f>
        <v>24.5</v>
      </c>
      <c r="J27" s="113" t="s">
        <v>44</v>
      </c>
      <c r="K27" s="112">
        <f>第三週明細!W28</f>
        <v>756.2</v>
      </c>
      <c r="L27" s="113" t="s">
        <v>9</v>
      </c>
      <c r="M27" s="114">
        <f>第三週明細!W24</f>
        <v>23</v>
      </c>
      <c r="N27" s="123" t="s">
        <v>44</v>
      </c>
      <c r="O27" s="122">
        <f>第三週明細!W36</f>
        <v>735.7</v>
      </c>
      <c r="P27" s="123" t="s">
        <v>9</v>
      </c>
      <c r="Q27" s="136">
        <f>第三週明細!W32</f>
        <v>24.5</v>
      </c>
      <c r="R27" s="123" t="s">
        <v>44</v>
      </c>
      <c r="S27" s="122">
        <f>第三週明細!W44</f>
        <v>709.1</v>
      </c>
      <c r="T27" s="123" t="s">
        <v>9</v>
      </c>
      <c r="U27" s="150">
        <f>第三週明細!W40</f>
        <v>23.5</v>
      </c>
    </row>
    <row r="28" spans="2:21" s="110" customFormat="1" ht="12.9" customHeight="1" thickBot="1">
      <c r="B28" s="116" t="s">
        <v>7</v>
      </c>
      <c r="C28" s="117">
        <f>第三週明細!W6</f>
        <v>98</v>
      </c>
      <c r="D28" s="118" t="s">
        <v>11</v>
      </c>
      <c r="E28" s="121">
        <f>第三週明細!W10</f>
        <v>28.400000000000002</v>
      </c>
      <c r="F28" s="118" t="s">
        <v>7</v>
      </c>
      <c r="G28" s="117">
        <f>第三週明細!W14</f>
        <v>97.5</v>
      </c>
      <c r="H28" s="118" t="s">
        <v>46</v>
      </c>
      <c r="I28" s="117">
        <f>第三週明細!W18</f>
        <v>28.3</v>
      </c>
      <c r="J28" s="118" t="s">
        <v>7</v>
      </c>
      <c r="K28" s="117">
        <f>第三週明細!W22</f>
        <v>109.5</v>
      </c>
      <c r="L28" s="118" t="s">
        <v>11</v>
      </c>
      <c r="M28" s="117">
        <f>第三週明細!W26</f>
        <v>27.8</v>
      </c>
      <c r="N28" s="118" t="s">
        <v>7</v>
      </c>
      <c r="O28" s="117">
        <f>第三週明細!W30</f>
        <v>100</v>
      </c>
      <c r="P28" s="118" t="s">
        <v>11</v>
      </c>
      <c r="Q28" s="121">
        <f>第三週明細!W34</f>
        <v>28.8</v>
      </c>
      <c r="R28" s="118" t="s">
        <v>7</v>
      </c>
      <c r="S28" s="117">
        <f>第三週明細!W38</f>
        <v>97.5</v>
      </c>
      <c r="T28" s="118" t="s">
        <v>11</v>
      </c>
      <c r="U28" s="119">
        <f>第三週明細!W42</f>
        <v>26.900000000000002</v>
      </c>
    </row>
    <row r="29" spans="2:21" s="100" customFormat="1" ht="15" customHeight="1">
      <c r="B29" s="339" t="s">
        <v>189</v>
      </c>
      <c r="C29" s="294"/>
      <c r="D29" s="294"/>
      <c r="E29" s="294"/>
      <c r="F29" s="214" t="s">
        <v>190</v>
      </c>
      <c r="G29" s="214"/>
      <c r="H29" s="214"/>
      <c r="I29" s="215"/>
      <c r="J29" s="204" t="s">
        <v>191</v>
      </c>
      <c r="K29" s="204"/>
      <c r="L29" s="204"/>
      <c r="M29" s="217"/>
      <c r="N29" s="204" t="s">
        <v>192</v>
      </c>
      <c r="O29" s="204"/>
      <c r="P29" s="204"/>
      <c r="Q29" s="217"/>
      <c r="R29" s="204" t="s">
        <v>193</v>
      </c>
      <c r="S29" s="204"/>
      <c r="T29" s="204"/>
      <c r="U29" s="205"/>
    </row>
    <row r="30" spans="2:21" s="190" customFormat="1" ht="21" customHeight="1">
      <c r="B30" s="340" t="s">
        <v>64</v>
      </c>
      <c r="C30" s="242"/>
      <c r="D30" s="242"/>
      <c r="E30" s="242"/>
      <c r="F30" s="244" t="s">
        <v>76</v>
      </c>
      <c r="G30" s="245"/>
      <c r="H30" s="245"/>
      <c r="I30" s="245"/>
      <c r="J30" s="244" t="s">
        <v>167</v>
      </c>
      <c r="K30" s="245"/>
      <c r="L30" s="245"/>
      <c r="M30" s="245"/>
      <c r="N30" s="244" t="s">
        <v>75</v>
      </c>
      <c r="O30" s="245"/>
      <c r="P30" s="245"/>
      <c r="Q30" s="245"/>
      <c r="R30" s="246" t="s">
        <v>210</v>
      </c>
      <c r="S30" s="247"/>
      <c r="T30" s="247"/>
      <c r="U30" s="248"/>
    </row>
    <row r="31" spans="2:21" s="190" customFormat="1" ht="21" customHeight="1">
      <c r="B31" s="341" t="s">
        <v>326</v>
      </c>
      <c r="C31" s="342"/>
      <c r="D31" s="342"/>
      <c r="E31" s="342"/>
      <c r="F31" s="343" t="s">
        <v>327</v>
      </c>
      <c r="G31" s="344"/>
      <c r="H31" s="344"/>
      <c r="I31" s="344"/>
      <c r="J31" s="345" t="s">
        <v>329</v>
      </c>
      <c r="K31" s="346"/>
      <c r="L31" s="346"/>
      <c r="M31" s="346"/>
      <c r="N31" s="347" t="s">
        <v>144</v>
      </c>
      <c r="O31" s="348"/>
      <c r="P31" s="348"/>
      <c r="Q31" s="348"/>
      <c r="R31" s="349" t="s">
        <v>335</v>
      </c>
      <c r="S31" s="350"/>
      <c r="T31" s="350"/>
      <c r="U31" s="351"/>
    </row>
    <row r="32" spans="2:21" s="190" customFormat="1" ht="21" customHeight="1">
      <c r="B32" s="352" t="s">
        <v>212</v>
      </c>
      <c r="C32" s="265"/>
      <c r="D32" s="265"/>
      <c r="E32" s="265"/>
      <c r="F32" s="353" t="s">
        <v>328</v>
      </c>
      <c r="G32" s="354"/>
      <c r="H32" s="354"/>
      <c r="I32" s="354"/>
      <c r="J32" s="355" t="s">
        <v>330</v>
      </c>
      <c r="K32" s="356"/>
      <c r="L32" s="356"/>
      <c r="M32" s="356"/>
      <c r="N32" s="357" t="s">
        <v>331</v>
      </c>
      <c r="O32" s="358"/>
      <c r="P32" s="358"/>
      <c r="Q32" s="358"/>
      <c r="R32" s="359" t="s">
        <v>211</v>
      </c>
      <c r="S32" s="360"/>
      <c r="T32" s="360"/>
      <c r="U32" s="361"/>
    </row>
    <row r="33" spans="2:21" s="190" customFormat="1" ht="21" customHeight="1">
      <c r="B33" s="363" t="s">
        <v>407</v>
      </c>
      <c r="C33" s="354"/>
      <c r="D33" s="354"/>
      <c r="E33" s="354"/>
      <c r="F33" s="364" t="s">
        <v>325</v>
      </c>
      <c r="G33" s="365"/>
      <c r="H33" s="365"/>
      <c r="I33" s="365"/>
      <c r="J33" s="366" t="s">
        <v>209</v>
      </c>
      <c r="K33" s="367"/>
      <c r="L33" s="367"/>
      <c r="M33" s="367"/>
      <c r="N33" s="368" t="s">
        <v>172</v>
      </c>
      <c r="O33" s="369"/>
      <c r="P33" s="369"/>
      <c r="Q33" s="369"/>
      <c r="R33" s="370" t="s">
        <v>426</v>
      </c>
      <c r="S33" s="371"/>
      <c r="T33" s="371"/>
      <c r="U33" s="372"/>
    </row>
    <row r="34" spans="2:21" s="190" customFormat="1" ht="21" customHeight="1">
      <c r="B34" s="296" t="s">
        <v>95</v>
      </c>
      <c r="C34" s="245"/>
      <c r="D34" s="245"/>
      <c r="E34" s="245"/>
      <c r="F34" s="230" t="s">
        <v>94</v>
      </c>
      <c r="G34" s="231"/>
      <c r="H34" s="231"/>
      <c r="I34" s="231"/>
      <c r="J34" s="230" t="s">
        <v>95</v>
      </c>
      <c r="K34" s="231"/>
      <c r="L34" s="231"/>
      <c r="M34" s="231"/>
      <c r="N34" s="230" t="s">
        <v>164</v>
      </c>
      <c r="O34" s="231"/>
      <c r="P34" s="231"/>
      <c r="Q34" s="231"/>
      <c r="R34" s="230" t="s">
        <v>66</v>
      </c>
      <c r="S34" s="231"/>
      <c r="T34" s="231"/>
      <c r="U34" s="232"/>
    </row>
    <row r="35" spans="2:21" s="190" customFormat="1" ht="21" customHeight="1">
      <c r="B35" s="362" t="s">
        <v>289</v>
      </c>
      <c r="C35" s="211"/>
      <c r="D35" s="211"/>
      <c r="E35" s="211"/>
      <c r="F35" s="210" t="s">
        <v>333</v>
      </c>
      <c r="G35" s="211"/>
      <c r="H35" s="211"/>
      <c r="I35" s="211"/>
      <c r="J35" s="244" t="s">
        <v>283</v>
      </c>
      <c r="K35" s="245"/>
      <c r="L35" s="245"/>
      <c r="M35" s="245"/>
      <c r="N35" s="210" t="s">
        <v>334</v>
      </c>
      <c r="O35" s="211"/>
      <c r="P35" s="211"/>
      <c r="Q35" s="211"/>
      <c r="R35" s="210" t="s">
        <v>332</v>
      </c>
      <c r="S35" s="211"/>
      <c r="T35" s="211"/>
      <c r="U35" s="212"/>
    </row>
    <row r="36" spans="2:21" s="110" customFormat="1" ht="12.9" customHeight="1">
      <c r="B36" s="140" t="s">
        <v>44</v>
      </c>
      <c r="C36" s="112">
        <f>'第四週明細 '!W12</f>
        <v>752.8</v>
      </c>
      <c r="D36" s="142" t="s">
        <v>45</v>
      </c>
      <c r="E36" s="114">
        <f>'第四週明細 '!W8</f>
        <v>24</v>
      </c>
      <c r="F36" s="141" t="s">
        <v>44</v>
      </c>
      <c r="G36" s="112">
        <f>'第四週明細 '!W20</f>
        <v>738.6</v>
      </c>
      <c r="H36" s="142" t="s">
        <v>45</v>
      </c>
      <c r="I36" s="120">
        <f>'第四週明細 '!W16</f>
        <v>25</v>
      </c>
      <c r="J36" s="113" t="s">
        <v>44</v>
      </c>
      <c r="K36" s="112">
        <f>'第四週明細 '!W28</f>
        <v>728.5</v>
      </c>
      <c r="L36" s="113" t="s">
        <v>9</v>
      </c>
      <c r="M36" s="120">
        <f>'第四週明細 '!W24</f>
        <v>24.5</v>
      </c>
      <c r="N36" s="113" t="s">
        <v>44</v>
      </c>
      <c r="O36" s="112">
        <f>'第四週明細 '!W36</f>
        <v>732.9</v>
      </c>
      <c r="P36" s="113" t="s">
        <v>9</v>
      </c>
      <c r="Q36" s="120">
        <f>'第四週明細 '!W32</f>
        <v>24.5</v>
      </c>
      <c r="R36" s="123" t="s">
        <v>44</v>
      </c>
      <c r="S36" s="122">
        <f>'第四週明細 '!W44</f>
        <v>755.2</v>
      </c>
      <c r="T36" s="123" t="s">
        <v>9</v>
      </c>
      <c r="U36" s="150">
        <f>'第四週明細 '!W40</f>
        <v>24</v>
      </c>
    </row>
    <row r="37" spans="2:21" s="110" customFormat="1" ht="12.9" customHeight="1" thickBot="1">
      <c r="B37" s="171" t="s">
        <v>43</v>
      </c>
      <c r="C37" s="154">
        <f>'第四週明細 '!W6</f>
        <v>105.5</v>
      </c>
      <c r="D37" s="172" t="s">
        <v>46</v>
      </c>
      <c r="E37" s="154">
        <f>'第四週明細 '!W10</f>
        <v>28.7</v>
      </c>
      <c r="F37" s="172" t="s">
        <v>43</v>
      </c>
      <c r="G37" s="154">
        <f>'第四週明細 '!W14</f>
        <v>99.5</v>
      </c>
      <c r="H37" s="172" t="s">
        <v>46</v>
      </c>
      <c r="I37" s="155">
        <f>'第四週明細 '!W18</f>
        <v>28.9</v>
      </c>
      <c r="J37" s="153" t="s">
        <v>7</v>
      </c>
      <c r="K37" s="154">
        <f>'第四週明細 '!W22</f>
        <v>98.5</v>
      </c>
      <c r="L37" s="153" t="s">
        <v>11</v>
      </c>
      <c r="M37" s="155">
        <f>'第四週明細 '!W26</f>
        <v>28.5</v>
      </c>
      <c r="N37" s="153" t="s">
        <v>7</v>
      </c>
      <c r="O37" s="154">
        <f>'第四週明細 '!W30</f>
        <v>99.5</v>
      </c>
      <c r="P37" s="153" t="s">
        <v>11</v>
      </c>
      <c r="Q37" s="154">
        <f>'第四週明細 '!W34</f>
        <v>28.6</v>
      </c>
      <c r="R37" s="153" t="s">
        <v>7</v>
      </c>
      <c r="S37" s="154">
        <f>'第四週明細 '!W38</f>
        <v>106</v>
      </c>
      <c r="T37" s="153" t="s">
        <v>11</v>
      </c>
      <c r="U37" s="156">
        <f>'第四週明細 '!W42</f>
        <v>28.799999999999997</v>
      </c>
    </row>
    <row r="38" spans="2:21" s="100" customFormat="1" ht="15" customHeight="1">
      <c r="B38" s="373" t="s">
        <v>194</v>
      </c>
      <c r="C38" s="374"/>
      <c r="D38" s="374"/>
      <c r="E38" s="374"/>
      <c r="F38" s="204" t="s">
        <v>195</v>
      </c>
      <c r="G38" s="204"/>
      <c r="H38" s="204"/>
      <c r="I38" s="217"/>
      <c r="J38" s="204" t="s">
        <v>196</v>
      </c>
      <c r="K38" s="204"/>
      <c r="L38" s="204"/>
      <c r="M38" s="217"/>
      <c r="N38" s="204" t="s">
        <v>197</v>
      </c>
      <c r="O38" s="204"/>
      <c r="P38" s="204"/>
      <c r="Q38" s="204"/>
      <c r="R38" s="204" t="s">
        <v>198</v>
      </c>
      <c r="S38" s="204"/>
      <c r="T38" s="204"/>
      <c r="U38" s="205"/>
    </row>
    <row r="39" spans="2:21" s="190" customFormat="1" ht="21" customHeight="1">
      <c r="B39" s="340" t="s">
        <v>64</v>
      </c>
      <c r="C39" s="242"/>
      <c r="D39" s="242"/>
      <c r="E39" s="242"/>
      <c r="F39" s="244" t="s">
        <v>130</v>
      </c>
      <c r="G39" s="245"/>
      <c r="H39" s="245"/>
      <c r="I39" s="245"/>
      <c r="J39" s="244" t="s">
        <v>102</v>
      </c>
      <c r="K39" s="245"/>
      <c r="L39" s="245"/>
      <c r="M39" s="245"/>
      <c r="N39" s="241" t="s">
        <v>106</v>
      </c>
      <c r="O39" s="242"/>
      <c r="P39" s="242"/>
      <c r="Q39" s="243"/>
      <c r="R39" s="246" t="s">
        <v>314</v>
      </c>
      <c r="S39" s="247"/>
      <c r="T39" s="247"/>
      <c r="U39" s="248"/>
    </row>
    <row r="40" spans="2:21" s="190" customFormat="1" ht="21" customHeight="1">
      <c r="B40" s="375" t="s">
        <v>336</v>
      </c>
      <c r="C40" s="376"/>
      <c r="D40" s="376"/>
      <c r="E40" s="376"/>
      <c r="F40" s="377" t="s">
        <v>338</v>
      </c>
      <c r="G40" s="378"/>
      <c r="H40" s="378"/>
      <c r="I40" s="378"/>
      <c r="J40" s="379" t="s">
        <v>213</v>
      </c>
      <c r="K40" s="380"/>
      <c r="L40" s="380"/>
      <c r="M40" s="380"/>
      <c r="N40" s="381" t="s">
        <v>341</v>
      </c>
      <c r="O40" s="382"/>
      <c r="P40" s="382"/>
      <c r="Q40" s="383"/>
      <c r="R40" s="384" t="s">
        <v>342</v>
      </c>
      <c r="S40" s="385"/>
      <c r="T40" s="385"/>
      <c r="U40" s="386"/>
    </row>
    <row r="41" spans="2:21" s="190" customFormat="1" ht="21" customHeight="1">
      <c r="B41" s="387" t="s">
        <v>307</v>
      </c>
      <c r="C41" s="388"/>
      <c r="D41" s="388"/>
      <c r="E41" s="388"/>
      <c r="F41" s="389" t="s">
        <v>337</v>
      </c>
      <c r="G41" s="390"/>
      <c r="H41" s="390"/>
      <c r="I41" s="390"/>
      <c r="J41" s="391" t="s">
        <v>409</v>
      </c>
      <c r="K41" s="392"/>
      <c r="L41" s="392"/>
      <c r="M41" s="392"/>
      <c r="N41" s="393" t="s">
        <v>415</v>
      </c>
      <c r="O41" s="394"/>
      <c r="P41" s="394"/>
      <c r="Q41" s="395"/>
      <c r="R41" s="396" t="s">
        <v>214</v>
      </c>
      <c r="S41" s="397"/>
      <c r="T41" s="397"/>
      <c r="U41" s="398"/>
    </row>
    <row r="42" spans="2:21" s="190" customFormat="1" ht="21" customHeight="1">
      <c r="B42" s="402" t="s">
        <v>175</v>
      </c>
      <c r="C42" s="285"/>
      <c r="D42" s="285"/>
      <c r="E42" s="285"/>
      <c r="F42" s="403" t="s">
        <v>339</v>
      </c>
      <c r="G42" s="404"/>
      <c r="H42" s="404"/>
      <c r="I42" s="404"/>
      <c r="J42" s="405" t="s">
        <v>340</v>
      </c>
      <c r="K42" s="406"/>
      <c r="L42" s="406"/>
      <c r="M42" s="406"/>
      <c r="N42" s="407" t="s">
        <v>416</v>
      </c>
      <c r="O42" s="408"/>
      <c r="P42" s="408"/>
      <c r="Q42" s="409"/>
      <c r="R42" s="410" t="s">
        <v>311</v>
      </c>
      <c r="S42" s="411"/>
      <c r="T42" s="411"/>
      <c r="U42" s="412"/>
    </row>
    <row r="43" spans="2:21" s="190" customFormat="1" ht="21" customHeight="1">
      <c r="B43" s="296" t="s">
        <v>66</v>
      </c>
      <c r="C43" s="245"/>
      <c r="D43" s="245"/>
      <c r="E43" s="245"/>
      <c r="F43" s="230" t="s">
        <v>67</v>
      </c>
      <c r="G43" s="231"/>
      <c r="H43" s="231"/>
      <c r="I43" s="231"/>
      <c r="J43" s="230" t="s">
        <v>66</v>
      </c>
      <c r="K43" s="231"/>
      <c r="L43" s="231"/>
      <c r="M43" s="231"/>
      <c r="N43" s="230" t="s">
        <v>164</v>
      </c>
      <c r="O43" s="231"/>
      <c r="P43" s="231"/>
      <c r="Q43" s="336"/>
      <c r="R43" s="230" t="s">
        <v>141</v>
      </c>
      <c r="S43" s="231"/>
      <c r="T43" s="231"/>
      <c r="U43" s="232"/>
    </row>
    <row r="44" spans="2:21" s="190" customFormat="1" ht="21" customHeight="1">
      <c r="B44" s="362" t="s">
        <v>107</v>
      </c>
      <c r="C44" s="211"/>
      <c r="D44" s="211"/>
      <c r="E44" s="211"/>
      <c r="F44" s="210" t="s">
        <v>285</v>
      </c>
      <c r="G44" s="211"/>
      <c r="H44" s="211"/>
      <c r="I44" s="211"/>
      <c r="J44" s="210" t="s">
        <v>284</v>
      </c>
      <c r="K44" s="211"/>
      <c r="L44" s="211"/>
      <c r="M44" s="211"/>
      <c r="N44" s="399" t="s">
        <v>434</v>
      </c>
      <c r="O44" s="400"/>
      <c r="P44" s="400"/>
      <c r="Q44" s="401"/>
      <c r="R44" s="210" t="s">
        <v>286</v>
      </c>
      <c r="S44" s="211"/>
      <c r="T44" s="211"/>
      <c r="U44" s="212"/>
    </row>
    <row r="45" spans="2:21" s="110" customFormat="1" ht="12.9" customHeight="1">
      <c r="B45" s="140" t="s">
        <v>44</v>
      </c>
      <c r="C45" s="112">
        <f>'第五週明細  '!W12</f>
        <v>723.7</v>
      </c>
      <c r="D45" s="142" t="s">
        <v>45</v>
      </c>
      <c r="E45" s="114">
        <f>'第五週明細  '!W8</f>
        <v>24.5</v>
      </c>
      <c r="F45" s="141" t="s">
        <v>44</v>
      </c>
      <c r="G45" s="112">
        <f>'第五週明細  '!W20</f>
        <v>760</v>
      </c>
      <c r="H45" s="142" t="s">
        <v>45</v>
      </c>
      <c r="I45" s="120">
        <f>'第五週明細  '!W16</f>
        <v>24</v>
      </c>
      <c r="J45" s="123" t="s">
        <v>44</v>
      </c>
      <c r="K45" s="122">
        <f>'第五週明細  '!W28</f>
        <v>723.7</v>
      </c>
      <c r="L45" s="123" t="s">
        <v>9</v>
      </c>
      <c r="M45" s="136">
        <f>'第五週明細  '!W24</f>
        <v>24.5</v>
      </c>
      <c r="N45" s="113" t="s">
        <v>44</v>
      </c>
      <c r="O45" s="112">
        <f>'第五週明細  '!W36</f>
        <v>723.7</v>
      </c>
      <c r="P45" s="113" t="s">
        <v>9</v>
      </c>
      <c r="Q45" s="114">
        <f>'第五週明細  '!W32</f>
        <v>24.5</v>
      </c>
      <c r="R45" s="123" t="s">
        <v>142</v>
      </c>
      <c r="S45" s="122">
        <f>'第五週明細  '!W44</f>
        <v>737.3</v>
      </c>
      <c r="T45" s="123" t="s">
        <v>9</v>
      </c>
      <c r="U45" s="150">
        <f>'第五週明細  '!W40</f>
        <v>24.5</v>
      </c>
    </row>
    <row r="46" spans="2:21" s="110" customFormat="1" ht="12.9" customHeight="1" thickBot="1">
      <c r="B46" s="135" t="s">
        <v>43</v>
      </c>
      <c r="C46" s="138">
        <f>'第五週明細  '!W6</f>
        <v>97.5</v>
      </c>
      <c r="D46" s="137" t="s">
        <v>46</v>
      </c>
      <c r="E46" s="138">
        <f>'第五週明細  '!W10</f>
        <v>28.3</v>
      </c>
      <c r="F46" s="137" t="s">
        <v>43</v>
      </c>
      <c r="G46" s="138">
        <f>'第五週明細  '!W14</f>
        <v>107</v>
      </c>
      <c r="H46" s="137" t="s">
        <v>46</v>
      </c>
      <c r="I46" s="139">
        <f>'第五週明細  '!W18</f>
        <v>28.999999999999996</v>
      </c>
      <c r="J46" s="118" t="s">
        <v>7</v>
      </c>
      <c r="K46" s="117">
        <f>'第五週明細  '!W22</f>
        <v>97.5</v>
      </c>
      <c r="L46" s="118" t="s">
        <v>11</v>
      </c>
      <c r="M46" s="121">
        <f>'第五週明細  '!W26</f>
        <v>28.3</v>
      </c>
      <c r="N46" s="118" t="s">
        <v>7</v>
      </c>
      <c r="O46" s="117">
        <f>'第五週明細  '!W30</f>
        <v>97.5</v>
      </c>
      <c r="P46" s="118" t="s">
        <v>11</v>
      </c>
      <c r="Q46" s="117">
        <f>'第五週明細  '!W34</f>
        <v>28.3</v>
      </c>
      <c r="R46" s="118" t="s">
        <v>7</v>
      </c>
      <c r="S46" s="117">
        <f>'第五週明細  '!W38</f>
        <v>100.5</v>
      </c>
      <c r="T46" s="118" t="s">
        <v>11</v>
      </c>
      <c r="U46" s="119">
        <f>'第五週明細  '!W42</f>
        <v>28.700000000000003</v>
      </c>
    </row>
  </sheetData>
  <mergeCells count="150"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:F1"/>
    <mergeCell ref="R2:U2"/>
    <mergeCell ref="R3:U3"/>
    <mergeCell ref="H1:Q1"/>
    <mergeCell ref="R8:U8"/>
    <mergeCell ref="B11:E11"/>
    <mergeCell ref="F11:I11"/>
    <mergeCell ref="J11:M11"/>
    <mergeCell ref="N11:Q11"/>
    <mergeCell ref="R11:U11"/>
    <mergeCell ref="B2:Q10"/>
    <mergeCell ref="R6:U6"/>
    <mergeCell ref="R7:U7"/>
    <mergeCell ref="R4:U4"/>
    <mergeCell ref="R5:U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topLeftCell="B1" zoomScale="75" zoomScaleNormal="75" workbookViewId="0">
      <selection activeCell="K4" sqref="K4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>
      <c r="B1" s="422" t="s">
        <v>453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  <c r="AB1" s="6"/>
    </row>
    <row r="2" spans="2:34" s="5" customFormat="1" ht="9.75" customHeight="1">
      <c r="B2" s="423"/>
      <c r="C2" s="424"/>
      <c r="D2" s="424"/>
      <c r="E2" s="424"/>
      <c r="F2" s="424"/>
      <c r="G2" s="42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42</v>
      </c>
      <c r="C3" s="11"/>
      <c r="D3" s="12"/>
      <c r="E3" s="12"/>
      <c r="F3" s="12"/>
      <c r="G3" s="429" t="s">
        <v>162</v>
      </c>
      <c r="H3" s="429"/>
      <c r="I3" s="429"/>
      <c r="J3" s="429"/>
      <c r="K3" s="429"/>
      <c r="L3" s="429"/>
      <c r="M3" s="429"/>
      <c r="N3" s="429"/>
      <c r="O3" s="429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>
      <c r="B4" s="20" t="s">
        <v>0</v>
      </c>
      <c r="C4" s="21" t="s">
        <v>1</v>
      </c>
      <c r="D4" s="22" t="s">
        <v>2</v>
      </c>
      <c r="E4" s="23" t="s">
        <v>40</v>
      </c>
      <c r="F4" s="22"/>
      <c r="G4" s="22" t="s">
        <v>3</v>
      </c>
      <c r="H4" s="23" t="s">
        <v>40</v>
      </c>
      <c r="I4" s="22"/>
      <c r="J4" s="22" t="s">
        <v>4</v>
      </c>
      <c r="K4" s="23" t="s">
        <v>40</v>
      </c>
      <c r="L4" s="24"/>
      <c r="M4" s="22" t="s">
        <v>4</v>
      </c>
      <c r="N4" s="23" t="s">
        <v>40</v>
      </c>
      <c r="O4" s="22"/>
      <c r="P4" s="22" t="s">
        <v>4</v>
      </c>
      <c r="Q4" s="23" t="s">
        <v>40</v>
      </c>
      <c r="R4" s="22"/>
      <c r="S4" s="25" t="s">
        <v>5</v>
      </c>
      <c r="T4" s="23" t="s">
        <v>40</v>
      </c>
      <c r="U4" s="22"/>
      <c r="V4" s="97" t="s">
        <v>47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4"/>
    </row>
    <row r="5" spans="2:34" s="39" customFormat="1" ht="65.099999999999994" customHeight="1">
      <c r="B5" s="34"/>
      <c r="C5" s="414"/>
      <c r="D5" s="35"/>
      <c r="E5" s="35"/>
      <c r="F5" s="1" t="s">
        <v>16</v>
      </c>
      <c r="G5" s="108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415"/>
      <c r="W5" s="36"/>
      <c r="X5" s="37"/>
      <c r="Y5" s="38"/>
      <c r="Z5" s="18"/>
      <c r="AA5" s="18"/>
      <c r="AB5" s="19"/>
      <c r="AC5" s="18"/>
      <c r="AD5" s="18"/>
      <c r="AE5" s="18"/>
      <c r="AF5" s="18"/>
      <c r="AG5" s="90"/>
    </row>
    <row r="6" spans="2:34" ht="27.9" customHeight="1">
      <c r="B6" s="40" t="s">
        <v>8</v>
      </c>
      <c r="C6" s="414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  <c r="V6" s="416"/>
      <c r="W6" s="106"/>
      <c r="X6" s="41"/>
      <c r="Y6" s="42"/>
      <c r="Z6" s="17"/>
      <c r="AA6" s="43"/>
      <c r="AC6" s="19"/>
      <c r="AD6" s="19"/>
      <c r="AE6" s="19"/>
      <c r="AF6" s="19"/>
      <c r="AG6" s="90"/>
    </row>
    <row r="7" spans="2:34" ht="27.9" customHeight="1">
      <c r="B7" s="40"/>
      <c r="C7" s="414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2"/>
      <c r="U7" s="2"/>
      <c r="V7" s="416"/>
      <c r="W7" s="45"/>
      <c r="X7" s="46"/>
      <c r="Y7" s="42"/>
      <c r="Z7" s="18"/>
      <c r="AA7" s="47"/>
      <c r="AC7" s="48"/>
      <c r="AD7" s="19"/>
      <c r="AE7" s="19"/>
      <c r="AF7" s="49"/>
      <c r="AG7" s="90"/>
    </row>
    <row r="8" spans="2:34" ht="27.9" customHeight="1">
      <c r="B8" s="40" t="s">
        <v>10</v>
      </c>
      <c r="C8" s="414"/>
      <c r="D8" s="3"/>
      <c r="E8" s="3"/>
      <c r="F8" s="3"/>
      <c r="G8" s="2"/>
      <c r="H8" s="50"/>
      <c r="I8" s="2"/>
      <c r="J8" s="2"/>
      <c r="K8" s="2"/>
      <c r="L8" s="2"/>
      <c r="M8" s="2"/>
      <c r="N8" s="50"/>
      <c r="O8" s="2"/>
      <c r="P8" s="2"/>
      <c r="Q8" s="50"/>
      <c r="R8" s="2"/>
      <c r="S8" s="2"/>
      <c r="T8" s="3"/>
      <c r="U8" s="2"/>
      <c r="V8" s="416"/>
      <c r="W8" s="102"/>
      <c r="X8" s="46"/>
      <c r="Y8" s="42"/>
      <c r="Z8" s="17"/>
      <c r="AC8" s="19"/>
      <c r="AD8" s="19"/>
      <c r="AE8" s="19"/>
      <c r="AF8" s="19"/>
      <c r="AG8" s="90"/>
      <c r="AH8" s="143"/>
    </row>
    <row r="9" spans="2:34" ht="27.9" customHeight="1">
      <c r="B9" s="413" t="s">
        <v>36</v>
      </c>
      <c r="C9" s="414"/>
      <c r="D9" s="3"/>
      <c r="E9" s="3"/>
      <c r="F9" s="3"/>
      <c r="G9" s="2"/>
      <c r="H9" s="50"/>
      <c r="I9" s="2"/>
      <c r="J9" s="2"/>
      <c r="K9" s="50"/>
      <c r="L9" s="2"/>
      <c r="M9" s="2"/>
      <c r="N9" s="101"/>
      <c r="O9" s="2"/>
      <c r="P9" s="2"/>
      <c r="Q9" s="50"/>
      <c r="R9" s="2"/>
      <c r="S9" s="3"/>
      <c r="T9" s="3"/>
      <c r="U9" s="3"/>
      <c r="V9" s="416"/>
      <c r="W9" s="45"/>
      <c r="X9" s="46"/>
      <c r="Y9" s="42"/>
      <c r="Z9" s="18"/>
      <c r="AC9" s="19"/>
      <c r="AD9" s="19"/>
      <c r="AE9" s="19"/>
      <c r="AF9" s="19"/>
      <c r="AG9" s="105"/>
      <c r="AH9" s="143"/>
    </row>
    <row r="10" spans="2:34" ht="27.9" customHeight="1">
      <c r="B10" s="413"/>
      <c r="C10" s="414"/>
      <c r="D10" s="3"/>
      <c r="E10" s="3"/>
      <c r="F10" s="3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/>
      <c r="T10" s="50"/>
      <c r="U10" s="2"/>
      <c r="V10" s="416"/>
      <c r="W10" s="102"/>
      <c r="X10" s="94"/>
      <c r="Y10" s="51"/>
      <c r="Z10" s="17"/>
      <c r="AG10" s="106"/>
    </row>
    <row r="11" spans="2:34" ht="27.9" customHeight="1">
      <c r="B11" s="52" t="s">
        <v>35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16"/>
      <c r="W11" s="45"/>
      <c r="X11" s="54"/>
      <c r="Y11" s="42"/>
      <c r="Z11" s="18"/>
      <c r="AG11" s="105"/>
    </row>
    <row r="12" spans="2:34" ht="27.9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7"/>
      <c r="W12" s="103"/>
      <c r="X12" s="58"/>
      <c r="Y12" s="59"/>
      <c r="Z12" s="17"/>
      <c r="AC12" s="57"/>
      <c r="AD12" s="57"/>
      <c r="AE12" s="57"/>
      <c r="AG12" s="107"/>
    </row>
    <row r="13" spans="2:34" s="39" customFormat="1" ht="27.9" customHeight="1">
      <c r="B13" s="34"/>
      <c r="C13" s="41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415"/>
      <c r="W13" s="36"/>
      <c r="X13" s="37"/>
      <c r="Y13" s="38"/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5"/>
    </row>
    <row r="14" spans="2:34" ht="27.9" customHeight="1">
      <c r="B14" s="40" t="s">
        <v>8</v>
      </c>
      <c r="C14" s="414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78"/>
      <c r="T14" s="2"/>
      <c r="U14" s="2"/>
      <c r="V14" s="416"/>
      <c r="W14" s="106"/>
      <c r="X14" s="41"/>
      <c r="Y14" s="42"/>
      <c r="Z14" s="17"/>
      <c r="AA14" s="43" t="s">
        <v>25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6"/>
    </row>
    <row r="15" spans="2:34" ht="27.9" customHeight="1">
      <c r="B15" s="40"/>
      <c r="C15" s="414"/>
      <c r="D15" s="3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16"/>
      <c r="W15" s="45"/>
      <c r="X15" s="46"/>
      <c r="Y15" s="42"/>
      <c r="Z15" s="18"/>
      <c r="AA15" s="47" t="s">
        <v>27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28</v>
      </c>
      <c r="AF15" s="49">
        <f>AC15*4+AD15*9</f>
        <v>153.30000000000001</v>
      </c>
      <c r="AG15" s="105"/>
    </row>
    <row r="16" spans="2:34" ht="27.9" customHeight="1">
      <c r="B16" s="40" t="s">
        <v>10</v>
      </c>
      <c r="C16" s="414"/>
      <c r="D16" s="50"/>
      <c r="E16" s="50"/>
      <c r="F16" s="2"/>
      <c r="G16" s="2"/>
      <c r="H16" s="50"/>
      <c r="I16" s="2"/>
      <c r="J16" s="2"/>
      <c r="K16" s="50"/>
      <c r="L16" s="2"/>
      <c r="M16" s="2"/>
      <c r="N16" s="50"/>
      <c r="O16" s="2"/>
      <c r="P16" s="2"/>
      <c r="Q16" s="50"/>
      <c r="R16" s="2"/>
      <c r="S16" s="3"/>
      <c r="T16" s="2"/>
      <c r="U16" s="2"/>
      <c r="V16" s="416"/>
      <c r="W16" s="102"/>
      <c r="X16" s="46"/>
      <c r="Y16" s="42"/>
      <c r="Z16" s="17"/>
      <c r="AA16" s="18" t="s">
        <v>30</v>
      </c>
      <c r="AB16" s="19">
        <v>1.8</v>
      </c>
      <c r="AC16" s="19">
        <f>AB16*1</f>
        <v>1.8</v>
      </c>
      <c r="AD16" s="19" t="s">
        <v>28</v>
      </c>
      <c r="AE16" s="19">
        <f>AB16*5</f>
        <v>9</v>
      </c>
      <c r="AF16" s="19">
        <f>AC16*4+AE16*4</f>
        <v>43.2</v>
      </c>
      <c r="AG16" s="106"/>
    </row>
    <row r="17" spans="2:33" ht="27.9" customHeight="1">
      <c r="B17" s="413" t="s">
        <v>37</v>
      </c>
      <c r="C17" s="414"/>
      <c r="D17" s="50"/>
      <c r="E17" s="50"/>
      <c r="F17" s="2"/>
      <c r="G17" s="2"/>
      <c r="H17" s="50"/>
      <c r="I17" s="2"/>
      <c r="J17" s="2"/>
      <c r="K17" s="50"/>
      <c r="L17" s="2"/>
      <c r="M17" s="2"/>
      <c r="N17" s="50"/>
      <c r="O17" s="2"/>
      <c r="P17" s="2"/>
      <c r="Q17" s="50"/>
      <c r="R17" s="2"/>
      <c r="S17" s="3"/>
      <c r="T17" s="99"/>
      <c r="U17" s="2"/>
      <c r="V17" s="416"/>
      <c r="W17" s="45"/>
      <c r="X17" s="46"/>
      <c r="Y17" s="42"/>
      <c r="Z17" s="18"/>
      <c r="AA17" s="18" t="s">
        <v>33</v>
      </c>
      <c r="AB17" s="19">
        <v>2.5</v>
      </c>
      <c r="AC17" s="19"/>
      <c r="AD17" s="19">
        <f>AB17*5</f>
        <v>12.5</v>
      </c>
      <c r="AE17" s="19" t="s">
        <v>28</v>
      </c>
      <c r="AF17" s="19">
        <f>AD17*9</f>
        <v>112.5</v>
      </c>
      <c r="AG17" s="105"/>
    </row>
    <row r="18" spans="2:33" ht="27.9" customHeight="1">
      <c r="B18" s="413"/>
      <c r="C18" s="414"/>
      <c r="D18" s="50"/>
      <c r="E18" s="50"/>
      <c r="F18" s="2"/>
      <c r="G18" s="2"/>
      <c r="H18" s="50"/>
      <c r="I18" s="2"/>
      <c r="J18" s="2"/>
      <c r="K18" s="50"/>
      <c r="L18" s="2"/>
      <c r="M18" s="2"/>
      <c r="N18" s="50"/>
      <c r="O18" s="2"/>
      <c r="P18" s="2"/>
      <c r="Q18" s="50"/>
      <c r="R18" s="2"/>
      <c r="S18" s="3"/>
      <c r="T18" s="50"/>
      <c r="U18" s="2"/>
      <c r="V18" s="416"/>
      <c r="W18" s="102"/>
      <c r="X18" s="94"/>
      <c r="Y18" s="51"/>
      <c r="Z18" s="17"/>
      <c r="AA18" s="18" t="s">
        <v>34</v>
      </c>
      <c r="AB18" s="19">
        <v>1</v>
      </c>
      <c r="AE18" s="18">
        <f>AB18*15</f>
        <v>15</v>
      </c>
      <c r="AG18" s="106"/>
    </row>
    <row r="19" spans="2:33" ht="27.9" customHeight="1">
      <c r="B19" s="52" t="s">
        <v>35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416"/>
      <c r="W19" s="45"/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5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7"/>
      <c r="W20" s="103"/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7"/>
    </row>
    <row r="21" spans="2:33" s="39" customFormat="1" ht="27.9" customHeight="1">
      <c r="B21" s="60"/>
      <c r="C21" s="41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415"/>
      <c r="W21" s="36"/>
      <c r="X21" s="37"/>
      <c r="Y21" s="38"/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5"/>
    </row>
    <row r="22" spans="2:33" s="65" customFormat="1" ht="27.75" customHeight="1">
      <c r="B22" s="61" t="s">
        <v>8</v>
      </c>
      <c r="C22" s="414"/>
      <c r="D22" s="2"/>
      <c r="E22" s="3"/>
      <c r="F22" s="2"/>
      <c r="G22" s="2"/>
      <c r="H22" s="2"/>
      <c r="I22" s="2"/>
      <c r="J22" s="2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416"/>
      <c r="W22" s="106"/>
      <c r="X22" s="41"/>
      <c r="Y22" s="42"/>
      <c r="Z22" s="62"/>
      <c r="AA22" s="63" t="s">
        <v>25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6"/>
    </row>
    <row r="23" spans="2:33" s="65" customFormat="1" ht="27.9" customHeight="1">
      <c r="B23" s="61"/>
      <c r="C23" s="414"/>
      <c r="D23" s="2"/>
      <c r="E23" s="3"/>
      <c r="F23" s="2"/>
      <c r="G23" s="425"/>
      <c r="H23" s="426"/>
      <c r="I23" s="2"/>
      <c r="J23" s="2"/>
      <c r="K23" s="3"/>
      <c r="L23" s="2"/>
      <c r="M23" s="2"/>
      <c r="N23" s="2"/>
      <c r="O23" s="2"/>
      <c r="P23" s="2"/>
      <c r="Q23" s="2"/>
      <c r="R23" s="2"/>
      <c r="S23" s="427"/>
      <c r="T23" s="428"/>
      <c r="U23" s="2"/>
      <c r="V23" s="416"/>
      <c r="W23" s="45"/>
      <c r="X23" s="46"/>
      <c r="Y23" s="42"/>
      <c r="Z23" s="66"/>
      <c r="AA23" s="67" t="s">
        <v>27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28</v>
      </c>
      <c r="AF23" s="69">
        <f>AC23*4+AD23*9</f>
        <v>160.60000000000002</v>
      </c>
      <c r="AG23" s="105"/>
    </row>
    <row r="24" spans="2:33" s="65" customFormat="1" ht="27.9" customHeight="1">
      <c r="B24" s="61" t="s">
        <v>10</v>
      </c>
      <c r="C24" s="414"/>
      <c r="D24" s="3"/>
      <c r="E24" s="3"/>
      <c r="F24" s="3"/>
      <c r="G24" s="2"/>
      <c r="H24" s="50"/>
      <c r="I24" s="2"/>
      <c r="J24" s="2"/>
      <c r="K24" s="3"/>
      <c r="L24" s="2"/>
      <c r="M24" s="2"/>
      <c r="N24" s="99"/>
      <c r="O24" s="2"/>
      <c r="P24" s="2"/>
      <c r="Q24" s="50"/>
      <c r="R24" s="2"/>
      <c r="T24" s="157"/>
      <c r="U24" s="2"/>
      <c r="V24" s="416"/>
      <c r="W24" s="102"/>
      <c r="X24" s="46"/>
      <c r="Y24" s="42"/>
      <c r="Z24" s="62"/>
      <c r="AA24" s="70" t="s">
        <v>30</v>
      </c>
      <c r="AB24" s="64">
        <v>1.6</v>
      </c>
      <c r="AC24" s="64">
        <f>AB24*1</f>
        <v>1.6</v>
      </c>
      <c r="AD24" s="64" t="s">
        <v>28</v>
      </c>
      <c r="AE24" s="64">
        <f>AB24*5</f>
        <v>8</v>
      </c>
      <c r="AF24" s="64">
        <f>AC24*4+AE24*4</f>
        <v>38.4</v>
      </c>
      <c r="AG24" s="106"/>
    </row>
    <row r="25" spans="2:33" s="65" customFormat="1" ht="27.9" customHeight="1">
      <c r="B25" s="421" t="s">
        <v>38</v>
      </c>
      <c r="C25" s="414"/>
      <c r="D25" s="3"/>
      <c r="E25" s="3"/>
      <c r="F25" s="3"/>
      <c r="G25" s="2"/>
      <c r="H25" s="50"/>
      <c r="I25" s="2"/>
      <c r="J25" s="2"/>
      <c r="K25" s="50"/>
      <c r="L25" s="2"/>
      <c r="M25" s="2"/>
      <c r="N25" s="50"/>
      <c r="O25" s="2"/>
      <c r="P25" s="2"/>
      <c r="Q25" s="50"/>
      <c r="R25" s="2"/>
      <c r="S25" s="2"/>
      <c r="T25" s="50"/>
      <c r="U25" s="2"/>
      <c r="V25" s="416"/>
      <c r="W25" s="45"/>
      <c r="X25" s="46"/>
      <c r="Y25" s="42"/>
      <c r="Z25" s="66"/>
      <c r="AA25" s="70" t="s">
        <v>33</v>
      </c>
      <c r="AB25" s="64">
        <v>2.5</v>
      </c>
      <c r="AC25" s="64"/>
      <c r="AD25" s="64">
        <f>AB25*5</f>
        <v>12.5</v>
      </c>
      <c r="AE25" s="64" t="s">
        <v>28</v>
      </c>
      <c r="AF25" s="64">
        <f>AD25*9</f>
        <v>112.5</v>
      </c>
      <c r="AG25" s="105"/>
    </row>
    <row r="26" spans="2:33" s="65" customFormat="1" ht="27.9" customHeight="1">
      <c r="B26" s="421"/>
      <c r="C26" s="414"/>
      <c r="D26" s="3"/>
      <c r="E26" s="50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99"/>
      <c r="U26" s="2"/>
      <c r="V26" s="416"/>
      <c r="W26" s="102"/>
      <c r="X26" s="94"/>
      <c r="Y26" s="51"/>
      <c r="Z26" s="62"/>
      <c r="AA26" s="70" t="s">
        <v>34</v>
      </c>
      <c r="AB26" s="64"/>
      <c r="AC26" s="70"/>
      <c r="AD26" s="70"/>
      <c r="AE26" s="70">
        <f>AB26*15</f>
        <v>0</v>
      </c>
      <c r="AF26" s="70"/>
      <c r="AG26" s="106"/>
    </row>
    <row r="27" spans="2:33" s="65" customFormat="1" ht="27.9" customHeight="1">
      <c r="B27" s="72" t="s">
        <v>35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6"/>
      <c r="W27" s="45"/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5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7"/>
      <c r="W28" s="103"/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7"/>
    </row>
    <row r="29" spans="2:33" s="39" customFormat="1" ht="27.9" customHeight="1">
      <c r="B29" s="34"/>
      <c r="C29" s="41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415"/>
      <c r="W29" s="36"/>
      <c r="X29" s="37"/>
      <c r="Y29" s="38"/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5"/>
    </row>
    <row r="30" spans="2:33" ht="27.9" customHeight="1">
      <c r="B30" s="40" t="s">
        <v>8</v>
      </c>
      <c r="C30" s="414"/>
      <c r="D30" s="2"/>
      <c r="E30" s="2"/>
      <c r="F30" s="2"/>
      <c r="G30" s="65"/>
      <c r="H30" s="129"/>
      <c r="I30" s="128"/>
      <c r="J30" s="2"/>
      <c r="K30" s="3"/>
      <c r="L30" s="2"/>
      <c r="M30" s="3"/>
      <c r="N30" s="2"/>
      <c r="O30" s="2"/>
      <c r="P30" s="2"/>
      <c r="Q30" s="2"/>
      <c r="R30" s="2"/>
      <c r="S30" s="3"/>
      <c r="T30" s="2"/>
      <c r="U30" s="2"/>
      <c r="V30" s="416"/>
      <c r="W30" s="106"/>
      <c r="X30" s="41"/>
      <c r="Y30" s="42"/>
      <c r="Z30" s="17"/>
      <c r="AA30" s="43" t="s">
        <v>25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6"/>
    </row>
    <row r="31" spans="2:33" ht="27.9" customHeight="1">
      <c r="B31" s="40"/>
      <c r="C31" s="414"/>
      <c r="D31" s="2"/>
      <c r="E31" s="2"/>
      <c r="F31" s="2"/>
      <c r="G31" s="33"/>
      <c r="H31" s="131"/>
      <c r="I31" s="128"/>
      <c r="J31" s="2"/>
      <c r="K31" s="2"/>
      <c r="L31" s="2"/>
      <c r="M31" s="2"/>
      <c r="N31" s="2"/>
      <c r="O31" s="2"/>
      <c r="P31" s="2"/>
      <c r="Q31" s="2"/>
      <c r="R31" s="2"/>
      <c r="S31" s="3"/>
      <c r="T31" s="2"/>
      <c r="U31" s="2"/>
      <c r="V31" s="416"/>
      <c r="W31" s="45"/>
      <c r="X31" s="46"/>
      <c r="Y31" s="42"/>
      <c r="Z31" s="18"/>
      <c r="AA31" s="47" t="s">
        <v>27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28</v>
      </c>
      <c r="AF31" s="49">
        <f>AC31*4+AD31*9</f>
        <v>153.30000000000001</v>
      </c>
      <c r="AG31" s="105"/>
    </row>
    <row r="32" spans="2:33" ht="27.9" customHeight="1">
      <c r="B32" s="40" t="s">
        <v>10</v>
      </c>
      <c r="C32" s="414"/>
      <c r="D32" s="50"/>
      <c r="E32" s="50"/>
      <c r="F32" s="2"/>
      <c r="G32" s="65"/>
      <c r="H32" s="164"/>
      <c r="I32" s="128"/>
      <c r="J32" s="2"/>
      <c r="K32" s="50"/>
      <c r="L32" s="2"/>
      <c r="M32" s="2"/>
      <c r="N32" s="3"/>
      <c r="O32" s="2"/>
      <c r="P32" s="2"/>
      <c r="Q32" s="50"/>
      <c r="R32" s="2"/>
      <c r="S32" s="2"/>
      <c r="T32" s="3"/>
      <c r="U32" s="2"/>
      <c r="V32" s="416"/>
      <c r="W32" s="102"/>
      <c r="X32" s="46"/>
      <c r="Y32" s="42"/>
      <c r="Z32" s="17"/>
      <c r="AA32" s="18" t="s">
        <v>30</v>
      </c>
      <c r="AB32" s="19">
        <v>1.5</v>
      </c>
      <c r="AC32" s="19">
        <f>AB32*1</f>
        <v>1.5</v>
      </c>
      <c r="AD32" s="19" t="s">
        <v>28</v>
      </c>
      <c r="AE32" s="19">
        <f>AB32*5</f>
        <v>7.5</v>
      </c>
      <c r="AF32" s="19">
        <f>AC32*4+AE32*4</f>
        <v>36</v>
      </c>
      <c r="AG32" s="106"/>
    </row>
    <row r="33" spans="2:33" ht="27.9" customHeight="1">
      <c r="B33" s="413" t="s">
        <v>39</v>
      </c>
      <c r="C33" s="414"/>
      <c r="D33" s="50"/>
      <c r="E33" s="50"/>
      <c r="F33" s="2"/>
      <c r="G33" s="162"/>
      <c r="H33" s="145"/>
      <c r="I33" s="163"/>
      <c r="J33" s="2"/>
      <c r="K33" s="50"/>
      <c r="L33" s="2"/>
      <c r="M33" s="2"/>
      <c r="N33" s="3"/>
      <c r="O33" s="2"/>
      <c r="P33" s="2"/>
      <c r="Q33" s="50"/>
      <c r="R33" s="2"/>
      <c r="S33" s="3"/>
      <c r="T33" s="3"/>
      <c r="U33" s="3"/>
      <c r="V33" s="416"/>
      <c r="W33" s="45"/>
      <c r="X33" s="46"/>
      <c r="Y33" s="42"/>
      <c r="Z33" s="18"/>
      <c r="AA33" s="18" t="s">
        <v>33</v>
      </c>
      <c r="AB33" s="19">
        <v>2.5</v>
      </c>
      <c r="AC33" s="19"/>
      <c r="AD33" s="19">
        <f>AB33*5</f>
        <v>12.5</v>
      </c>
      <c r="AE33" s="19" t="s">
        <v>28</v>
      </c>
      <c r="AF33" s="19">
        <f>AD33*9</f>
        <v>112.5</v>
      </c>
      <c r="AG33" s="105"/>
    </row>
    <row r="34" spans="2:33" ht="27.9" customHeight="1">
      <c r="B34" s="413"/>
      <c r="C34" s="414"/>
      <c r="D34" s="50"/>
      <c r="E34" s="50"/>
      <c r="F34" s="2"/>
      <c r="G34" s="2"/>
      <c r="H34" s="50"/>
      <c r="I34" s="2"/>
      <c r="J34" s="2"/>
      <c r="K34" s="50"/>
      <c r="L34" s="2"/>
      <c r="M34" s="2"/>
      <c r="N34" s="99"/>
      <c r="O34" s="2"/>
      <c r="P34" s="2"/>
      <c r="Q34" s="50"/>
      <c r="R34" s="2"/>
      <c r="S34" s="3"/>
      <c r="T34" s="50"/>
      <c r="U34" s="2"/>
      <c r="V34" s="416"/>
      <c r="W34" s="102"/>
      <c r="X34" s="94"/>
      <c r="Y34" s="51"/>
      <c r="Z34" s="17"/>
      <c r="AA34" s="18" t="s">
        <v>34</v>
      </c>
      <c r="AB34" s="19">
        <v>1</v>
      </c>
      <c r="AE34" s="18">
        <f>AB34*15</f>
        <v>15</v>
      </c>
      <c r="AG34" s="106"/>
    </row>
    <row r="35" spans="2:33" ht="27.9" customHeight="1">
      <c r="B35" s="52" t="s">
        <v>35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2"/>
      <c r="U35" s="2"/>
      <c r="V35" s="416"/>
      <c r="W35" s="45"/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5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17"/>
      <c r="W36" s="103"/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7"/>
    </row>
    <row r="37" spans="2:33" s="39" customFormat="1" ht="27.9" customHeight="1">
      <c r="B37" s="34">
        <v>3</v>
      </c>
      <c r="C37" s="414"/>
      <c r="D37" s="35" t="str">
        <f>'113.3月菜單'!R3</f>
        <v>雞絲拌飯(加)</v>
      </c>
      <c r="E37" s="35" t="s">
        <v>17</v>
      </c>
      <c r="F37" s="35"/>
      <c r="G37" s="35" t="str">
        <f>'113.3月菜單'!R4</f>
        <v>日式豬排</v>
      </c>
      <c r="H37" s="35" t="s">
        <v>218</v>
      </c>
      <c r="I37" s="35"/>
      <c r="J37" s="35" t="str">
        <f>'113.3月菜單'!R5</f>
        <v>古早味蛋糕(冷)</v>
      </c>
      <c r="K37" s="35" t="s">
        <v>432</v>
      </c>
      <c r="L37" s="35"/>
      <c r="M37" s="35" t="str">
        <f>'113.3月菜單'!R6</f>
        <v>豆腐海鮮鍋(海)</v>
      </c>
      <c r="N37" s="35" t="s">
        <v>220</v>
      </c>
      <c r="O37" s="35"/>
      <c r="P37" s="35" t="str">
        <f>'113.3月菜單'!R7</f>
        <v>深色蔬菜</v>
      </c>
      <c r="Q37" s="35" t="s">
        <v>18</v>
      </c>
      <c r="R37" s="35"/>
      <c r="S37" s="35" t="str">
        <f>'113.3月菜單'!R8</f>
        <v>玉米濃湯(芡)</v>
      </c>
      <c r="T37" s="35" t="s">
        <v>228</v>
      </c>
      <c r="U37" s="35"/>
      <c r="V37" s="415"/>
      <c r="W37" s="36" t="s">
        <v>43</v>
      </c>
      <c r="X37" s="37" t="s">
        <v>19</v>
      </c>
      <c r="Y37" s="38">
        <v>5.2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>
      <c r="B38" s="40" t="s">
        <v>8</v>
      </c>
      <c r="C38" s="414"/>
      <c r="D38" s="2" t="s">
        <v>24</v>
      </c>
      <c r="E38" s="3"/>
      <c r="F38" s="2">
        <v>100</v>
      </c>
      <c r="G38" s="419" t="s">
        <v>217</v>
      </c>
      <c r="H38" s="420"/>
      <c r="I38" s="2">
        <v>40</v>
      </c>
      <c r="J38" s="2" t="s">
        <v>423</v>
      </c>
      <c r="K38" s="3" t="s">
        <v>219</v>
      </c>
      <c r="L38" s="2">
        <v>30</v>
      </c>
      <c r="M38" s="2" t="s">
        <v>221</v>
      </c>
      <c r="N38" s="3"/>
      <c r="O38" s="2">
        <v>50</v>
      </c>
      <c r="P38" s="2" t="s">
        <v>61</v>
      </c>
      <c r="Q38" s="3"/>
      <c r="R38" s="2">
        <v>80</v>
      </c>
      <c r="S38" s="3" t="s">
        <v>229</v>
      </c>
      <c r="T38" s="2"/>
      <c r="U38" s="2">
        <v>20</v>
      </c>
      <c r="V38" s="416"/>
      <c r="W38" s="106">
        <f>Y37*15+Y38*0+Y39*5+Y40*0+Y41*15+Y42*12+15</f>
        <v>100.5</v>
      </c>
      <c r="X38" s="41" t="s">
        <v>422</v>
      </c>
      <c r="Y38" s="42">
        <v>2.1</v>
      </c>
      <c r="Z38" s="17"/>
      <c r="AA38" s="43" t="s">
        <v>25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>
      <c r="B39" s="40">
        <v>1</v>
      </c>
      <c r="C39" s="414"/>
      <c r="D39" s="3" t="s">
        <v>99</v>
      </c>
      <c r="E39" s="3"/>
      <c r="F39" s="3">
        <v>10</v>
      </c>
      <c r="G39" s="2"/>
      <c r="H39" s="3"/>
      <c r="I39" s="2"/>
      <c r="J39" s="2"/>
      <c r="K39" s="3"/>
      <c r="L39" s="2"/>
      <c r="M39" s="2" t="s">
        <v>222</v>
      </c>
      <c r="N39" s="99" t="s">
        <v>223</v>
      </c>
      <c r="O39" s="2">
        <v>20</v>
      </c>
      <c r="P39" s="2"/>
      <c r="Q39" s="3"/>
      <c r="R39" s="2"/>
      <c r="S39" s="2" t="s">
        <v>216</v>
      </c>
      <c r="T39" s="3"/>
      <c r="U39" s="2">
        <v>1</v>
      </c>
      <c r="V39" s="416"/>
      <c r="W39" s="45" t="s">
        <v>45</v>
      </c>
      <c r="X39" s="46" t="s">
        <v>26</v>
      </c>
      <c r="Y39" s="42">
        <v>1.5</v>
      </c>
      <c r="Z39" s="18"/>
      <c r="AA39" s="47" t="s">
        <v>27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28</v>
      </c>
      <c r="AF39" s="49">
        <f>AC39*4+AD39*9</f>
        <v>160.60000000000002</v>
      </c>
    </row>
    <row r="40" spans="2:33" ht="27.9" customHeight="1">
      <c r="B40" s="40" t="s">
        <v>10</v>
      </c>
      <c r="C40" s="414"/>
      <c r="D40" s="192" t="s">
        <v>301</v>
      </c>
      <c r="E40" s="196"/>
      <c r="F40" s="3">
        <v>1</v>
      </c>
      <c r="G40" s="2"/>
      <c r="H40" s="50"/>
      <c r="I40" s="2"/>
      <c r="J40" s="2"/>
      <c r="K40" s="3"/>
      <c r="L40" s="2"/>
      <c r="M40" s="2" t="s">
        <v>224</v>
      </c>
      <c r="N40" s="3"/>
      <c r="O40" s="2">
        <v>10</v>
      </c>
      <c r="P40" s="2"/>
      <c r="Q40" s="3"/>
      <c r="R40" s="2"/>
      <c r="S40" s="2"/>
      <c r="T40" s="99"/>
      <c r="U40" s="2"/>
      <c r="V40" s="416"/>
      <c r="W40" s="102">
        <f>Y37*0+Y38*5+Y39*0+Y40*5+Y41*0+Y42*4</f>
        <v>23</v>
      </c>
      <c r="X40" s="46" t="s">
        <v>29</v>
      </c>
      <c r="Y40" s="42">
        <v>2.5</v>
      </c>
      <c r="Z40" s="17"/>
      <c r="AA40" s="18" t="s">
        <v>30</v>
      </c>
      <c r="AB40" s="19">
        <v>1.7</v>
      </c>
      <c r="AC40" s="19">
        <f>AB40*1</f>
        <v>1.7</v>
      </c>
      <c r="AD40" s="19" t="s">
        <v>28</v>
      </c>
      <c r="AE40" s="19">
        <f>AB40*5</f>
        <v>8.5</v>
      </c>
      <c r="AF40" s="19">
        <f>AC40*4+AE40*4</f>
        <v>40.799999999999997</v>
      </c>
    </row>
    <row r="41" spans="2:33" ht="27.9" customHeight="1">
      <c r="B41" s="413" t="s">
        <v>31</v>
      </c>
      <c r="C41" s="414"/>
      <c r="D41" s="3" t="s">
        <v>300</v>
      </c>
      <c r="E41" s="101" t="s">
        <v>98</v>
      </c>
      <c r="F41" s="3">
        <v>10</v>
      </c>
      <c r="G41" s="2"/>
      <c r="H41" s="50"/>
      <c r="I41" s="2"/>
      <c r="J41" s="2"/>
      <c r="K41" s="50"/>
      <c r="L41" s="2"/>
      <c r="M41" s="2" t="s">
        <v>225</v>
      </c>
      <c r="N41" s="50"/>
      <c r="O41" s="2">
        <v>3</v>
      </c>
      <c r="P41" s="2"/>
      <c r="Q41" s="3"/>
      <c r="R41" s="2"/>
      <c r="S41" s="2"/>
      <c r="T41" s="99"/>
      <c r="U41" s="2"/>
      <c r="V41" s="416"/>
      <c r="W41" s="45" t="s">
        <v>46</v>
      </c>
      <c r="X41" s="46" t="s">
        <v>32</v>
      </c>
      <c r="Y41" s="42">
        <v>0</v>
      </c>
      <c r="Z41" s="18"/>
      <c r="AA41" s="18" t="s">
        <v>33</v>
      </c>
      <c r="AB41" s="19">
        <v>2.5</v>
      </c>
      <c r="AC41" s="19"/>
      <c r="AD41" s="19">
        <f>AB41*5</f>
        <v>12.5</v>
      </c>
      <c r="AE41" s="19" t="s">
        <v>28</v>
      </c>
      <c r="AF41" s="19">
        <f>AD41*9</f>
        <v>112.5</v>
      </c>
      <c r="AG41" s="105"/>
    </row>
    <row r="42" spans="2:33" ht="27.9" customHeight="1">
      <c r="B42" s="413"/>
      <c r="C42" s="414"/>
      <c r="D42" s="3"/>
      <c r="E42" s="101"/>
      <c r="F42" s="3"/>
      <c r="G42" s="2"/>
      <c r="H42" s="50"/>
      <c r="I42" s="2"/>
      <c r="J42" s="2"/>
      <c r="K42" s="50"/>
      <c r="L42" s="2"/>
      <c r="M42" s="2" t="s">
        <v>227</v>
      </c>
      <c r="N42" s="99" t="s">
        <v>226</v>
      </c>
      <c r="O42" s="2">
        <v>10</v>
      </c>
      <c r="P42" s="2"/>
      <c r="Q42" s="50"/>
      <c r="R42" s="2"/>
      <c r="S42" s="3"/>
      <c r="T42" s="50"/>
      <c r="U42" s="3"/>
      <c r="V42" s="416"/>
      <c r="W42" s="102">
        <f>Y37*2+Y38*7+Y39*1+Y40*0+Y41*0+Y42*8</f>
        <v>26.6</v>
      </c>
      <c r="X42" s="94" t="s">
        <v>41</v>
      </c>
      <c r="Y42" s="51">
        <v>0</v>
      </c>
      <c r="Z42" s="17"/>
      <c r="AA42" s="18" t="s">
        <v>34</v>
      </c>
      <c r="AE42" s="18">
        <f>AB42*15</f>
        <v>0</v>
      </c>
      <c r="AG42" s="106"/>
    </row>
    <row r="43" spans="2:33" ht="27.9" customHeight="1">
      <c r="B43" s="52" t="s">
        <v>35</v>
      </c>
      <c r="C43" s="53"/>
      <c r="D43" s="101"/>
      <c r="E43" s="50"/>
      <c r="F43" s="2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3"/>
      <c r="T43" s="50"/>
      <c r="U43" s="3"/>
      <c r="V43" s="416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5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7"/>
      <c r="W44" s="103">
        <f>W38*4+W42*4+W40*9</f>
        <v>715.4</v>
      </c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7"/>
    </row>
    <row r="45" spans="2:33" s="85" customFormat="1" ht="21.75" customHeight="1">
      <c r="B45" s="418" t="s">
        <v>136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84"/>
      <c r="AA45" s="70"/>
      <c r="AB45" s="64"/>
      <c r="AC45" s="70"/>
      <c r="AD45" s="70"/>
      <c r="AE45" s="70"/>
      <c r="AF45" s="70"/>
      <c r="AG45" s="70"/>
    </row>
    <row r="46" spans="2:33" ht="21" customHeight="1"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2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23:H23"/>
    <mergeCell ref="S23:T23"/>
    <mergeCell ref="G3:O3"/>
    <mergeCell ref="B33:B34"/>
    <mergeCell ref="C37:C42"/>
    <mergeCell ref="V37:V44"/>
    <mergeCell ref="B41:B42"/>
    <mergeCell ref="B45:N46"/>
    <mergeCell ref="C29:C34"/>
    <mergeCell ref="V29:V36"/>
    <mergeCell ref="G38:H38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zoomScale="75" zoomScaleNormal="75" workbookViewId="0">
      <selection activeCell="J7" sqref="J7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422" t="s">
        <v>454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  <c r="AB1" s="6"/>
    </row>
    <row r="2" spans="2:33" s="5" customFormat="1" ht="13.5" customHeight="1">
      <c r="B2" s="423"/>
      <c r="C2" s="424"/>
      <c r="D2" s="424"/>
      <c r="E2" s="424"/>
      <c r="F2" s="424"/>
      <c r="G2" s="42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42</v>
      </c>
      <c r="C3" s="11"/>
      <c r="D3" s="12"/>
      <c r="E3" s="12"/>
      <c r="F3" s="12"/>
      <c r="G3" s="429" t="s">
        <v>162</v>
      </c>
      <c r="H3" s="429"/>
      <c r="I3" s="429"/>
      <c r="J3" s="429"/>
      <c r="K3" s="429"/>
      <c r="L3" s="429"/>
      <c r="M3" s="429"/>
      <c r="N3" s="429"/>
      <c r="O3" s="429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40</v>
      </c>
      <c r="F4" s="22"/>
      <c r="G4" s="22" t="s">
        <v>3</v>
      </c>
      <c r="H4" s="23" t="s">
        <v>40</v>
      </c>
      <c r="I4" s="22"/>
      <c r="J4" s="22" t="s">
        <v>4</v>
      </c>
      <c r="K4" s="23" t="s">
        <v>40</v>
      </c>
      <c r="L4" s="24"/>
      <c r="M4" s="22" t="s">
        <v>4</v>
      </c>
      <c r="N4" s="23" t="s">
        <v>40</v>
      </c>
      <c r="O4" s="22"/>
      <c r="P4" s="22" t="s">
        <v>4</v>
      </c>
      <c r="Q4" s="23" t="s">
        <v>40</v>
      </c>
      <c r="R4" s="22"/>
      <c r="S4" s="25" t="s">
        <v>5</v>
      </c>
      <c r="T4" s="23" t="s">
        <v>40</v>
      </c>
      <c r="U4" s="22"/>
      <c r="V4" s="97" t="s">
        <v>47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4"/>
    </row>
    <row r="5" spans="2:33" s="39" customFormat="1" ht="65.099999999999994" customHeight="1">
      <c r="B5" s="34">
        <v>3</v>
      </c>
      <c r="C5" s="414"/>
      <c r="D5" s="35" t="str">
        <f>'113.3月菜單'!B12</f>
        <v>香Q米飯</v>
      </c>
      <c r="E5" s="35" t="s">
        <v>15</v>
      </c>
      <c r="F5" s="1" t="s">
        <v>16</v>
      </c>
      <c r="G5" s="35" t="str">
        <f>'113.3月菜單'!B13</f>
        <v>香菇雞丁</v>
      </c>
      <c r="H5" s="35" t="s">
        <v>17</v>
      </c>
      <c r="I5" s="1" t="s">
        <v>16</v>
      </c>
      <c r="J5" s="35" t="str">
        <f>'113.3月菜單'!B14</f>
        <v>滷味拼盤(豆)</v>
      </c>
      <c r="K5" s="35" t="s">
        <v>17</v>
      </c>
      <c r="L5" s="1" t="s">
        <v>16</v>
      </c>
      <c r="M5" s="35" t="str">
        <f>'113.3月菜單'!B15</f>
        <v>酢醬仔仔麵(加)</v>
      </c>
      <c r="N5" s="35" t="s">
        <v>17</v>
      </c>
      <c r="O5" s="1" t="s">
        <v>16</v>
      </c>
      <c r="P5" s="35" t="str">
        <f>'113.3月菜單'!B16</f>
        <v>深色蔬菜</v>
      </c>
      <c r="Q5" s="35" t="s">
        <v>18</v>
      </c>
      <c r="R5" s="1" t="s">
        <v>16</v>
      </c>
      <c r="S5" s="35" t="str">
        <f>'113.3月菜單'!B17</f>
        <v>紫菜蛋花湯</v>
      </c>
      <c r="T5" s="35" t="s">
        <v>17</v>
      </c>
      <c r="U5" s="1" t="s">
        <v>16</v>
      </c>
      <c r="V5" s="415"/>
      <c r="W5" s="36" t="s">
        <v>43</v>
      </c>
      <c r="X5" s="37" t="s">
        <v>19</v>
      </c>
      <c r="Y5" s="38">
        <v>5.3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5"/>
    </row>
    <row r="6" spans="2:33" ht="27.9" customHeight="1">
      <c r="B6" s="40" t="s">
        <v>8</v>
      </c>
      <c r="C6" s="414"/>
      <c r="D6" s="2" t="s">
        <v>58</v>
      </c>
      <c r="E6" s="3"/>
      <c r="F6" s="2">
        <v>100</v>
      </c>
      <c r="G6" s="434" t="s">
        <v>230</v>
      </c>
      <c r="H6" s="435"/>
      <c r="I6" s="2">
        <v>40</v>
      </c>
      <c r="J6" s="2" t="s">
        <v>428</v>
      </c>
      <c r="K6" s="2"/>
      <c r="L6" s="2">
        <v>30</v>
      </c>
      <c r="M6" s="2" t="s">
        <v>115</v>
      </c>
      <c r="N6" s="2"/>
      <c r="O6" s="2">
        <v>35</v>
      </c>
      <c r="P6" s="2" t="s">
        <v>61</v>
      </c>
      <c r="Q6" s="2"/>
      <c r="R6" s="2">
        <v>80</v>
      </c>
      <c r="S6" s="3" t="s">
        <v>236</v>
      </c>
      <c r="T6" s="2"/>
      <c r="U6" s="2">
        <v>1</v>
      </c>
      <c r="V6" s="416"/>
      <c r="W6" s="106">
        <f>Y5*15+Y6*0+Y7*5+Y8*0+Y9*15+Y10*12+15</f>
        <v>103.5</v>
      </c>
      <c r="X6" s="41" t="s">
        <v>422</v>
      </c>
      <c r="Y6" s="42">
        <v>2.1</v>
      </c>
      <c r="Z6" s="17"/>
      <c r="AA6" s="43" t="s">
        <v>25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6"/>
    </row>
    <row r="7" spans="2:33" ht="27.9" customHeight="1">
      <c r="B7" s="40">
        <v>4</v>
      </c>
      <c r="C7" s="414"/>
      <c r="D7" s="2"/>
      <c r="E7" s="3"/>
      <c r="F7" s="2"/>
      <c r="G7" s="2" t="s">
        <v>177</v>
      </c>
      <c r="H7" s="2"/>
      <c r="I7" s="2">
        <v>20</v>
      </c>
      <c r="J7" s="2" t="s">
        <v>429</v>
      </c>
      <c r="K7" s="2" t="s">
        <v>92</v>
      </c>
      <c r="L7" s="2">
        <v>30</v>
      </c>
      <c r="M7" s="2" t="s">
        <v>233</v>
      </c>
      <c r="N7" s="101" t="s">
        <v>234</v>
      </c>
      <c r="O7" s="2">
        <v>5</v>
      </c>
      <c r="P7" s="2"/>
      <c r="Q7" s="2"/>
      <c r="R7" s="2"/>
      <c r="S7" s="2" t="s">
        <v>72</v>
      </c>
      <c r="T7" s="3"/>
      <c r="U7" s="2">
        <v>5</v>
      </c>
      <c r="V7" s="416"/>
      <c r="W7" s="45" t="s">
        <v>45</v>
      </c>
      <c r="X7" s="46" t="s">
        <v>26</v>
      </c>
      <c r="Y7" s="42">
        <v>1.8</v>
      </c>
      <c r="Z7" s="18"/>
      <c r="AA7" s="47" t="s">
        <v>27</v>
      </c>
      <c r="AB7" s="19">
        <v>2</v>
      </c>
      <c r="AC7" s="48">
        <f>AB7*7</f>
        <v>14</v>
      </c>
      <c r="AD7" s="19">
        <f>AB7*5</f>
        <v>10</v>
      </c>
      <c r="AE7" s="19" t="s">
        <v>28</v>
      </c>
      <c r="AF7" s="49">
        <f>AC7*4+AD7*9</f>
        <v>146</v>
      </c>
      <c r="AG7" s="105"/>
    </row>
    <row r="8" spans="2:33" ht="27.9" customHeight="1">
      <c r="B8" s="40" t="s">
        <v>53</v>
      </c>
      <c r="C8" s="414"/>
      <c r="D8" s="2"/>
      <c r="E8" s="3"/>
      <c r="F8" s="2"/>
      <c r="G8" s="2" t="s">
        <v>232</v>
      </c>
      <c r="H8" s="50"/>
      <c r="I8" s="2">
        <v>1</v>
      </c>
      <c r="J8" s="2" t="s">
        <v>430</v>
      </c>
      <c r="K8" s="50"/>
      <c r="L8" s="2">
        <v>10</v>
      </c>
      <c r="M8" s="427" t="s">
        <v>96</v>
      </c>
      <c r="N8" s="428"/>
      <c r="O8" s="2">
        <v>3</v>
      </c>
      <c r="P8" s="2"/>
      <c r="Q8" s="50"/>
      <c r="R8" s="2"/>
      <c r="S8" s="2" t="s">
        <v>235</v>
      </c>
      <c r="T8" s="99"/>
      <c r="U8" s="2">
        <v>1</v>
      </c>
      <c r="V8" s="416"/>
      <c r="W8" s="102">
        <f>Y5*0+Y6*5+Y7*0+Y8*5+Y9*0+Y10*4</f>
        <v>23</v>
      </c>
      <c r="X8" s="46" t="s">
        <v>29</v>
      </c>
      <c r="Y8" s="42">
        <v>2.5</v>
      </c>
      <c r="Z8" s="17"/>
      <c r="AA8" s="18" t="s">
        <v>30</v>
      </c>
      <c r="AB8" s="19">
        <v>1.5</v>
      </c>
      <c r="AC8" s="19">
        <f>AB8*1</f>
        <v>1.5</v>
      </c>
      <c r="AD8" s="19" t="s">
        <v>28</v>
      </c>
      <c r="AE8" s="19">
        <f>AB8*5</f>
        <v>7.5</v>
      </c>
      <c r="AF8" s="19">
        <f>AC8*4+AE8*4</f>
        <v>36</v>
      </c>
      <c r="AG8" s="106"/>
    </row>
    <row r="9" spans="2:33" ht="27.9" customHeight="1">
      <c r="B9" s="413" t="s">
        <v>36</v>
      </c>
      <c r="C9" s="414"/>
      <c r="D9" s="3"/>
      <c r="E9" s="3"/>
      <c r="F9" s="3"/>
      <c r="G9" s="2"/>
      <c r="H9" s="50"/>
      <c r="I9" s="2"/>
      <c r="J9" s="2" t="s">
        <v>112</v>
      </c>
      <c r="K9" s="50"/>
      <c r="L9" s="2">
        <v>1</v>
      </c>
      <c r="M9" s="2" t="s">
        <v>112</v>
      </c>
      <c r="N9" s="50"/>
      <c r="O9" s="2">
        <v>3</v>
      </c>
      <c r="P9" s="2"/>
      <c r="Q9" s="50"/>
      <c r="R9" s="2"/>
      <c r="S9" s="2"/>
      <c r="T9" s="99"/>
      <c r="U9" s="2"/>
      <c r="V9" s="416"/>
      <c r="W9" s="45" t="s">
        <v>46</v>
      </c>
      <c r="X9" s="46" t="s">
        <v>32</v>
      </c>
      <c r="Y9" s="42">
        <v>0</v>
      </c>
      <c r="Z9" s="18"/>
      <c r="AA9" s="18" t="s">
        <v>33</v>
      </c>
      <c r="AB9" s="19">
        <v>2.5</v>
      </c>
      <c r="AC9" s="19"/>
      <c r="AD9" s="19">
        <f>AB9*5</f>
        <v>12.5</v>
      </c>
      <c r="AE9" s="19" t="s">
        <v>28</v>
      </c>
      <c r="AF9" s="19">
        <f>AD9*9</f>
        <v>112.5</v>
      </c>
      <c r="AG9" s="105"/>
    </row>
    <row r="10" spans="2:33" ht="27.9" customHeight="1">
      <c r="B10" s="413"/>
      <c r="C10" s="414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/>
      <c r="T10" s="50"/>
      <c r="U10" s="3"/>
      <c r="V10" s="416"/>
      <c r="W10" s="102">
        <f>Y5*2+Y6*7+Y7*1+Y8*0+Y9*0+Y10*8</f>
        <v>27.1</v>
      </c>
      <c r="X10" s="94" t="s">
        <v>41</v>
      </c>
      <c r="Y10" s="51">
        <v>0</v>
      </c>
      <c r="Z10" s="17"/>
      <c r="AA10" s="18" t="s">
        <v>34</v>
      </c>
      <c r="AE10" s="18">
        <f>AB10*15</f>
        <v>0</v>
      </c>
      <c r="AG10" s="106"/>
    </row>
    <row r="11" spans="2:33" ht="27.9" customHeight="1">
      <c r="B11" s="52" t="s">
        <v>35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1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5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7"/>
      <c r="W12" s="103">
        <f>W6*4+W10*4+W8*9</f>
        <v>729.4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7"/>
    </row>
    <row r="13" spans="2:33" s="39" customFormat="1" ht="27.9" customHeight="1">
      <c r="B13" s="34">
        <v>3</v>
      </c>
      <c r="C13" s="414"/>
      <c r="D13" s="35" t="str">
        <f>'113.3月菜單'!F12</f>
        <v>麥片飯</v>
      </c>
      <c r="E13" s="35" t="s">
        <v>15</v>
      </c>
      <c r="F13" s="35"/>
      <c r="G13" s="35" t="str">
        <f>'113.3月菜單'!F13</f>
        <v>新鮮里肌肉</v>
      </c>
      <c r="H13" s="35" t="s">
        <v>59</v>
      </c>
      <c r="I13" s="35"/>
      <c r="J13" s="35" t="str">
        <f>'113.3月菜單'!F14</f>
        <v>玉米滑蛋蝦仁(海)</v>
      </c>
      <c r="K13" s="35" t="s">
        <v>17</v>
      </c>
      <c r="L13" s="35"/>
      <c r="M13" s="35" t="str">
        <f>'113.3月菜單'!F15</f>
        <v>沙茶米血(冷)</v>
      </c>
      <c r="N13" s="35" t="s">
        <v>17</v>
      </c>
      <c r="O13" s="35"/>
      <c r="P13" s="35" t="str">
        <f>'113.3月菜單'!F16</f>
        <v>淺色蔬菜</v>
      </c>
      <c r="Q13" s="35" t="s">
        <v>18</v>
      </c>
      <c r="R13" s="35"/>
      <c r="S13" s="35" t="str">
        <f>'113.3月菜單'!F17</f>
        <v>三絲蛋花湯/獎勵金豆奶</v>
      </c>
      <c r="T13" s="35" t="s">
        <v>17</v>
      </c>
      <c r="U13" s="35"/>
      <c r="V13" s="415" t="s">
        <v>431</v>
      </c>
      <c r="W13" s="36" t="s">
        <v>43</v>
      </c>
      <c r="X13" s="37" t="s">
        <v>19</v>
      </c>
      <c r="Y13" s="38">
        <v>5.8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5"/>
    </row>
    <row r="14" spans="2:33" ht="27.9" customHeight="1">
      <c r="B14" s="40" t="s">
        <v>8</v>
      </c>
      <c r="C14" s="414"/>
      <c r="D14" s="2" t="s">
        <v>108</v>
      </c>
      <c r="E14" s="2"/>
      <c r="F14" s="2">
        <v>40</v>
      </c>
      <c r="G14" s="419" t="s">
        <v>217</v>
      </c>
      <c r="H14" s="420"/>
      <c r="I14" s="3">
        <v>40</v>
      </c>
      <c r="J14" s="2" t="s">
        <v>237</v>
      </c>
      <c r="K14" s="2" t="s">
        <v>238</v>
      </c>
      <c r="L14" s="2">
        <v>10</v>
      </c>
      <c r="M14" s="125" t="s">
        <v>403</v>
      </c>
      <c r="N14" s="127" t="s">
        <v>398</v>
      </c>
      <c r="O14" s="125">
        <v>30</v>
      </c>
      <c r="P14" s="2" t="s">
        <v>61</v>
      </c>
      <c r="Q14" s="2"/>
      <c r="R14" s="2">
        <v>80</v>
      </c>
      <c r="S14" s="3" t="s">
        <v>122</v>
      </c>
      <c r="T14" s="2"/>
      <c r="U14" s="2">
        <v>20</v>
      </c>
      <c r="V14" s="416"/>
      <c r="W14" s="106">
        <f>Y13*15+Y14*0+Y15*5+Y16*0+Y17*15+Y18*12+15</f>
        <v>109.5</v>
      </c>
      <c r="X14" s="41" t="s">
        <v>422</v>
      </c>
      <c r="Y14" s="42">
        <v>2.2000000000000002</v>
      </c>
      <c r="Z14" s="17"/>
      <c r="AA14" s="43" t="s">
        <v>25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6"/>
    </row>
    <row r="15" spans="2:33" ht="27.9" customHeight="1">
      <c r="B15" s="40">
        <v>5</v>
      </c>
      <c r="C15" s="414"/>
      <c r="D15" s="2" t="s">
        <v>109</v>
      </c>
      <c r="E15" s="2"/>
      <c r="F15" s="2">
        <v>60</v>
      </c>
      <c r="G15" s="3"/>
      <c r="H15" s="3"/>
      <c r="I15" s="3"/>
      <c r="J15" s="2" t="s">
        <v>105</v>
      </c>
      <c r="K15" s="2"/>
      <c r="L15" s="2">
        <v>1</v>
      </c>
      <c r="M15" s="169" t="s">
        <v>399</v>
      </c>
      <c r="N15" s="170"/>
      <c r="O15" s="125">
        <v>40</v>
      </c>
      <c r="P15" s="3"/>
      <c r="Q15" s="2"/>
      <c r="R15" s="2"/>
      <c r="S15" s="3" t="s">
        <v>161</v>
      </c>
      <c r="T15" s="2"/>
      <c r="U15" s="2">
        <v>10</v>
      </c>
      <c r="V15" s="416"/>
      <c r="W15" s="45" t="s">
        <v>45</v>
      </c>
      <c r="X15" s="46" t="s">
        <v>26</v>
      </c>
      <c r="Y15" s="42">
        <v>1.5</v>
      </c>
      <c r="Z15" s="18"/>
      <c r="AA15" s="47" t="s">
        <v>27</v>
      </c>
      <c r="AB15" s="19">
        <v>2</v>
      </c>
      <c r="AC15" s="48">
        <f>AB15*7</f>
        <v>14</v>
      </c>
      <c r="AD15" s="19">
        <f>AB15*5</f>
        <v>10</v>
      </c>
      <c r="AE15" s="19" t="s">
        <v>28</v>
      </c>
      <c r="AF15" s="49">
        <f>AC15*4+AD15*9</f>
        <v>146</v>
      </c>
      <c r="AG15" s="105"/>
    </row>
    <row r="16" spans="2:33" ht="27.9" customHeight="1">
      <c r="B16" s="40" t="s">
        <v>10</v>
      </c>
      <c r="C16" s="414"/>
      <c r="D16" s="50"/>
      <c r="E16" s="50"/>
      <c r="F16" s="2"/>
      <c r="G16" s="2"/>
      <c r="H16" s="2"/>
      <c r="I16" s="2"/>
      <c r="J16" s="2" t="s">
        <v>343</v>
      </c>
      <c r="K16" s="2"/>
      <c r="L16" s="2">
        <v>40</v>
      </c>
      <c r="M16" s="127"/>
      <c r="N16" s="125"/>
      <c r="O16" s="127"/>
      <c r="P16" s="3"/>
      <c r="Q16" s="2"/>
      <c r="R16" s="2"/>
      <c r="S16" s="3" t="s">
        <v>72</v>
      </c>
      <c r="T16" s="101"/>
      <c r="U16" s="2">
        <v>5</v>
      </c>
      <c r="V16" s="416"/>
      <c r="W16" s="102">
        <f>Y13*0+Y14*5+Y15*0+Y16*5+Y17*0+Y18*4</f>
        <v>23.5</v>
      </c>
      <c r="X16" s="46" t="s">
        <v>29</v>
      </c>
      <c r="Y16" s="42">
        <v>2.5</v>
      </c>
      <c r="Z16" s="17"/>
      <c r="AA16" s="18" t="s">
        <v>30</v>
      </c>
      <c r="AB16" s="19">
        <v>1.7</v>
      </c>
      <c r="AC16" s="19">
        <f>AB16*1</f>
        <v>1.7</v>
      </c>
      <c r="AD16" s="19" t="s">
        <v>28</v>
      </c>
      <c r="AE16" s="19">
        <f>AB16*5</f>
        <v>8.5</v>
      </c>
      <c r="AF16" s="19">
        <f>AC16*4+AE16*4</f>
        <v>40.799999999999997</v>
      </c>
      <c r="AG16" s="106"/>
    </row>
    <row r="17" spans="2:33" ht="27.9" customHeight="1">
      <c r="B17" s="413" t="s">
        <v>37</v>
      </c>
      <c r="C17" s="414"/>
      <c r="D17" s="50"/>
      <c r="E17" s="50"/>
      <c r="F17" s="2"/>
      <c r="G17" s="3"/>
      <c r="H17" s="3"/>
      <c r="I17" s="3"/>
      <c r="J17" s="2" t="s">
        <v>72</v>
      </c>
      <c r="K17" s="50"/>
      <c r="L17" s="2">
        <v>40</v>
      </c>
      <c r="M17" s="127"/>
      <c r="N17" s="125"/>
      <c r="O17" s="127"/>
      <c r="P17" s="3"/>
      <c r="Q17" s="101"/>
      <c r="R17" s="2"/>
      <c r="S17" s="3" t="s">
        <v>112</v>
      </c>
      <c r="T17" s="99"/>
      <c r="U17" s="2">
        <v>3</v>
      </c>
      <c r="V17" s="416"/>
      <c r="W17" s="45" t="s">
        <v>46</v>
      </c>
      <c r="X17" s="46" t="s">
        <v>32</v>
      </c>
      <c r="Y17" s="42">
        <v>0</v>
      </c>
      <c r="Z17" s="18"/>
      <c r="AA17" s="18" t="s">
        <v>33</v>
      </c>
      <c r="AB17" s="19">
        <v>2.5</v>
      </c>
      <c r="AC17" s="19"/>
      <c r="AD17" s="19">
        <f>AB17*5</f>
        <v>12.5</v>
      </c>
      <c r="AE17" s="19" t="s">
        <v>28</v>
      </c>
      <c r="AF17" s="19">
        <f>AD17*9</f>
        <v>112.5</v>
      </c>
      <c r="AG17" s="105"/>
    </row>
    <row r="18" spans="2:33" ht="27.9" customHeight="1">
      <c r="B18" s="413"/>
      <c r="C18" s="414"/>
      <c r="D18" s="50"/>
      <c r="E18" s="50"/>
      <c r="F18" s="2"/>
      <c r="G18" s="2"/>
      <c r="H18" s="50"/>
      <c r="I18" s="2"/>
      <c r="J18" s="2"/>
      <c r="K18" s="50"/>
      <c r="L18" s="2"/>
      <c r="M18" s="2"/>
      <c r="N18" s="50"/>
      <c r="O18" s="2"/>
      <c r="P18" s="3"/>
      <c r="Q18" s="99"/>
      <c r="R18" s="2"/>
      <c r="S18" s="2" t="s">
        <v>104</v>
      </c>
      <c r="T18" s="2"/>
      <c r="U18" s="2">
        <v>1</v>
      </c>
      <c r="V18" s="416"/>
      <c r="W18" s="102">
        <f>Y13*2+Y14*7+Y15*1+Y16*0+Y17*0+Y18*8</f>
        <v>28.5</v>
      </c>
      <c r="X18" s="94" t="s">
        <v>41</v>
      </c>
      <c r="Y18" s="51">
        <v>0</v>
      </c>
      <c r="Z18" s="17"/>
      <c r="AA18" s="18" t="s">
        <v>34</v>
      </c>
      <c r="AB18" s="19">
        <v>1</v>
      </c>
      <c r="AE18" s="18">
        <f>AB18*15</f>
        <v>15</v>
      </c>
      <c r="AG18" s="106"/>
    </row>
    <row r="19" spans="2:33" ht="27.9" customHeight="1">
      <c r="B19" s="52" t="s">
        <v>35</v>
      </c>
      <c r="C19" s="53"/>
      <c r="D19" s="50"/>
      <c r="E19" s="50"/>
      <c r="F19" s="2"/>
      <c r="G19" s="2"/>
      <c r="H19" s="50"/>
      <c r="I19" s="2"/>
      <c r="J19" s="3"/>
      <c r="K19" s="99"/>
      <c r="L19" s="2"/>
      <c r="M19" s="2"/>
      <c r="N19" s="50"/>
      <c r="O19" s="2"/>
      <c r="P19" s="2"/>
      <c r="Q19" s="2"/>
      <c r="R19" s="2"/>
      <c r="S19" s="3"/>
      <c r="T19" s="2"/>
      <c r="U19" s="2"/>
      <c r="V19" s="41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5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7"/>
      <c r="W20" s="103">
        <f>W14*4+W18*4+W16*9</f>
        <v>763.5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7"/>
    </row>
    <row r="21" spans="2:33" s="39" customFormat="1" ht="27.9" customHeight="1">
      <c r="B21" s="60">
        <v>3</v>
      </c>
      <c r="C21" s="414"/>
      <c r="D21" s="35" t="str">
        <f>'113.3月菜單'!J12</f>
        <v>香Q米飯</v>
      </c>
      <c r="E21" s="35" t="s">
        <v>15</v>
      </c>
      <c r="F21" s="35"/>
      <c r="G21" s="35" t="str">
        <f>'113.3月菜單'!J13</f>
        <v>蔥爆豬肉</v>
      </c>
      <c r="H21" s="35" t="s">
        <v>241</v>
      </c>
      <c r="I21" s="35"/>
      <c r="J21" s="35" t="str">
        <f>'113.3月菜單'!J14</f>
        <v>細嫩豆腐(豆)(海)</v>
      </c>
      <c r="K21" s="35" t="s">
        <v>245</v>
      </c>
      <c r="L21" s="35"/>
      <c r="M21" s="35" t="str">
        <f>'113.3月菜單'!J15</f>
        <v>奶焗洋芋</v>
      </c>
      <c r="N21" s="35" t="s">
        <v>17</v>
      </c>
      <c r="O21" s="35"/>
      <c r="P21" s="35" t="str">
        <f>'113.3月菜單'!J16</f>
        <v>深色蔬菜</v>
      </c>
      <c r="Q21" s="35" t="s">
        <v>18</v>
      </c>
      <c r="R21" s="35"/>
      <c r="S21" s="35" t="str">
        <f>'113.3月菜單'!J17</f>
        <v>鮮蔬肉絲湯</v>
      </c>
      <c r="T21" s="35" t="s">
        <v>249</v>
      </c>
      <c r="U21" s="35"/>
      <c r="V21" s="415"/>
      <c r="W21" s="36" t="s">
        <v>43</v>
      </c>
      <c r="X21" s="37" t="s">
        <v>19</v>
      </c>
      <c r="Y21" s="38">
        <v>5.5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5"/>
    </row>
    <row r="22" spans="2:33" s="65" customFormat="1" ht="27.75" customHeight="1">
      <c r="B22" s="61" t="s">
        <v>8</v>
      </c>
      <c r="C22" s="414"/>
      <c r="D22" s="2" t="s">
        <v>24</v>
      </c>
      <c r="E22" s="3"/>
      <c r="F22" s="2">
        <v>100</v>
      </c>
      <c r="G22" s="430" t="s">
        <v>242</v>
      </c>
      <c r="H22" s="431"/>
      <c r="I22" s="2">
        <v>40</v>
      </c>
      <c r="J22" s="2" t="s">
        <v>246</v>
      </c>
      <c r="K22" s="2" t="s">
        <v>257</v>
      </c>
      <c r="L22" s="2">
        <v>1</v>
      </c>
      <c r="M22" s="191" t="s">
        <v>248</v>
      </c>
      <c r="N22" s="195"/>
      <c r="O22" s="2">
        <v>45</v>
      </c>
      <c r="P22" s="2" t="s">
        <v>61</v>
      </c>
      <c r="Q22" s="2"/>
      <c r="R22" s="2">
        <v>80</v>
      </c>
      <c r="S22" s="3" t="s">
        <v>413</v>
      </c>
      <c r="T22" s="2"/>
      <c r="U22" s="2">
        <v>40</v>
      </c>
      <c r="V22" s="416"/>
      <c r="W22" s="106">
        <f>Y21*15+Y22*0+Y23*5+Y24*0+Y25*15+Y26*12+15</f>
        <v>105</v>
      </c>
      <c r="X22" s="41" t="s">
        <v>422</v>
      </c>
      <c r="Y22" s="42">
        <v>2.2999999999999998</v>
      </c>
      <c r="Z22" s="62"/>
      <c r="AA22" s="63" t="s">
        <v>25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6"/>
    </row>
    <row r="23" spans="2:33" s="65" customFormat="1" ht="27.9" customHeight="1">
      <c r="B23" s="61">
        <v>6</v>
      </c>
      <c r="C23" s="414"/>
      <c r="D23" s="3"/>
      <c r="E23" s="3"/>
      <c r="F23" s="3"/>
      <c r="G23" s="3" t="s">
        <v>244</v>
      </c>
      <c r="H23" s="50"/>
      <c r="I23" s="2">
        <v>30</v>
      </c>
      <c r="J23" s="2" t="s">
        <v>247</v>
      </c>
      <c r="K23" s="2" t="s">
        <v>92</v>
      </c>
      <c r="L23" s="2">
        <v>60</v>
      </c>
      <c r="M23" s="2" t="s">
        <v>105</v>
      </c>
      <c r="N23" s="50"/>
      <c r="O23" s="2">
        <v>1</v>
      </c>
      <c r="P23" s="2"/>
      <c r="Q23" s="2"/>
      <c r="R23" s="2"/>
      <c r="S23" s="432" t="s">
        <v>111</v>
      </c>
      <c r="T23" s="433"/>
      <c r="U23" s="2">
        <v>5</v>
      </c>
      <c r="V23" s="416"/>
      <c r="W23" s="45" t="s">
        <v>45</v>
      </c>
      <c r="X23" s="46" t="s">
        <v>26</v>
      </c>
      <c r="Y23" s="42">
        <v>1.5</v>
      </c>
      <c r="Z23" s="66"/>
      <c r="AA23" s="67" t="s">
        <v>27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28</v>
      </c>
      <c r="AF23" s="69">
        <f>AC23*4+AD23*9</f>
        <v>153.30000000000001</v>
      </c>
      <c r="AG23" s="105"/>
    </row>
    <row r="24" spans="2:33" s="65" customFormat="1" ht="27.9" customHeight="1">
      <c r="B24" s="61" t="s">
        <v>10</v>
      </c>
      <c r="C24" s="414"/>
      <c r="D24" s="3"/>
      <c r="E24" s="3"/>
      <c r="F24" s="3"/>
      <c r="G24" s="2"/>
      <c r="H24" s="2"/>
      <c r="I24" s="2"/>
      <c r="J24" s="2"/>
      <c r="K24" s="2"/>
      <c r="L24" s="2"/>
      <c r="M24" s="2"/>
      <c r="N24" s="50"/>
      <c r="O24" s="2"/>
      <c r="P24" s="2"/>
      <c r="Q24" s="50"/>
      <c r="R24" s="2"/>
      <c r="S24" s="3" t="s">
        <v>112</v>
      </c>
      <c r="T24" s="2"/>
      <c r="U24" s="2">
        <v>3</v>
      </c>
      <c r="V24" s="416"/>
      <c r="W24" s="102">
        <f>Y21*0+Y22*5+Y23*0+Y24*5+Y25*0+Y26*4</f>
        <v>24</v>
      </c>
      <c r="X24" s="46" t="s">
        <v>29</v>
      </c>
      <c r="Y24" s="42">
        <v>2.5</v>
      </c>
      <c r="Z24" s="62"/>
      <c r="AA24" s="70" t="s">
        <v>30</v>
      </c>
      <c r="AB24" s="64">
        <v>1.6</v>
      </c>
      <c r="AC24" s="64">
        <f>AB24*1</f>
        <v>1.6</v>
      </c>
      <c r="AD24" s="64" t="s">
        <v>28</v>
      </c>
      <c r="AE24" s="64">
        <f>AB24*5</f>
        <v>8</v>
      </c>
      <c r="AF24" s="64">
        <f>AC24*4+AE24*4</f>
        <v>38.4</v>
      </c>
      <c r="AG24" s="106"/>
    </row>
    <row r="25" spans="2:33" s="65" customFormat="1" ht="27.9" customHeight="1">
      <c r="B25" s="421" t="s">
        <v>38</v>
      </c>
      <c r="C25" s="414"/>
      <c r="D25" s="3"/>
      <c r="E25" s="3"/>
      <c r="F25" s="3"/>
      <c r="G25" s="2"/>
      <c r="H25" s="2"/>
      <c r="I25" s="2"/>
      <c r="J25" s="2"/>
      <c r="K25" s="2"/>
      <c r="L25" s="2"/>
      <c r="M25" s="2"/>
      <c r="N25" s="50"/>
      <c r="O25" s="2"/>
      <c r="P25" s="2"/>
      <c r="Q25" s="50"/>
      <c r="R25" s="2"/>
      <c r="S25" s="3" t="s">
        <v>104</v>
      </c>
      <c r="T25" s="2"/>
      <c r="U25" s="2">
        <v>1</v>
      </c>
      <c r="V25" s="416"/>
      <c r="W25" s="45" t="s">
        <v>46</v>
      </c>
      <c r="X25" s="46" t="s">
        <v>32</v>
      </c>
      <c r="Y25" s="42">
        <v>0</v>
      </c>
      <c r="Z25" s="66"/>
      <c r="AA25" s="70" t="s">
        <v>33</v>
      </c>
      <c r="AB25" s="64">
        <v>2.5</v>
      </c>
      <c r="AC25" s="64"/>
      <c r="AD25" s="64">
        <f>AB25*5</f>
        <v>12.5</v>
      </c>
      <c r="AE25" s="64" t="s">
        <v>28</v>
      </c>
      <c r="AF25" s="64">
        <f>AD25*9</f>
        <v>112.5</v>
      </c>
      <c r="AG25" s="105"/>
    </row>
    <row r="26" spans="2:33" s="65" customFormat="1" ht="27.9" customHeight="1">
      <c r="B26" s="421"/>
      <c r="C26" s="414"/>
      <c r="D26" s="101"/>
      <c r="E26" s="50"/>
      <c r="F26" s="2"/>
      <c r="G26" s="2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2"/>
      <c r="U26" s="2"/>
      <c r="V26" s="416"/>
      <c r="W26" s="102">
        <f>Y21*2+Y22*7+Y23*1+Y24*0+Y25*0+Y26*8</f>
        <v>28.599999999999998</v>
      </c>
      <c r="X26" s="94" t="s">
        <v>41</v>
      </c>
      <c r="Y26" s="51">
        <v>0</v>
      </c>
      <c r="Z26" s="62"/>
      <c r="AA26" s="70" t="s">
        <v>34</v>
      </c>
      <c r="AB26" s="64"/>
      <c r="AC26" s="70"/>
      <c r="AD26" s="70"/>
      <c r="AE26" s="70">
        <f>AB26*15</f>
        <v>0</v>
      </c>
      <c r="AF26" s="70"/>
      <c r="AG26" s="106"/>
    </row>
    <row r="27" spans="2:33" s="65" customFormat="1" ht="27.9" customHeight="1">
      <c r="B27" s="72" t="s">
        <v>35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5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7"/>
      <c r="W28" s="103">
        <f>W22*4+W26*4+W24*9</f>
        <v>750.4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7"/>
    </row>
    <row r="29" spans="2:33" s="39" customFormat="1" ht="27.9" customHeight="1">
      <c r="B29" s="34">
        <v>3</v>
      </c>
      <c r="C29" s="414"/>
      <c r="D29" s="35" t="str">
        <f>'113.3月菜單'!N12</f>
        <v>地瓜飯</v>
      </c>
      <c r="E29" s="35" t="s">
        <v>81</v>
      </c>
      <c r="F29" s="35"/>
      <c r="G29" s="35" t="str">
        <f>'113.3月菜單'!N13</f>
        <v>卡茲鹽酥雞(炸)</v>
      </c>
      <c r="H29" s="35" t="s">
        <v>254</v>
      </c>
      <c r="I29" s="35"/>
      <c r="J29" s="35" t="str">
        <f>'113.3月菜單'!N14</f>
        <v>瓜仔肉(醃)</v>
      </c>
      <c r="K29" s="108" t="s">
        <v>50</v>
      </c>
      <c r="L29" s="35"/>
      <c r="M29" s="35" t="str">
        <f>'113.3月菜單'!N15</f>
        <v>白菜筍絲蛋酥</v>
      </c>
      <c r="N29" s="35" t="s">
        <v>17</v>
      </c>
      <c r="O29" s="35"/>
      <c r="P29" s="35" t="str">
        <f>'113.3月菜單'!N16</f>
        <v>有機蔬菜</v>
      </c>
      <c r="Q29" s="35" t="s">
        <v>85</v>
      </c>
      <c r="R29" s="35"/>
      <c r="S29" s="35" t="str">
        <f>'113.3月菜單'!N17</f>
        <v>地瓜芋圓</v>
      </c>
      <c r="T29" s="35" t="s">
        <v>83</v>
      </c>
      <c r="U29" s="35"/>
      <c r="V29" s="415"/>
      <c r="W29" s="36" t="s">
        <v>43</v>
      </c>
      <c r="X29" s="37" t="s">
        <v>139</v>
      </c>
      <c r="Y29" s="38">
        <v>5.0999999999999996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5"/>
    </row>
    <row r="30" spans="2:33" ht="27.9" customHeight="1">
      <c r="B30" s="40" t="s">
        <v>8</v>
      </c>
      <c r="C30" s="414"/>
      <c r="D30" s="2" t="s">
        <v>24</v>
      </c>
      <c r="E30" s="2"/>
      <c r="F30" s="2">
        <v>80</v>
      </c>
      <c r="G30" s="2" t="s">
        <v>113</v>
      </c>
      <c r="H30" s="161"/>
      <c r="I30" s="2">
        <v>50</v>
      </c>
      <c r="J30" s="2" t="s">
        <v>135</v>
      </c>
      <c r="K30" s="2"/>
      <c r="L30" s="2">
        <v>1</v>
      </c>
      <c r="M30" s="2" t="s">
        <v>112</v>
      </c>
      <c r="N30" s="2"/>
      <c r="O30" s="2">
        <v>3</v>
      </c>
      <c r="P30" s="2" t="s">
        <v>61</v>
      </c>
      <c r="Q30" s="2"/>
      <c r="R30" s="2">
        <v>80</v>
      </c>
      <c r="S30" s="3" t="s">
        <v>443</v>
      </c>
      <c r="T30" s="2"/>
      <c r="U30" s="2">
        <v>10</v>
      </c>
      <c r="V30" s="416"/>
      <c r="W30" s="106">
        <f>Y29*15+Y30*0+Y31*5+Y32*0+Y33*15+Y34*12+15</f>
        <v>99</v>
      </c>
      <c r="X30" s="41" t="s">
        <v>422</v>
      </c>
      <c r="Y30" s="42">
        <v>2.5</v>
      </c>
      <c r="Z30" s="17"/>
      <c r="AA30" s="43" t="s">
        <v>25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6"/>
    </row>
    <row r="31" spans="2:33" ht="27.9" customHeight="1">
      <c r="B31" s="40">
        <v>7</v>
      </c>
      <c r="C31" s="414"/>
      <c r="D31" s="2" t="s">
        <v>63</v>
      </c>
      <c r="E31" s="2"/>
      <c r="F31" s="2">
        <v>55</v>
      </c>
      <c r="G31" s="425"/>
      <c r="H31" s="426"/>
      <c r="I31" s="2"/>
      <c r="J31" s="181" t="s">
        <v>255</v>
      </c>
      <c r="K31" s="182" t="s">
        <v>256</v>
      </c>
      <c r="L31" s="2">
        <v>28</v>
      </c>
      <c r="M31" s="2" t="s">
        <v>72</v>
      </c>
      <c r="N31" s="2"/>
      <c r="O31" s="2">
        <v>3</v>
      </c>
      <c r="P31" s="2"/>
      <c r="Q31" s="2"/>
      <c r="R31" s="2"/>
      <c r="S31" s="3" t="s">
        <v>444</v>
      </c>
      <c r="T31" s="2"/>
      <c r="U31" s="2">
        <v>10</v>
      </c>
      <c r="V31" s="416"/>
      <c r="W31" s="45" t="s">
        <v>45</v>
      </c>
      <c r="X31" s="46" t="s">
        <v>140</v>
      </c>
      <c r="Y31" s="42">
        <v>1.5</v>
      </c>
      <c r="Z31" s="18"/>
      <c r="AA31" s="47" t="s">
        <v>27</v>
      </c>
      <c r="AB31" s="19">
        <v>2</v>
      </c>
      <c r="AC31" s="48">
        <f>AB31*7</f>
        <v>14</v>
      </c>
      <c r="AD31" s="19">
        <f>AB31*5</f>
        <v>10</v>
      </c>
      <c r="AE31" s="19" t="s">
        <v>28</v>
      </c>
      <c r="AF31" s="49">
        <f>AC31*4+AD31*9</f>
        <v>146</v>
      </c>
      <c r="AG31" s="105"/>
    </row>
    <row r="32" spans="2:33" ht="27.9" customHeight="1">
      <c r="B32" s="40" t="s">
        <v>100</v>
      </c>
      <c r="C32" s="414"/>
      <c r="D32" s="50"/>
      <c r="E32" s="50"/>
      <c r="F32" s="2"/>
      <c r="G32" s="2"/>
      <c r="H32" s="50"/>
      <c r="I32" s="2"/>
      <c r="J32" s="3" t="s">
        <v>96</v>
      </c>
      <c r="K32" s="3"/>
      <c r="L32" s="3">
        <v>35</v>
      </c>
      <c r="M32" s="2" t="s">
        <v>263</v>
      </c>
      <c r="N32" s="50"/>
      <c r="O32" s="2">
        <v>10</v>
      </c>
      <c r="P32" s="2"/>
      <c r="Q32" s="50"/>
      <c r="R32" s="2"/>
      <c r="S32" s="2" t="s">
        <v>445</v>
      </c>
      <c r="T32" s="3"/>
      <c r="U32" s="2">
        <v>10</v>
      </c>
      <c r="V32" s="416"/>
      <c r="W32" s="102">
        <f>Y29*0+Y30*5+Y31*0+Y32*5+Y33*0+Y34*4</f>
        <v>25</v>
      </c>
      <c r="X32" s="46" t="s">
        <v>29</v>
      </c>
      <c r="Y32" s="42">
        <v>2.5</v>
      </c>
      <c r="Z32" s="17"/>
      <c r="AA32" s="18" t="s">
        <v>30</v>
      </c>
      <c r="AB32" s="19">
        <v>1.8</v>
      </c>
      <c r="AC32" s="19">
        <f>AB32*1</f>
        <v>1.8</v>
      </c>
      <c r="AD32" s="19" t="s">
        <v>28</v>
      </c>
      <c r="AE32" s="19">
        <f>AB32*5</f>
        <v>9</v>
      </c>
      <c r="AF32" s="19">
        <f>AC32*4+AE32*4</f>
        <v>43.2</v>
      </c>
      <c r="AG32" s="106"/>
    </row>
    <row r="33" spans="2:33" ht="27.9" customHeight="1">
      <c r="B33" s="413" t="s">
        <v>39</v>
      </c>
      <c r="C33" s="414"/>
      <c r="D33" s="50"/>
      <c r="E33" s="50"/>
      <c r="F33" s="2"/>
      <c r="G33" s="2"/>
      <c r="H33" s="50"/>
      <c r="I33" s="2"/>
      <c r="J33" s="3"/>
      <c r="K33" s="3"/>
      <c r="L33" s="3"/>
      <c r="M33" s="2" t="s">
        <v>303</v>
      </c>
      <c r="N33" s="50"/>
      <c r="O33" s="2">
        <v>40</v>
      </c>
      <c r="P33" s="2"/>
      <c r="Q33" s="50"/>
      <c r="R33" s="2"/>
      <c r="S33" s="3"/>
      <c r="T33" s="3"/>
      <c r="U33" s="3"/>
      <c r="V33" s="416"/>
      <c r="W33" s="45" t="s">
        <v>46</v>
      </c>
      <c r="X33" s="46" t="s">
        <v>32</v>
      </c>
      <c r="Y33" s="42">
        <v>0</v>
      </c>
      <c r="Z33" s="18"/>
      <c r="AA33" s="18" t="s">
        <v>33</v>
      </c>
      <c r="AB33" s="19">
        <v>2.5</v>
      </c>
      <c r="AC33" s="19"/>
      <c r="AD33" s="19">
        <f>AB33*5</f>
        <v>12.5</v>
      </c>
      <c r="AE33" s="19" t="s">
        <v>28</v>
      </c>
      <c r="AF33" s="19">
        <f>AD33*9</f>
        <v>112.5</v>
      </c>
      <c r="AG33" s="105"/>
    </row>
    <row r="34" spans="2:33" ht="27.9" customHeight="1">
      <c r="B34" s="413"/>
      <c r="C34" s="414"/>
      <c r="D34" s="50"/>
      <c r="E34" s="50"/>
      <c r="F34" s="2"/>
      <c r="G34" s="2"/>
      <c r="H34" s="50"/>
      <c r="I34" s="2"/>
      <c r="J34" s="3"/>
      <c r="K34" s="50"/>
      <c r="L34" s="3"/>
      <c r="M34" s="2"/>
      <c r="N34" s="99"/>
      <c r="O34" s="2"/>
      <c r="P34" s="2"/>
      <c r="Q34" s="50"/>
      <c r="R34" s="2"/>
      <c r="S34" s="3"/>
      <c r="T34" s="50"/>
      <c r="U34" s="2"/>
      <c r="V34" s="416"/>
      <c r="W34" s="102">
        <f>Y29*2+Y30*7+Y31*1+Y32*0+Y33*0+Y34*8-0.3</f>
        <v>28.9</v>
      </c>
      <c r="X34" s="94" t="s">
        <v>41</v>
      </c>
      <c r="Y34" s="51">
        <v>0</v>
      </c>
      <c r="Z34" s="17"/>
      <c r="AA34" s="18" t="s">
        <v>34</v>
      </c>
      <c r="AB34" s="19">
        <v>1</v>
      </c>
      <c r="AE34" s="18">
        <f>AB34*15</f>
        <v>15</v>
      </c>
      <c r="AG34" s="106"/>
    </row>
    <row r="35" spans="2:33" ht="27.9" customHeight="1">
      <c r="B35" s="52" t="s">
        <v>35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5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17"/>
      <c r="W36" s="103">
        <f>W30*4+W34*4+W32*9</f>
        <v>736.6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7"/>
    </row>
    <row r="37" spans="2:33" s="39" customFormat="1" ht="27.9" customHeight="1">
      <c r="B37" s="34">
        <v>3</v>
      </c>
      <c r="C37" s="414"/>
      <c r="D37" s="35" t="str">
        <f>'113.3月菜單'!R12</f>
        <v>台式炒麵</v>
      </c>
      <c r="E37" s="35" t="s">
        <v>120</v>
      </c>
      <c r="F37" s="35"/>
      <c r="G37" s="35" t="str">
        <f>'113.3月菜單'!R13</f>
        <v>酥炸魷魚圈(海)(炸)</v>
      </c>
      <c r="H37" s="35" t="s">
        <v>124</v>
      </c>
      <c r="I37" s="35"/>
      <c r="J37" s="35" t="str">
        <f>'113.3月菜單'!R14</f>
        <v>炙燒雞翅</v>
      </c>
      <c r="K37" s="35" t="s">
        <v>93</v>
      </c>
      <c r="L37" s="35"/>
      <c r="M37" s="35" t="str">
        <f>'113.3月菜單'!R15</f>
        <v>佛跳牆(醃)</v>
      </c>
      <c r="N37" s="35" t="s">
        <v>261</v>
      </c>
      <c r="O37" s="35"/>
      <c r="P37" s="35" t="str">
        <f>'113.3月菜單'!R16</f>
        <v>深色蔬菜</v>
      </c>
      <c r="Q37" s="35" t="s">
        <v>85</v>
      </c>
      <c r="R37" s="35"/>
      <c r="S37" s="35" t="str">
        <f>'113.3月菜單'!R17</f>
        <v>海芽薑絲湯</v>
      </c>
      <c r="T37" s="35" t="s">
        <v>83</v>
      </c>
      <c r="U37" s="35"/>
      <c r="V37" s="415"/>
      <c r="W37" s="36" t="s">
        <v>43</v>
      </c>
      <c r="X37" s="37" t="s">
        <v>19</v>
      </c>
      <c r="Y37" s="38">
        <v>4.9000000000000004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5"/>
    </row>
    <row r="38" spans="2:33" ht="27.9" customHeight="1">
      <c r="B38" s="40" t="s">
        <v>8</v>
      </c>
      <c r="C38" s="414"/>
      <c r="D38" s="2" t="s">
        <v>260</v>
      </c>
      <c r="E38" s="3"/>
      <c r="F38" s="2">
        <v>5</v>
      </c>
      <c r="G38" s="33" t="s">
        <v>152</v>
      </c>
      <c r="H38" s="131" t="s">
        <v>97</v>
      </c>
      <c r="I38" s="128">
        <v>60</v>
      </c>
      <c r="J38" s="2" t="s">
        <v>103</v>
      </c>
      <c r="K38" s="2"/>
      <c r="L38" s="2">
        <v>60</v>
      </c>
      <c r="M38" s="125" t="s">
        <v>294</v>
      </c>
      <c r="N38" s="127"/>
      <c r="O38" s="125">
        <v>10</v>
      </c>
      <c r="P38" s="2" t="s">
        <v>84</v>
      </c>
      <c r="Q38" s="3"/>
      <c r="R38" s="2">
        <v>80</v>
      </c>
      <c r="S38" s="3" t="s">
        <v>265</v>
      </c>
      <c r="T38" s="2"/>
      <c r="U38" s="2">
        <v>5</v>
      </c>
      <c r="V38" s="416"/>
      <c r="W38" s="106">
        <f>Y37*15+Y38*0+Y39*5+Y40*0+Y41*15+Y42*12+15</f>
        <v>98</v>
      </c>
      <c r="X38" s="41" t="s">
        <v>422</v>
      </c>
      <c r="Y38" s="42">
        <v>2.2999999999999998</v>
      </c>
      <c r="Z38" s="17"/>
      <c r="AA38" s="43" t="s">
        <v>25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6"/>
    </row>
    <row r="39" spans="2:33" ht="27.9" customHeight="1">
      <c r="B39" s="40">
        <v>8</v>
      </c>
      <c r="C39" s="414"/>
      <c r="D39" s="436" t="s">
        <v>96</v>
      </c>
      <c r="E39" s="437"/>
      <c r="F39" s="3">
        <v>10</v>
      </c>
      <c r="G39" s="65" t="s">
        <v>177</v>
      </c>
      <c r="H39" s="131"/>
      <c r="I39" s="128">
        <v>25</v>
      </c>
      <c r="J39" s="2"/>
      <c r="K39" s="2"/>
      <c r="L39" s="2"/>
      <c r="M39" s="169" t="s">
        <v>402</v>
      </c>
      <c r="N39" s="170"/>
      <c r="O39" s="125">
        <v>40</v>
      </c>
      <c r="P39" s="125"/>
      <c r="Q39" s="127"/>
      <c r="R39" s="125"/>
      <c r="S39" s="2" t="s">
        <v>264</v>
      </c>
      <c r="T39" s="50"/>
      <c r="U39" s="2">
        <v>1</v>
      </c>
      <c r="V39" s="416"/>
      <c r="W39" s="45" t="s">
        <v>45</v>
      </c>
      <c r="X39" s="46" t="s">
        <v>26</v>
      </c>
      <c r="Y39" s="42">
        <v>1.9</v>
      </c>
      <c r="Z39" s="18"/>
      <c r="AA39" s="47" t="s">
        <v>27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28</v>
      </c>
      <c r="AF39" s="49">
        <f>AC39*4+AD39*9</f>
        <v>167.89999999999998</v>
      </c>
      <c r="AG39" s="105"/>
    </row>
    <row r="40" spans="2:33" ht="27.9" customHeight="1">
      <c r="B40" s="40" t="s">
        <v>10</v>
      </c>
      <c r="C40" s="414"/>
      <c r="D40" s="3" t="s">
        <v>391</v>
      </c>
      <c r="E40" s="3"/>
      <c r="F40" s="3">
        <v>35</v>
      </c>
      <c r="G40" s="3"/>
      <c r="H40" s="3"/>
      <c r="I40" s="3"/>
      <c r="J40" s="3"/>
      <c r="K40" s="101"/>
      <c r="L40" s="3"/>
      <c r="M40" s="127" t="s">
        <v>293</v>
      </c>
      <c r="N40" s="125" t="s">
        <v>117</v>
      </c>
      <c r="O40" s="127">
        <v>10</v>
      </c>
      <c r="P40" s="169"/>
      <c r="Q40" s="170"/>
      <c r="R40" s="125"/>
      <c r="S40" s="2"/>
      <c r="T40" s="50"/>
      <c r="U40" s="2"/>
      <c r="V40" s="416"/>
      <c r="W40" s="102">
        <f>Y37*0+Y38*5+Y39*0+Y40*5+Y41*0+Y42*4</f>
        <v>24</v>
      </c>
      <c r="X40" s="46" t="s">
        <v>29</v>
      </c>
      <c r="Y40" s="42">
        <v>2.5</v>
      </c>
      <c r="Z40" s="17"/>
      <c r="AA40" s="18" t="s">
        <v>30</v>
      </c>
      <c r="AB40" s="19">
        <v>1.6</v>
      </c>
      <c r="AC40" s="19">
        <f>AB40*1</f>
        <v>1.6</v>
      </c>
      <c r="AD40" s="19" t="s">
        <v>28</v>
      </c>
      <c r="AE40" s="19">
        <f>AB40*5</f>
        <v>8</v>
      </c>
      <c r="AF40" s="19">
        <f>AC40*4+AE40*4</f>
        <v>38.4</v>
      </c>
      <c r="AG40" s="106"/>
    </row>
    <row r="41" spans="2:33" ht="27.9" customHeight="1">
      <c r="B41" s="413" t="s">
        <v>31</v>
      </c>
      <c r="C41" s="414"/>
      <c r="D41" s="3" t="s">
        <v>259</v>
      </c>
      <c r="E41" s="3"/>
      <c r="F41" s="2">
        <v>145</v>
      </c>
      <c r="G41" s="2"/>
      <c r="H41" s="2"/>
      <c r="I41" s="2"/>
      <c r="J41" s="3"/>
      <c r="K41" s="50"/>
      <c r="L41" s="3"/>
      <c r="M41" s="127" t="s">
        <v>112</v>
      </c>
      <c r="N41" s="125"/>
      <c r="O41" s="127">
        <v>3</v>
      </c>
      <c r="P41" s="127"/>
      <c r="Q41" s="125"/>
      <c r="R41" s="127"/>
      <c r="S41" s="2"/>
      <c r="T41" s="50"/>
      <c r="U41" s="2"/>
      <c r="V41" s="416"/>
      <c r="W41" s="45" t="s">
        <v>46</v>
      </c>
      <c r="X41" s="46" t="s">
        <v>32</v>
      </c>
      <c r="Y41" s="42">
        <v>0</v>
      </c>
      <c r="Z41" s="18"/>
      <c r="AA41" s="18" t="s">
        <v>33</v>
      </c>
      <c r="AB41" s="19">
        <v>2.5</v>
      </c>
      <c r="AC41" s="19"/>
      <c r="AD41" s="19">
        <f>AB41*5</f>
        <v>12.5</v>
      </c>
      <c r="AE41" s="19" t="s">
        <v>28</v>
      </c>
      <c r="AF41" s="19">
        <f>AD41*9</f>
        <v>112.5</v>
      </c>
      <c r="AG41" s="105"/>
    </row>
    <row r="42" spans="2:33" ht="27.9" customHeight="1">
      <c r="B42" s="413"/>
      <c r="C42" s="414"/>
      <c r="D42" s="101" t="s">
        <v>451</v>
      </c>
      <c r="E42" s="50"/>
      <c r="F42" s="2">
        <v>1</v>
      </c>
      <c r="G42" s="2"/>
      <c r="H42" s="50"/>
      <c r="I42" s="2"/>
      <c r="J42" s="2"/>
      <c r="K42" s="50"/>
      <c r="L42" s="2"/>
      <c r="M42" s="2" t="s">
        <v>104</v>
      </c>
      <c r="N42" s="50"/>
      <c r="O42" s="2">
        <v>1</v>
      </c>
      <c r="P42" s="127"/>
      <c r="Q42" s="125"/>
      <c r="R42" s="127"/>
      <c r="S42" s="2"/>
      <c r="T42" s="50"/>
      <c r="U42" s="2"/>
      <c r="V42" s="416"/>
      <c r="W42" s="102">
        <f>Y37*2+Y38*7+Y39*1+Y40*0+Y41*0+Y42*8</f>
        <v>27.799999999999997</v>
      </c>
      <c r="X42" s="94" t="s">
        <v>41</v>
      </c>
      <c r="Y42" s="51">
        <v>0</v>
      </c>
      <c r="Z42" s="17"/>
      <c r="AA42" s="18" t="s">
        <v>34</v>
      </c>
      <c r="AE42" s="18">
        <f>AB42*15</f>
        <v>0</v>
      </c>
      <c r="AG42" s="106"/>
    </row>
    <row r="43" spans="2:33" ht="27.9" customHeight="1">
      <c r="B43" s="52" t="s">
        <v>35</v>
      </c>
      <c r="C43" s="53"/>
      <c r="D43" s="101" t="s">
        <v>452</v>
      </c>
      <c r="E43" s="50"/>
      <c r="F43" s="2">
        <v>1</v>
      </c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1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5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7"/>
      <c r="W44" s="103">
        <f>W38*4+W42*4+W40*9</f>
        <v>719.2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7"/>
    </row>
    <row r="45" spans="2:33" s="85" customFormat="1" ht="21.75" customHeight="1">
      <c r="B45" s="418" t="s">
        <v>136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84"/>
      <c r="AA45" s="70"/>
      <c r="AB45" s="64"/>
      <c r="AC45" s="70"/>
      <c r="AD45" s="70"/>
      <c r="AE45" s="70"/>
      <c r="AF45" s="70"/>
      <c r="AG45" s="70"/>
    </row>
    <row r="46" spans="2:33" ht="21" customHeight="1"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18"/>
      <c r="Q46" s="86"/>
      <c r="R46" s="18"/>
      <c r="T46" s="86"/>
      <c r="U46" s="18"/>
      <c r="V46" s="87"/>
      <c r="Y46" s="90"/>
    </row>
    <row r="47" spans="2:33" ht="28.2">
      <c r="L47" s="18"/>
      <c r="M47" s="147"/>
      <c r="N47" s="147"/>
      <c r="O47" s="147"/>
      <c r="P47" s="18"/>
      <c r="Y47" s="90"/>
    </row>
    <row r="48" spans="2:33" ht="28.2">
      <c r="L48" s="18"/>
      <c r="M48" s="147"/>
      <c r="N48" s="147"/>
      <c r="O48" s="147"/>
      <c r="P48" s="18"/>
      <c r="Y48" s="90"/>
    </row>
    <row r="49" spans="12:25" ht="28.2">
      <c r="L49" s="18"/>
      <c r="M49" s="147"/>
      <c r="N49" s="158"/>
      <c r="O49" s="147"/>
      <c r="P49" s="18"/>
      <c r="Y49" s="90"/>
    </row>
    <row r="50" spans="12:25">
      <c r="Y50" s="90"/>
    </row>
    <row r="51" spans="12:25">
      <c r="Y51" s="90"/>
    </row>
    <row r="52" spans="12:25">
      <c r="Y52" s="90"/>
    </row>
  </sheetData>
  <mergeCells count="26">
    <mergeCell ref="C37:C42"/>
    <mergeCell ref="V37:V44"/>
    <mergeCell ref="B41:B42"/>
    <mergeCell ref="B45:N46"/>
    <mergeCell ref="D39:E39"/>
    <mergeCell ref="B1:Y1"/>
    <mergeCell ref="B2:G2"/>
    <mergeCell ref="C5:C10"/>
    <mergeCell ref="V5:V12"/>
    <mergeCell ref="B9:B10"/>
    <mergeCell ref="G6:H6"/>
    <mergeCell ref="G3:O3"/>
    <mergeCell ref="M8:N8"/>
    <mergeCell ref="C13:C18"/>
    <mergeCell ref="V13:V20"/>
    <mergeCell ref="B17:B18"/>
    <mergeCell ref="B25:B26"/>
    <mergeCell ref="B33:B34"/>
    <mergeCell ref="C29:C34"/>
    <mergeCell ref="V29:V36"/>
    <mergeCell ref="C21:C26"/>
    <mergeCell ref="G14:H14"/>
    <mergeCell ref="G22:H22"/>
    <mergeCell ref="G31:H31"/>
    <mergeCell ref="V21:V28"/>
    <mergeCell ref="S23:T2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zoomScale="75" zoomScaleNormal="75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422" t="s">
        <v>455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  <c r="AB1" s="6"/>
    </row>
    <row r="2" spans="2:33" s="5" customFormat="1" ht="13.5" customHeight="1">
      <c r="B2" s="423"/>
      <c r="C2" s="424"/>
      <c r="D2" s="424"/>
      <c r="E2" s="424"/>
      <c r="F2" s="424"/>
      <c r="G2" s="424"/>
      <c r="H2" s="124"/>
      <c r="I2" s="4"/>
      <c r="J2" s="4"/>
      <c r="K2" s="124"/>
      <c r="L2" s="4"/>
      <c r="M2" s="4"/>
      <c r="N2" s="124"/>
      <c r="O2" s="4"/>
      <c r="P2" s="4"/>
      <c r="Q2" s="124"/>
      <c r="R2" s="4"/>
      <c r="S2" s="4"/>
      <c r="T2" s="124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42</v>
      </c>
      <c r="C3" s="11"/>
      <c r="D3" s="12"/>
      <c r="E3" s="12"/>
      <c r="F3" s="12"/>
      <c r="G3" s="429" t="s">
        <v>162</v>
      </c>
      <c r="H3" s="429"/>
      <c r="I3" s="429"/>
      <c r="J3" s="429"/>
      <c r="K3" s="429"/>
      <c r="L3" s="429"/>
      <c r="M3" s="429"/>
      <c r="N3" s="429"/>
      <c r="O3" s="429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40</v>
      </c>
      <c r="F4" s="22"/>
      <c r="G4" s="22" t="s">
        <v>3</v>
      </c>
      <c r="H4" s="23" t="s">
        <v>40</v>
      </c>
      <c r="I4" s="22"/>
      <c r="J4" s="22" t="s">
        <v>4</v>
      </c>
      <c r="K4" s="23" t="s">
        <v>40</v>
      </c>
      <c r="L4" s="24"/>
      <c r="M4" s="22" t="s">
        <v>4</v>
      </c>
      <c r="N4" s="23" t="s">
        <v>40</v>
      </c>
      <c r="O4" s="22"/>
      <c r="P4" s="22" t="s">
        <v>4</v>
      </c>
      <c r="Q4" s="23" t="s">
        <v>40</v>
      </c>
      <c r="R4" s="22"/>
      <c r="S4" s="25" t="s">
        <v>5</v>
      </c>
      <c r="T4" s="23" t="s">
        <v>40</v>
      </c>
      <c r="U4" s="22"/>
      <c r="V4" s="97" t="s">
        <v>47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4"/>
    </row>
    <row r="5" spans="2:33" s="39" customFormat="1" ht="65.099999999999994" customHeight="1">
      <c r="B5" s="34">
        <v>3</v>
      </c>
      <c r="C5" s="414"/>
      <c r="D5" s="35" t="str">
        <f>'113.3月菜單'!B21</f>
        <v>香Q米飯</v>
      </c>
      <c r="E5" s="35" t="s">
        <v>81</v>
      </c>
      <c r="F5" s="1" t="s">
        <v>16</v>
      </c>
      <c r="G5" s="35" t="str">
        <f>'113.3月菜單'!B22</f>
        <v>蘭花干滷肉(豆)</v>
      </c>
      <c r="H5" s="35" t="s">
        <v>17</v>
      </c>
      <c r="I5" s="1" t="s">
        <v>16</v>
      </c>
      <c r="J5" s="35" t="str">
        <f>'113.3月菜單'!B23</f>
        <v>鮮蝦卷(海加)</v>
      </c>
      <c r="K5" s="35" t="s">
        <v>121</v>
      </c>
      <c r="L5" s="1" t="s">
        <v>16</v>
      </c>
      <c r="M5" s="35" t="str">
        <f>'113.3月菜單'!B24</f>
        <v>蒸蛋</v>
      </c>
      <c r="N5" s="35" t="s">
        <v>269</v>
      </c>
      <c r="O5" s="1" t="s">
        <v>16</v>
      </c>
      <c r="P5" s="35" t="str">
        <f>'113.3月菜單'!B25</f>
        <v>深色蔬菜</v>
      </c>
      <c r="Q5" s="35" t="s">
        <v>85</v>
      </c>
      <c r="R5" s="1" t="s">
        <v>16</v>
      </c>
      <c r="S5" s="35" t="str">
        <f>'113.3月菜單'!B26</f>
        <v>結頭菜湯</v>
      </c>
      <c r="T5" s="35" t="s">
        <v>83</v>
      </c>
      <c r="U5" s="1" t="s">
        <v>16</v>
      </c>
      <c r="V5" s="415"/>
      <c r="W5" s="36" t="s">
        <v>43</v>
      </c>
      <c r="X5" s="37" t="s">
        <v>19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5"/>
    </row>
    <row r="6" spans="2:33" ht="27.9" customHeight="1">
      <c r="B6" s="40" t="s">
        <v>8</v>
      </c>
      <c r="C6" s="414"/>
      <c r="D6" s="2" t="s">
        <v>82</v>
      </c>
      <c r="E6" s="3"/>
      <c r="F6" s="2">
        <v>100</v>
      </c>
      <c r="G6" s="2" t="s">
        <v>345</v>
      </c>
      <c r="H6" s="101" t="s">
        <v>344</v>
      </c>
      <c r="I6" s="2">
        <v>20</v>
      </c>
      <c r="J6" s="193" t="s">
        <v>267</v>
      </c>
      <c r="K6" s="194" t="s">
        <v>268</v>
      </c>
      <c r="L6" s="2">
        <v>20</v>
      </c>
      <c r="M6" s="2" t="s">
        <v>135</v>
      </c>
      <c r="N6" s="101"/>
      <c r="O6" s="2">
        <v>1</v>
      </c>
      <c r="P6" s="2" t="s">
        <v>84</v>
      </c>
      <c r="Q6" s="2"/>
      <c r="R6" s="2">
        <v>80</v>
      </c>
      <c r="S6" s="3" t="s">
        <v>270</v>
      </c>
      <c r="T6" s="2"/>
      <c r="U6" s="2">
        <v>40</v>
      </c>
      <c r="V6" s="416"/>
      <c r="W6" s="106">
        <f>Y5*15+Y6*0+Y7*5+Y8*0+Y9*15+Y10*12+15</f>
        <v>98</v>
      </c>
      <c r="X6" s="41" t="s">
        <v>422</v>
      </c>
      <c r="Y6" s="42">
        <v>2.4</v>
      </c>
      <c r="Z6" s="17"/>
      <c r="AA6" s="43" t="s">
        <v>25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6"/>
    </row>
    <row r="7" spans="2:33" ht="27.9" customHeight="1">
      <c r="B7" s="40">
        <v>11</v>
      </c>
      <c r="C7" s="414"/>
      <c r="D7" s="2"/>
      <c r="E7" s="3"/>
      <c r="F7" s="2"/>
      <c r="G7" s="425" t="s">
        <v>306</v>
      </c>
      <c r="H7" s="438"/>
      <c r="I7" s="2">
        <v>30</v>
      </c>
      <c r="J7" s="2" t="s">
        <v>266</v>
      </c>
      <c r="K7" s="2"/>
      <c r="L7" s="2">
        <v>35</v>
      </c>
      <c r="M7" s="3" t="s">
        <v>252</v>
      </c>
      <c r="N7" s="50"/>
      <c r="O7" s="2">
        <v>55</v>
      </c>
      <c r="P7" s="2"/>
      <c r="Q7" s="144"/>
      <c r="R7" s="2"/>
      <c r="S7" s="3"/>
      <c r="T7" s="2"/>
      <c r="U7" s="2"/>
      <c r="V7" s="416"/>
      <c r="W7" s="45" t="s">
        <v>45</v>
      </c>
      <c r="X7" s="46" t="s">
        <v>26</v>
      </c>
      <c r="Y7" s="42">
        <v>1.6</v>
      </c>
      <c r="Z7" s="18"/>
      <c r="AA7" s="47" t="s">
        <v>27</v>
      </c>
      <c r="AB7" s="19">
        <v>2</v>
      </c>
      <c r="AC7" s="48">
        <f>AB7*7</f>
        <v>14</v>
      </c>
      <c r="AD7" s="19">
        <f>AB7*5</f>
        <v>10</v>
      </c>
      <c r="AE7" s="19" t="s">
        <v>28</v>
      </c>
      <c r="AF7" s="49">
        <f>AC7*4+AD7*9</f>
        <v>146</v>
      </c>
      <c r="AG7" s="105"/>
    </row>
    <row r="8" spans="2:33" ht="27.9" customHeight="1">
      <c r="B8" s="40" t="s">
        <v>10</v>
      </c>
      <c r="C8" s="414"/>
      <c r="D8" s="2"/>
      <c r="E8" s="3"/>
      <c r="F8" s="2"/>
      <c r="G8" s="2"/>
      <c r="H8" s="144"/>
      <c r="I8" s="2"/>
      <c r="J8" s="2"/>
      <c r="K8" s="101"/>
      <c r="L8" s="2"/>
      <c r="M8" s="2"/>
      <c r="N8" s="144"/>
      <c r="O8" s="2"/>
      <c r="P8" s="2"/>
      <c r="Q8" s="125"/>
      <c r="R8" s="2"/>
      <c r="S8" s="2"/>
      <c r="T8" s="3"/>
      <c r="U8" s="2"/>
      <c r="V8" s="416"/>
      <c r="W8" s="102">
        <f>Y5*0+Y6*5+Y7*0+Y8*5+Y9*0+Y10*4</f>
        <v>24.5</v>
      </c>
      <c r="X8" s="46" t="s">
        <v>29</v>
      </c>
      <c r="Y8" s="42">
        <v>2.5</v>
      </c>
      <c r="Z8" s="17"/>
      <c r="AA8" s="18" t="s">
        <v>30</v>
      </c>
      <c r="AB8" s="19">
        <v>1.5</v>
      </c>
      <c r="AC8" s="19">
        <f>AB8*1</f>
        <v>1.5</v>
      </c>
      <c r="AD8" s="19" t="s">
        <v>28</v>
      </c>
      <c r="AE8" s="19">
        <f>AB8*5</f>
        <v>7.5</v>
      </c>
      <c r="AF8" s="19">
        <f>AC8*4+AE8*4</f>
        <v>36</v>
      </c>
      <c r="AG8" s="106"/>
    </row>
    <row r="9" spans="2:33" ht="27.9" customHeight="1">
      <c r="B9" s="413" t="s">
        <v>36</v>
      </c>
      <c r="C9" s="414"/>
      <c r="D9" s="3"/>
      <c r="E9" s="3"/>
      <c r="F9" s="3"/>
      <c r="G9" s="425"/>
      <c r="H9" s="426"/>
      <c r="I9" s="2"/>
      <c r="J9" s="2"/>
      <c r="K9" s="50"/>
      <c r="L9" s="2"/>
      <c r="M9" s="181"/>
      <c r="N9" s="182"/>
      <c r="O9" s="2"/>
      <c r="P9" s="2"/>
      <c r="Q9" s="126"/>
      <c r="R9" s="2"/>
      <c r="S9" s="3"/>
      <c r="T9" s="3"/>
      <c r="U9" s="3"/>
      <c r="V9" s="416"/>
      <c r="W9" s="45" t="s">
        <v>46</v>
      </c>
      <c r="X9" s="46" t="s">
        <v>32</v>
      </c>
      <c r="Y9" s="42">
        <v>0</v>
      </c>
      <c r="Z9" s="18"/>
      <c r="AA9" s="18" t="s">
        <v>33</v>
      </c>
      <c r="AB9" s="19">
        <v>2.5</v>
      </c>
      <c r="AC9" s="19"/>
      <c r="AD9" s="19">
        <f>AB9*5</f>
        <v>12.5</v>
      </c>
      <c r="AE9" s="19" t="s">
        <v>28</v>
      </c>
      <c r="AF9" s="19">
        <f>AD9*9</f>
        <v>112.5</v>
      </c>
      <c r="AG9" s="105"/>
    </row>
    <row r="10" spans="2:33" ht="27.9" customHeight="1">
      <c r="B10" s="413"/>
      <c r="C10" s="414"/>
      <c r="D10" s="3"/>
      <c r="E10" s="3"/>
      <c r="F10" s="3"/>
      <c r="G10" s="2"/>
      <c r="H10" s="126"/>
      <c r="I10" s="2"/>
      <c r="J10" s="2"/>
      <c r="K10" s="50"/>
      <c r="L10" s="2"/>
      <c r="M10" s="2"/>
      <c r="N10" s="126"/>
      <c r="O10" s="2"/>
      <c r="P10" s="2"/>
      <c r="Q10" s="50"/>
      <c r="R10" s="2"/>
      <c r="S10" s="3"/>
      <c r="T10" s="99"/>
      <c r="U10" s="2"/>
      <c r="V10" s="416"/>
      <c r="W10" s="102">
        <f>Y5*2+Y6*7+Y7*1+Y8*0+Y9*0+Y10*8</f>
        <v>28.400000000000002</v>
      </c>
      <c r="X10" s="94" t="s">
        <v>41</v>
      </c>
      <c r="Y10" s="51">
        <v>0</v>
      </c>
      <c r="Z10" s="17"/>
      <c r="AA10" s="18" t="s">
        <v>34</v>
      </c>
      <c r="AE10" s="18">
        <f>AB10*15</f>
        <v>0</v>
      </c>
      <c r="AG10" s="106"/>
    </row>
    <row r="11" spans="2:33" ht="27.9" customHeight="1">
      <c r="B11" s="52" t="s">
        <v>35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101"/>
      <c r="O11" s="2"/>
      <c r="P11" s="2"/>
      <c r="Q11" s="50"/>
      <c r="R11" s="2"/>
      <c r="S11" s="2"/>
      <c r="T11" s="50"/>
      <c r="U11" s="2"/>
      <c r="V11" s="41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5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7"/>
      <c r="W12" s="103">
        <f>W6*4+W10*4+W8*9</f>
        <v>726.1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7"/>
    </row>
    <row r="13" spans="2:33" s="39" customFormat="1" ht="27.9" customHeight="1">
      <c r="B13" s="34">
        <v>3</v>
      </c>
      <c r="C13" s="414"/>
      <c r="D13" s="35" t="str">
        <f>'113.3月菜單'!F21</f>
        <v>小米飯</v>
      </c>
      <c r="E13" s="35" t="s">
        <v>81</v>
      </c>
      <c r="F13" s="35"/>
      <c r="G13" s="35" t="str">
        <f>'113.3月菜單'!F22</f>
        <v>太祖鮮魷魚(海)(加)</v>
      </c>
      <c r="H13" s="35" t="s">
        <v>346</v>
      </c>
      <c r="I13" s="35"/>
      <c r="J13" s="35" t="str">
        <f>'113.3月菜單'!F23</f>
        <v>卡啦翅小腿(炸)</v>
      </c>
      <c r="K13" s="35" t="s">
        <v>351</v>
      </c>
      <c r="L13" s="35"/>
      <c r="M13" s="35" t="str">
        <f>'113.3月菜單'!F24</f>
        <v>絞肉豆腐丁(豆)</v>
      </c>
      <c r="N13" s="35" t="s">
        <v>120</v>
      </c>
      <c r="O13" s="35"/>
      <c r="P13" s="35" t="str">
        <f>'113.3月菜單'!F25</f>
        <v>淺色蔬菜</v>
      </c>
      <c r="Q13" s="35" t="s">
        <v>85</v>
      </c>
      <c r="R13" s="35"/>
      <c r="S13" s="35" t="str">
        <f>'113.3月菜單'!F26</f>
        <v>榨菜肉絲湯(醃)</v>
      </c>
      <c r="T13" s="35" t="s">
        <v>83</v>
      </c>
      <c r="U13" s="35"/>
      <c r="V13" s="415"/>
      <c r="W13" s="36" t="s">
        <v>43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5"/>
    </row>
    <row r="14" spans="2:33" ht="27.9" customHeight="1">
      <c r="B14" s="40" t="s">
        <v>8</v>
      </c>
      <c r="C14" s="414"/>
      <c r="D14" s="2" t="s">
        <v>154</v>
      </c>
      <c r="E14" s="2"/>
      <c r="F14" s="2">
        <v>40</v>
      </c>
      <c r="G14" s="2" t="s">
        <v>112</v>
      </c>
      <c r="H14" s="2"/>
      <c r="I14" s="2">
        <v>1</v>
      </c>
      <c r="J14" s="2" t="s">
        <v>352</v>
      </c>
      <c r="K14" s="2"/>
      <c r="L14" s="2">
        <v>30</v>
      </c>
      <c r="M14" s="2" t="s">
        <v>96</v>
      </c>
      <c r="N14" s="2"/>
      <c r="O14" s="2">
        <v>15</v>
      </c>
      <c r="P14" s="2" t="s">
        <v>84</v>
      </c>
      <c r="Q14" s="2"/>
      <c r="R14" s="2">
        <v>80</v>
      </c>
      <c r="S14" s="3" t="s">
        <v>354</v>
      </c>
      <c r="T14" s="2" t="s">
        <v>355</v>
      </c>
      <c r="U14" s="2">
        <v>30</v>
      </c>
      <c r="V14" s="416"/>
      <c r="W14" s="106">
        <f>Y13*15+Y14*0+Y15*5+Y16*0+Y17*15+Y18*12+15</f>
        <v>97.5</v>
      </c>
      <c r="X14" s="41" t="s">
        <v>422</v>
      </c>
      <c r="Y14" s="42">
        <v>2.4</v>
      </c>
      <c r="Z14" s="17"/>
      <c r="AA14" s="43" t="s">
        <v>25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6"/>
    </row>
    <row r="15" spans="2:33" ht="27.9" customHeight="1">
      <c r="B15" s="40">
        <v>12</v>
      </c>
      <c r="C15" s="414"/>
      <c r="D15" s="3" t="s">
        <v>60</v>
      </c>
      <c r="E15" s="2"/>
      <c r="F15" s="2">
        <v>60</v>
      </c>
      <c r="G15" s="2" t="s">
        <v>347</v>
      </c>
      <c r="H15" s="2" t="s">
        <v>348</v>
      </c>
      <c r="I15" s="2">
        <v>60</v>
      </c>
      <c r="J15" s="2"/>
      <c r="K15" s="2"/>
      <c r="L15" s="2"/>
      <c r="M15" s="2" t="s">
        <v>151</v>
      </c>
      <c r="N15" s="2" t="s">
        <v>92</v>
      </c>
      <c r="O15" s="2">
        <v>30</v>
      </c>
      <c r="P15" s="2"/>
      <c r="Q15" s="2"/>
      <c r="R15" s="2"/>
      <c r="S15" s="425" t="s">
        <v>111</v>
      </c>
      <c r="T15" s="426"/>
      <c r="U15" s="2">
        <v>5</v>
      </c>
      <c r="V15" s="416"/>
      <c r="W15" s="45" t="s">
        <v>45</v>
      </c>
      <c r="X15" s="46" t="s">
        <v>26</v>
      </c>
      <c r="Y15" s="42">
        <v>1.5</v>
      </c>
      <c r="Z15" s="18"/>
      <c r="AA15" s="47" t="s">
        <v>27</v>
      </c>
      <c r="AB15" s="19">
        <v>2</v>
      </c>
      <c r="AC15" s="48">
        <f>AB15*7</f>
        <v>14</v>
      </c>
      <c r="AD15" s="19">
        <f>AB15*5</f>
        <v>10</v>
      </c>
      <c r="AE15" s="19" t="s">
        <v>28</v>
      </c>
      <c r="AF15" s="49">
        <f>AC15*4+AD15*9</f>
        <v>146</v>
      </c>
      <c r="AG15" s="105"/>
    </row>
    <row r="16" spans="2:33" ht="27.9" customHeight="1">
      <c r="B16" s="40" t="s">
        <v>10</v>
      </c>
      <c r="C16" s="414"/>
      <c r="D16" s="50"/>
      <c r="E16" s="50"/>
      <c r="F16" s="2"/>
      <c r="G16" s="2" t="s">
        <v>349</v>
      </c>
      <c r="H16" s="99" t="s">
        <v>350</v>
      </c>
      <c r="I16" s="2">
        <v>10</v>
      </c>
      <c r="J16" s="2"/>
      <c r="K16" s="50"/>
      <c r="L16" s="2"/>
      <c r="M16" s="2"/>
      <c r="N16" s="99"/>
      <c r="O16" s="2"/>
      <c r="P16" s="2"/>
      <c r="Q16" s="2"/>
      <c r="R16" s="2"/>
      <c r="S16" s="2" t="s">
        <v>264</v>
      </c>
      <c r="T16" s="50"/>
      <c r="U16" s="2">
        <v>1</v>
      </c>
      <c r="V16" s="416"/>
      <c r="W16" s="102">
        <f>Y13*0+Y14*5+Y15*0+Y16*5+Y17*0+Y18*4</f>
        <v>24.5</v>
      </c>
      <c r="X16" s="46" t="s">
        <v>29</v>
      </c>
      <c r="Y16" s="42">
        <v>2.5</v>
      </c>
      <c r="Z16" s="17"/>
      <c r="AA16" s="18" t="s">
        <v>30</v>
      </c>
      <c r="AB16" s="19">
        <v>1.7</v>
      </c>
      <c r="AC16" s="19">
        <f>AB16*1</f>
        <v>1.7</v>
      </c>
      <c r="AD16" s="19" t="s">
        <v>28</v>
      </c>
      <c r="AE16" s="19">
        <f>AB16*5</f>
        <v>8.5</v>
      </c>
      <c r="AF16" s="19">
        <f>AC16*4+AE16*4</f>
        <v>40.799999999999997</v>
      </c>
      <c r="AG16" s="106"/>
    </row>
    <row r="17" spans="2:33" ht="27.9" customHeight="1">
      <c r="B17" s="413" t="s">
        <v>37</v>
      </c>
      <c r="C17" s="414"/>
      <c r="D17" s="50"/>
      <c r="E17" s="50"/>
      <c r="F17" s="2"/>
      <c r="G17" s="2" t="s">
        <v>392</v>
      </c>
      <c r="H17" s="50"/>
      <c r="I17" s="2">
        <v>30</v>
      </c>
      <c r="J17" s="2"/>
      <c r="K17" s="50"/>
      <c r="L17" s="2"/>
      <c r="M17" s="2"/>
      <c r="N17" s="50"/>
      <c r="O17" s="2"/>
      <c r="P17" s="2"/>
      <c r="Q17" s="50"/>
      <c r="R17" s="2"/>
      <c r="S17" s="3"/>
      <c r="T17" s="3"/>
      <c r="U17" s="3"/>
      <c r="V17" s="416"/>
      <c r="W17" s="45" t="s">
        <v>46</v>
      </c>
      <c r="X17" s="46" t="s">
        <v>32</v>
      </c>
      <c r="Y17" s="42">
        <v>0</v>
      </c>
      <c r="Z17" s="18"/>
      <c r="AA17" s="18" t="s">
        <v>33</v>
      </c>
      <c r="AB17" s="19">
        <v>2.5</v>
      </c>
      <c r="AC17" s="19"/>
      <c r="AD17" s="19">
        <f>AB17*5</f>
        <v>12.5</v>
      </c>
      <c r="AE17" s="19" t="s">
        <v>28</v>
      </c>
      <c r="AF17" s="19">
        <f>AD17*9</f>
        <v>112.5</v>
      </c>
      <c r="AG17" s="105"/>
    </row>
    <row r="18" spans="2:33" ht="27.9" customHeight="1">
      <c r="B18" s="413"/>
      <c r="C18" s="414"/>
      <c r="D18" s="50"/>
      <c r="E18" s="50"/>
      <c r="F18" s="2"/>
      <c r="G18" s="2"/>
      <c r="H18" s="50"/>
      <c r="I18" s="2"/>
      <c r="J18" s="2"/>
      <c r="K18" s="50"/>
      <c r="L18" s="2"/>
      <c r="M18" s="2"/>
      <c r="N18" s="50"/>
      <c r="O18" s="2"/>
      <c r="P18" s="2"/>
      <c r="Q18" s="50"/>
      <c r="R18" s="2"/>
      <c r="S18" s="132"/>
      <c r="T18" s="132"/>
      <c r="U18" s="132"/>
      <c r="V18" s="416"/>
      <c r="W18" s="102">
        <f>Y13*2+Y14*7+Y15*1+Y16*0+Y17*0+Y18*8</f>
        <v>28.3</v>
      </c>
      <c r="X18" s="94" t="s">
        <v>41</v>
      </c>
      <c r="Y18" s="51">
        <v>0</v>
      </c>
      <c r="Z18" s="17"/>
      <c r="AA18" s="18" t="s">
        <v>34</v>
      </c>
      <c r="AB18" s="19">
        <v>1</v>
      </c>
      <c r="AE18" s="18">
        <f>AB18*15</f>
        <v>15</v>
      </c>
      <c r="AG18" s="106"/>
    </row>
    <row r="19" spans="2:33" ht="27.9" customHeight="1">
      <c r="B19" s="52" t="s">
        <v>35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41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5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7"/>
      <c r="W20" s="103">
        <f>W14*4+W18*4+W16*9</f>
        <v>723.7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7"/>
    </row>
    <row r="21" spans="2:33" s="39" customFormat="1" ht="27.9" customHeight="1">
      <c r="B21" s="60">
        <v>3</v>
      </c>
      <c r="C21" s="414"/>
      <c r="D21" s="35" t="str">
        <f>'113.3月菜單'!J21</f>
        <v>香Q米飯</v>
      </c>
      <c r="E21" s="35" t="s">
        <v>15</v>
      </c>
      <c r="F21" s="35"/>
      <c r="G21" s="35" t="str">
        <f>'113.3月菜單'!J22</f>
        <v>黑胡椒肉排</v>
      </c>
      <c r="H21" s="35" t="s">
        <v>59</v>
      </c>
      <c r="I21" s="35"/>
      <c r="J21" s="35" t="str">
        <f>'113.3月菜單'!J23</f>
        <v>玉米絞肉</v>
      </c>
      <c r="K21" s="35" t="s">
        <v>272</v>
      </c>
      <c r="L21" s="35"/>
      <c r="M21" s="35" t="str">
        <f>'113.3月菜單'!J24</f>
        <v>韓式年糕(冷)</v>
      </c>
      <c r="N21" s="35" t="s">
        <v>68</v>
      </c>
      <c r="O21" s="35"/>
      <c r="P21" s="35" t="str">
        <f>'113.3月菜單'!J25</f>
        <v>深色蔬菜</v>
      </c>
      <c r="Q21" s="35" t="s">
        <v>18</v>
      </c>
      <c r="R21" s="35"/>
      <c r="S21" s="35" t="str">
        <f>'113.3月菜單'!J26</f>
        <v>海芽薑絲湯</v>
      </c>
      <c r="T21" s="35" t="s">
        <v>17</v>
      </c>
      <c r="U21" s="35"/>
      <c r="V21" s="415"/>
      <c r="W21" s="36" t="s">
        <v>43</v>
      </c>
      <c r="X21" s="37" t="s">
        <v>19</v>
      </c>
      <c r="Y21" s="38">
        <v>5.8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5"/>
    </row>
    <row r="22" spans="2:33" s="65" customFormat="1" ht="27.75" customHeight="1">
      <c r="B22" s="61" t="s">
        <v>8</v>
      </c>
      <c r="C22" s="414"/>
      <c r="D22" s="2" t="s">
        <v>24</v>
      </c>
      <c r="E22" s="3"/>
      <c r="F22" s="2">
        <v>100</v>
      </c>
      <c r="G22" s="419" t="s">
        <v>217</v>
      </c>
      <c r="H22" s="420"/>
      <c r="I22" s="127">
        <v>40</v>
      </c>
      <c r="J22" s="193" t="s">
        <v>405</v>
      </c>
      <c r="K22" s="194"/>
      <c r="L22" s="2">
        <v>40</v>
      </c>
      <c r="M22" s="2" t="s">
        <v>356</v>
      </c>
      <c r="N22" s="3" t="s">
        <v>357</v>
      </c>
      <c r="O22" s="2">
        <v>20</v>
      </c>
      <c r="P22" s="2" t="s">
        <v>61</v>
      </c>
      <c r="Q22" s="2"/>
      <c r="R22" s="2">
        <v>80</v>
      </c>
      <c r="S22" s="3" t="s">
        <v>362</v>
      </c>
      <c r="T22" s="2"/>
      <c r="U22" s="2">
        <v>5</v>
      </c>
      <c r="V22" s="416"/>
      <c r="W22" s="106">
        <f>Y21*15+Y22*0+Y23*5+Y24*0+Y25*15+Y26*12+15</f>
        <v>109.5</v>
      </c>
      <c r="X22" s="41" t="s">
        <v>422</v>
      </c>
      <c r="Y22" s="42">
        <v>2.1</v>
      </c>
      <c r="Z22" s="62"/>
      <c r="AA22" s="63" t="s">
        <v>25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6"/>
    </row>
    <row r="23" spans="2:33" s="65" customFormat="1" ht="27.9" customHeight="1">
      <c r="B23" s="61">
        <v>13</v>
      </c>
      <c r="C23" s="414"/>
      <c r="D23" s="2"/>
      <c r="E23" s="3"/>
      <c r="F23" s="2"/>
      <c r="G23" s="33"/>
      <c r="H23" s="131"/>
      <c r="I23" s="128"/>
      <c r="J23" s="181" t="s">
        <v>406</v>
      </c>
      <c r="K23" s="182"/>
      <c r="L23" s="2">
        <v>1</v>
      </c>
      <c r="M23" s="2" t="s">
        <v>358</v>
      </c>
      <c r="N23" s="3"/>
      <c r="O23" s="2">
        <v>50</v>
      </c>
      <c r="P23" s="2"/>
      <c r="Q23" s="2"/>
      <c r="R23" s="2"/>
      <c r="S23" s="181" t="s">
        <v>363</v>
      </c>
      <c r="T23" s="182"/>
      <c r="U23" s="2">
        <v>1</v>
      </c>
      <c r="V23" s="416"/>
      <c r="W23" s="45" t="s">
        <v>45</v>
      </c>
      <c r="X23" s="46" t="s">
        <v>26</v>
      </c>
      <c r="Y23" s="42">
        <v>1.5</v>
      </c>
      <c r="Z23" s="66"/>
      <c r="AA23" s="67" t="s">
        <v>27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28</v>
      </c>
      <c r="AF23" s="69">
        <f>AC23*4+AD23*9</f>
        <v>153.30000000000001</v>
      </c>
      <c r="AG23" s="105"/>
    </row>
    <row r="24" spans="2:33" s="65" customFormat="1" ht="27.9" customHeight="1">
      <c r="B24" s="61" t="s">
        <v>10</v>
      </c>
      <c r="C24" s="414"/>
      <c r="D24" s="3"/>
      <c r="E24" s="3"/>
      <c r="F24" s="3"/>
      <c r="G24" s="2"/>
      <c r="H24" s="2"/>
      <c r="I24" s="2"/>
      <c r="J24" s="2" t="s">
        <v>96</v>
      </c>
      <c r="K24" s="2"/>
      <c r="L24" s="2">
        <v>10</v>
      </c>
      <c r="M24" s="2" t="s">
        <v>359</v>
      </c>
      <c r="N24" s="3"/>
      <c r="O24" s="2">
        <v>5</v>
      </c>
      <c r="P24" s="2"/>
      <c r="Q24" s="50"/>
      <c r="R24" s="2"/>
      <c r="S24" s="3"/>
      <c r="T24" s="2"/>
      <c r="U24" s="2"/>
      <c r="V24" s="416"/>
      <c r="W24" s="102">
        <f>Y21*0+Y22*5+Y23*0+Y24*5+Y25*0+Y26*4</f>
        <v>23</v>
      </c>
      <c r="X24" s="46" t="s">
        <v>29</v>
      </c>
      <c r="Y24" s="42">
        <v>2.5</v>
      </c>
      <c r="Z24" s="62"/>
      <c r="AA24" s="70" t="s">
        <v>30</v>
      </c>
      <c r="AB24" s="64">
        <v>1.6</v>
      </c>
      <c r="AC24" s="64">
        <f>AB24*1</f>
        <v>1.6</v>
      </c>
      <c r="AD24" s="64" t="s">
        <v>28</v>
      </c>
      <c r="AE24" s="64">
        <f>AB24*5</f>
        <v>8</v>
      </c>
      <c r="AF24" s="64">
        <f>AC24*4+AE24*4</f>
        <v>38.4</v>
      </c>
      <c r="AG24" s="106"/>
    </row>
    <row r="25" spans="2:33" s="65" customFormat="1" ht="27.9" customHeight="1">
      <c r="B25" s="421" t="s">
        <v>38</v>
      </c>
      <c r="C25" s="414"/>
      <c r="D25" s="3"/>
      <c r="E25" s="3"/>
      <c r="F25" s="3"/>
      <c r="G25" s="2"/>
      <c r="H25" s="2"/>
      <c r="I25" s="2"/>
      <c r="J25" s="2"/>
      <c r="K25" s="2"/>
      <c r="L25" s="2"/>
      <c r="M25" s="201" t="s">
        <v>360</v>
      </c>
      <c r="N25" s="202"/>
      <c r="O25" s="2">
        <v>1</v>
      </c>
      <c r="P25" s="2"/>
      <c r="Q25" s="50"/>
      <c r="R25" s="2"/>
      <c r="S25" s="2"/>
      <c r="T25" s="50"/>
      <c r="U25" s="2"/>
      <c r="V25" s="416"/>
      <c r="W25" s="45" t="s">
        <v>46</v>
      </c>
      <c r="X25" s="46" t="s">
        <v>32</v>
      </c>
      <c r="Y25" s="42">
        <v>0</v>
      </c>
      <c r="Z25" s="66"/>
      <c r="AA25" s="70" t="s">
        <v>33</v>
      </c>
      <c r="AB25" s="64">
        <v>2.5</v>
      </c>
      <c r="AC25" s="64"/>
      <c r="AD25" s="64">
        <f>AB25*5</f>
        <v>12.5</v>
      </c>
      <c r="AE25" s="64" t="s">
        <v>28</v>
      </c>
      <c r="AF25" s="64">
        <f>AD25*9</f>
        <v>112.5</v>
      </c>
      <c r="AG25" s="105"/>
    </row>
    <row r="26" spans="2:33" s="65" customFormat="1" ht="27.9" customHeight="1">
      <c r="B26" s="421"/>
      <c r="C26" s="414"/>
      <c r="D26" s="3"/>
      <c r="E26" s="3"/>
      <c r="F26" s="3"/>
      <c r="G26" s="2"/>
      <c r="H26" s="2"/>
      <c r="I26" s="2"/>
      <c r="J26" s="2"/>
      <c r="K26" s="50"/>
      <c r="L26" s="2"/>
      <c r="M26" s="3" t="s">
        <v>361</v>
      </c>
      <c r="N26" s="50"/>
      <c r="O26" s="2">
        <v>1</v>
      </c>
      <c r="P26" s="2"/>
      <c r="Q26" s="50"/>
      <c r="R26" s="2"/>
      <c r="S26" s="2"/>
      <c r="T26" s="99"/>
      <c r="U26" s="2"/>
      <c r="V26" s="416"/>
      <c r="W26" s="102">
        <f>Y21*2+Y22*7+Y23*1+Y24*0+Y25*0+Y26*8</f>
        <v>27.8</v>
      </c>
      <c r="X26" s="94" t="s">
        <v>41</v>
      </c>
      <c r="Y26" s="51">
        <v>0</v>
      </c>
      <c r="Z26" s="62"/>
      <c r="AA26" s="70" t="s">
        <v>34</v>
      </c>
      <c r="AB26" s="64"/>
      <c r="AC26" s="70"/>
      <c r="AD26" s="70"/>
      <c r="AE26" s="70">
        <f>AB26*15</f>
        <v>0</v>
      </c>
      <c r="AF26" s="70"/>
      <c r="AG26" s="106"/>
    </row>
    <row r="27" spans="2:33" s="65" customFormat="1" ht="27.9" customHeight="1">
      <c r="B27" s="72" t="s">
        <v>35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5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7"/>
      <c r="W28" s="103">
        <f>W22*4+W26*4+W24*9</f>
        <v>756.2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7"/>
    </row>
    <row r="29" spans="2:33" s="39" customFormat="1" ht="27.9" customHeight="1">
      <c r="B29" s="34">
        <v>3</v>
      </c>
      <c r="C29" s="414"/>
      <c r="D29" s="35" t="str">
        <f>'113.3月菜單'!N21</f>
        <v>地瓜飯</v>
      </c>
      <c r="E29" s="35" t="s">
        <v>15</v>
      </c>
      <c r="F29" s="35"/>
      <c r="G29" s="35" t="str">
        <f>'113.3月菜單'!N22</f>
        <v>酥炸魚丁(海)(炸)</v>
      </c>
      <c r="H29" s="35" t="s">
        <v>273</v>
      </c>
      <c r="I29" s="35"/>
      <c r="J29" s="35" t="str">
        <f>'113.3月菜單'!N23</f>
        <v>蕃茄黃金蛋</v>
      </c>
      <c r="K29" s="35" t="s">
        <v>17</v>
      </c>
      <c r="L29" s="35"/>
      <c r="M29" s="35" t="str">
        <f>'113.3月菜單'!N24</f>
        <v>壽喜燒肉</v>
      </c>
      <c r="N29" s="35" t="s">
        <v>17</v>
      </c>
      <c r="O29" s="35"/>
      <c r="P29" s="35" t="str">
        <f>'113.3月菜單'!N25</f>
        <v>有機蔬菜</v>
      </c>
      <c r="Q29" s="35" t="s">
        <v>49</v>
      </c>
      <c r="R29" s="35"/>
      <c r="S29" s="35" t="str">
        <f>'113.3月菜單'!N26</f>
        <v>味噌豆腐湯(豆)</v>
      </c>
      <c r="T29" s="35" t="s">
        <v>48</v>
      </c>
      <c r="U29" s="35"/>
      <c r="V29" s="415"/>
      <c r="W29" s="36" t="s">
        <v>436</v>
      </c>
      <c r="X29" s="37" t="s">
        <v>139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>
      <c r="B30" s="40" t="s">
        <v>8</v>
      </c>
      <c r="C30" s="414"/>
      <c r="D30" s="2" t="s">
        <v>60</v>
      </c>
      <c r="E30" s="2"/>
      <c r="F30" s="2">
        <v>80</v>
      </c>
      <c r="G30" s="193" t="s">
        <v>169</v>
      </c>
      <c r="H30" s="194" t="s">
        <v>274</v>
      </c>
      <c r="I30" s="2">
        <v>40</v>
      </c>
      <c r="J30" s="193" t="s">
        <v>150</v>
      </c>
      <c r="K30" s="194"/>
      <c r="L30" s="2">
        <v>60</v>
      </c>
      <c r="M30" s="2" t="s">
        <v>391</v>
      </c>
      <c r="N30" s="3"/>
      <c r="O30" s="2">
        <v>20</v>
      </c>
      <c r="P30" s="2" t="s">
        <v>61</v>
      </c>
      <c r="Q30" s="2"/>
      <c r="R30" s="2">
        <v>80</v>
      </c>
      <c r="S30" s="3" t="s">
        <v>86</v>
      </c>
      <c r="T30" s="2"/>
      <c r="U30" s="2">
        <v>1</v>
      </c>
      <c r="V30" s="416"/>
      <c r="W30" s="106">
        <f>Y29*15+Y30*0+Y31*5+Y32*0+Y33*15+Y34*12+15</f>
        <v>100</v>
      </c>
      <c r="X30" s="41" t="s">
        <v>422</v>
      </c>
      <c r="Y30" s="42">
        <v>2.4</v>
      </c>
      <c r="Z30" s="17"/>
      <c r="AA30" s="43" t="s">
        <v>25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>
      <c r="B31" s="40">
        <v>14</v>
      </c>
      <c r="C31" s="414"/>
      <c r="D31" s="2" t="s">
        <v>63</v>
      </c>
      <c r="E31" s="2"/>
      <c r="F31" s="2">
        <v>55</v>
      </c>
      <c r="G31" s="181" t="s">
        <v>275</v>
      </c>
      <c r="H31" s="182"/>
      <c r="I31" s="2">
        <v>20</v>
      </c>
      <c r="J31" s="181" t="s">
        <v>290</v>
      </c>
      <c r="K31" s="182"/>
      <c r="L31" s="2">
        <v>30</v>
      </c>
      <c r="M31" s="2" t="s">
        <v>371</v>
      </c>
      <c r="N31" s="3"/>
      <c r="O31" s="2">
        <v>20</v>
      </c>
      <c r="P31" s="2"/>
      <c r="Q31" s="2"/>
      <c r="R31" s="2"/>
      <c r="S31" s="3" t="s">
        <v>222</v>
      </c>
      <c r="T31" s="2" t="s">
        <v>92</v>
      </c>
      <c r="U31" s="2">
        <v>30</v>
      </c>
      <c r="V31" s="416"/>
      <c r="W31" s="45" t="s">
        <v>45</v>
      </c>
      <c r="X31" s="46" t="s">
        <v>437</v>
      </c>
      <c r="Y31" s="42">
        <v>2</v>
      </c>
      <c r="Z31" s="18"/>
      <c r="AA31" s="47" t="s">
        <v>27</v>
      </c>
      <c r="AB31" s="19">
        <v>2</v>
      </c>
      <c r="AC31" s="48">
        <f>AB31*7</f>
        <v>14</v>
      </c>
      <c r="AD31" s="19">
        <f>AB31*5</f>
        <v>10</v>
      </c>
      <c r="AE31" s="19" t="s">
        <v>28</v>
      </c>
      <c r="AF31" s="49">
        <f>AC31*4+AD31*9</f>
        <v>146</v>
      </c>
    </row>
    <row r="32" spans="2:33" ht="27.9" customHeight="1">
      <c r="B32" s="40" t="s">
        <v>10</v>
      </c>
      <c r="C32" s="414"/>
      <c r="D32" s="50"/>
      <c r="E32" s="50"/>
      <c r="F32" s="2"/>
      <c r="G32" s="2"/>
      <c r="H32" s="50"/>
      <c r="I32" s="2"/>
      <c r="J32" s="2"/>
      <c r="K32" s="2"/>
      <c r="L32" s="2"/>
      <c r="M32" s="432" t="s">
        <v>111</v>
      </c>
      <c r="N32" s="433"/>
      <c r="O32" s="2">
        <v>10</v>
      </c>
      <c r="P32" s="2"/>
      <c r="Q32" s="50"/>
      <c r="R32" s="2"/>
      <c r="S32" s="2" t="s">
        <v>114</v>
      </c>
      <c r="T32" s="50"/>
      <c r="U32" s="2">
        <v>1</v>
      </c>
      <c r="V32" s="416"/>
      <c r="W32" s="102">
        <f>Y29*0+Y30*5+Y31*0+Y32*5+Y33*0+Y34*4</f>
        <v>24.5</v>
      </c>
      <c r="X32" s="46" t="s">
        <v>438</v>
      </c>
      <c r="Y32" s="42">
        <v>2.5</v>
      </c>
      <c r="Z32" s="17"/>
      <c r="AA32" s="18" t="s">
        <v>30</v>
      </c>
      <c r="AB32" s="19">
        <v>1.8</v>
      </c>
      <c r="AC32" s="19">
        <f>AB32*1</f>
        <v>1.8</v>
      </c>
      <c r="AD32" s="19" t="s">
        <v>28</v>
      </c>
      <c r="AE32" s="19">
        <f>AB32*5</f>
        <v>9</v>
      </c>
      <c r="AF32" s="19">
        <f>AC32*4+AE32*4</f>
        <v>43.2</v>
      </c>
    </row>
    <row r="33" spans="2:36" ht="27.9" customHeight="1">
      <c r="B33" s="413" t="s">
        <v>39</v>
      </c>
      <c r="C33" s="414"/>
      <c r="D33" s="50"/>
      <c r="E33" s="50"/>
      <c r="F33" s="2"/>
      <c r="G33" s="2"/>
      <c r="H33" s="50"/>
      <c r="I33" s="2"/>
      <c r="J33" s="2"/>
      <c r="K33" s="50"/>
      <c r="L33" s="2"/>
      <c r="M33" s="2" t="s">
        <v>372</v>
      </c>
      <c r="N33" s="3"/>
      <c r="O33" s="2">
        <v>1</v>
      </c>
      <c r="P33" s="2"/>
      <c r="Q33" s="50"/>
      <c r="R33" s="2"/>
      <c r="S33" s="2"/>
      <c r="T33" s="50"/>
      <c r="U33" s="2"/>
      <c r="V33" s="416"/>
      <c r="W33" s="45" t="s">
        <v>439</v>
      </c>
      <c r="X33" s="46" t="s">
        <v>440</v>
      </c>
      <c r="Y33" s="42">
        <v>0</v>
      </c>
      <c r="Z33" s="18"/>
      <c r="AA33" s="18" t="s">
        <v>33</v>
      </c>
      <c r="AB33" s="19">
        <v>2.5</v>
      </c>
      <c r="AC33" s="19"/>
      <c r="AD33" s="19">
        <f>AB33*5</f>
        <v>12.5</v>
      </c>
      <c r="AE33" s="19" t="s">
        <v>28</v>
      </c>
      <c r="AF33" s="19">
        <f>AD33*9</f>
        <v>112.5</v>
      </c>
      <c r="AJ33" s="18"/>
    </row>
    <row r="34" spans="2:36" ht="27.9" customHeight="1">
      <c r="B34" s="413"/>
      <c r="C34" s="414"/>
      <c r="D34" s="50"/>
      <c r="E34" s="50"/>
      <c r="F34" s="2"/>
      <c r="G34" s="2"/>
      <c r="H34" s="50"/>
      <c r="I34" s="2"/>
      <c r="J34" s="3"/>
      <c r="K34" s="50"/>
      <c r="L34" s="3"/>
      <c r="M34" s="3"/>
      <c r="N34" s="50"/>
      <c r="O34" s="2"/>
      <c r="P34" s="2"/>
      <c r="Q34" s="50"/>
      <c r="R34" s="2"/>
      <c r="S34" s="3"/>
      <c r="T34" s="50"/>
      <c r="U34" s="2"/>
      <c r="V34" s="416"/>
      <c r="W34" s="102">
        <f>Y29*2+Y30*7+Y31*1+Y32*0+Y33*0+Y34*8</f>
        <v>28.8</v>
      </c>
      <c r="X34" s="94" t="s">
        <v>441</v>
      </c>
      <c r="Y34" s="51">
        <v>0</v>
      </c>
      <c r="Z34" s="17"/>
      <c r="AA34" s="18" t="s">
        <v>34</v>
      </c>
      <c r="AB34" s="19">
        <v>1</v>
      </c>
      <c r="AE34" s="18">
        <f>AB34*15</f>
        <v>15</v>
      </c>
    </row>
    <row r="35" spans="2:36" ht="27.9" customHeight="1">
      <c r="B35" s="52" t="s">
        <v>35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5"/>
    </row>
    <row r="36" spans="2:36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17"/>
      <c r="W36" s="103">
        <f>W30*4+W34*4+W32*9</f>
        <v>735.7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7"/>
    </row>
    <row r="37" spans="2:36" s="39" customFormat="1" ht="27.9" customHeight="1">
      <c r="B37" s="34">
        <v>3</v>
      </c>
      <c r="C37" s="414"/>
      <c r="D37" s="35" t="str">
        <f>'113.3月菜單'!R21</f>
        <v>台式炒飯</v>
      </c>
      <c r="E37" s="35" t="s">
        <v>17</v>
      </c>
      <c r="F37" s="35"/>
      <c r="G37" s="35" t="str">
        <f>'113.3月菜單'!R22</f>
        <v>照燒雞翅</v>
      </c>
      <c r="H37" s="35" t="s">
        <v>93</v>
      </c>
      <c r="I37" s="35"/>
      <c r="J37" s="35" t="str">
        <f>'113.3月菜單'!R23</f>
        <v>香筍包(冷)</v>
      </c>
      <c r="K37" s="35" t="s">
        <v>15</v>
      </c>
      <c r="L37" s="35"/>
      <c r="M37" s="35" t="str">
        <f>'113.3月菜單'!R24</f>
        <v>彩頭赤肉片</v>
      </c>
      <c r="N37" s="35" t="s">
        <v>17</v>
      </c>
      <c r="O37" s="35"/>
      <c r="P37" s="35" t="str">
        <f>'113.3月菜單'!R25</f>
        <v>深色蔬菜</v>
      </c>
      <c r="Q37" s="35" t="s">
        <v>51</v>
      </c>
      <c r="R37" s="35"/>
      <c r="S37" s="35" t="str">
        <f>'113.3月菜單'!R26</f>
        <v>紫菜蛋花湯</v>
      </c>
      <c r="T37" s="35" t="s">
        <v>52</v>
      </c>
      <c r="U37" s="35"/>
      <c r="V37" s="415"/>
      <c r="W37" s="36" t="s">
        <v>43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5"/>
    </row>
    <row r="38" spans="2:36" ht="27.9" customHeight="1">
      <c r="B38" s="40" t="s">
        <v>8</v>
      </c>
      <c r="C38" s="414"/>
      <c r="D38" s="2" t="s">
        <v>216</v>
      </c>
      <c r="E38" s="3"/>
      <c r="F38" s="2">
        <v>1</v>
      </c>
      <c r="G38" s="2" t="s">
        <v>373</v>
      </c>
      <c r="H38" s="2"/>
      <c r="I38" s="2">
        <v>60</v>
      </c>
      <c r="J38" s="2" t="s">
        <v>370</v>
      </c>
      <c r="K38" s="2" t="s">
        <v>80</v>
      </c>
      <c r="L38" s="2">
        <v>30</v>
      </c>
      <c r="M38" s="127" t="s">
        <v>122</v>
      </c>
      <c r="N38" s="127"/>
      <c r="O38" s="2">
        <v>10</v>
      </c>
      <c r="P38" s="2" t="s">
        <v>61</v>
      </c>
      <c r="Q38" s="3"/>
      <c r="R38" s="2">
        <v>80</v>
      </c>
      <c r="S38" s="2" t="s">
        <v>126</v>
      </c>
      <c r="T38" s="2"/>
      <c r="U38" s="2">
        <v>1</v>
      </c>
      <c r="V38" s="416"/>
      <c r="W38" s="106">
        <f>Y37*15+Y38*0+Y39*5+Y40*0+Y41*15+Y42*12+15</f>
        <v>97.5</v>
      </c>
      <c r="X38" s="41" t="s">
        <v>422</v>
      </c>
      <c r="Y38" s="42">
        <v>2.2000000000000002</v>
      </c>
      <c r="Z38" s="17"/>
      <c r="AA38" s="43" t="s">
        <v>25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6"/>
    </row>
    <row r="39" spans="2:36" ht="27.9" customHeight="1">
      <c r="B39" s="40">
        <v>15</v>
      </c>
      <c r="C39" s="414"/>
      <c r="D39" s="2" t="s">
        <v>277</v>
      </c>
      <c r="E39" s="3"/>
      <c r="F39" s="2">
        <v>80</v>
      </c>
      <c r="G39" s="2"/>
      <c r="H39" s="2"/>
      <c r="I39" s="2"/>
      <c r="J39" s="2"/>
      <c r="K39" s="2"/>
      <c r="L39" s="2"/>
      <c r="M39" s="425" t="s">
        <v>278</v>
      </c>
      <c r="N39" s="426"/>
      <c r="O39" s="127">
        <v>10</v>
      </c>
      <c r="P39" s="2"/>
      <c r="Q39" s="3"/>
      <c r="R39" s="2"/>
      <c r="S39" s="2" t="s">
        <v>72</v>
      </c>
      <c r="T39" s="2"/>
      <c r="U39" s="2">
        <v>5</v>
      </c>
      <c r="V39" s="416"/>
      <c r="W39" s="45" t="s">
        <v>45</v>
      </c>
      <c r="X39" s="46" t="s">
        <v>26</v>
      </c>
      <c r="Y39" s="42">
        <v>1.5</v>
      </c>
      <c r="Z39" s="18"/>
      <c r="AA39" s="47" t="s">
        <v>27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28</v>
      </c>
      <c r="AF39" s="49">
        <f>AC39*4+AD39*9</f>
        <v>167.89999999999998</v>
      </c>
      <c r="AG39" s="105"/>
    </row>
    <row r="40" spans="2:36" ht="27.9" customHeight="1">
      <c r="B40" s="40" t="s">
        <v>100</v>
      </c>
      <c r="C40" s="414"/>
      <c r="D40" s="3" t="s">
        <v>99</v>
      </c>
      <c r="E40" s="3"/>
      <c r="F40" s="3">
        <v>10</v>
      </c>
      <c r="G40" s="2"/>
      <c r="H40" s="3"/>
      <c r="I40" s="2"/>
      <c r="J40" s="2"/>
      <c r="K40" s="2"/>
      <c r="L40" s="2"/>
      <c r="M40" s="2" t="s">
        <v>279</v>
      </c>
      <c r="N40" s="50"/>
      <c r="O40" s="2">
        <v>1</v>
      </c>
      <c r="P40" s="2"/>
      <c r="Q40" s="3"/>
      <c r="R40" s="2"/>
      <c r="S40" s="65" t="s">
        <v>114</v>
      </c>
      <c r="T40" s="157"/>
      <c r="U40" s="2">
        <v>1</v>
      </c>
      <c r="V40" s="416"/>
      <c r="W40" s="102">
        <f>Y37*0+Y38*5+Y39*0+Y40*5+Y41*0+Y42*4</f>
        <v>23.5</v>
      </c>
      <c r="X40" s="46" t="s">
        <v>29</v>
      </c>
      <c r="Y40" s="42">
        <v>2.5</v>
      </c>
      <c r="Z40" s="17"/>
      <c r="AA40" s="18" t="s">
        <v>30</v>
      </c>
      <c r="AB40" s="19">
        <v>1.6</v>
      </c>
      <c r="AC40" s="19">
        <f>AB40*1</f>
        <v>1.6</v>
      </c>
      <c r="AD40" s="19" t="s">
        <v>28</v>
      </c>
      <c r="AE40" s="19">
        <f>AB40*5</f>
        <v>8</v>
      </c>
      <c r="AF40" s="19">
        <f>AC40*4+AE40*4</f>
        <v>38.4</v>
      </c>
      <c r="AG40" s="106"/>
    </row>
    <row r="41" spans="2:36" ht="27.9" customHeight="1">
      <c r="B41" s="413" t="s">
        <v>31</v>
      </c>
      <c r="C41" s="414"/>
      <c r="D41" s="436" t="s">
        <v>96</v>
      </c>
      <c r="E41" s="437"/>
      <c r="F41" s="3">
        <v>5</v>
      </c>
      <c r="G41" s="2"/>
      <c r="H41" s="3"/>
      <c r="I41" s="2"/>
      <c r="J41" s="2"/>
      <c r="K41" s="2"/>
      <c r="L41" s="2"/>
      <c r="M41" s="2" t="s">
        <v>374</v>
      </c>
      <c r="N41" s="50"/>
      <c r="O41" s="2">
        <v>50</v>
      </c>
      <c r="P41" s="2"/>
      <c r="Q41" s="3"/>
      <c r="R41" s="2"/>
      <c r="S41" s="2"/>
      <c r="T41" s="50"/>
      <c r="U41" s="2"/>
      <c r="V41" s="416"/>
      <c r="W41" s="45" t="s">
        <v>46</v>
      </c>
      <c r="X41" s="46" t="s">
        <v>32</v>
      </c>
      <c r="Y41" s="42">
        <v>0</v>
      </c>
      <c r="Z41" s="18"/>
      <c r="AA41" s="18" t="s">
        <v>33</v>
      </c>
      <c r="AB41" s="19">
        <v>2.5</v>
      </c>
      <c r="AC41" s="19"/>
      <c r="AD41" s="19">
        <f>AB41*5</f>
        <v>12.5</v>
      </c>
      <c r="AE41" s="19" t="s">
        <v>28</v>
      </c>
      <c r="AF41" s="19">
        <f>AD41*9</f>
        <v>112.5</v>
      </c>
      <c r="AG41" s="105"/>
    </row>
    <row r="42" spans="2:36" ht="27.9" customHeight="1">
      <c r="B42" s="413"/>
      <c r="C42" s="414"/>
      <c r="D42" s="101" t="s">
        <v>149</v>
      </c>
      <c r="E42" s="50"/>
      <c r="F42" s="2">
        <v>0.05</v>
      </c>
      <c r="G42" s="2"/>
      <c r="H42" s="50"/>
      <c r="I42" s="2"/>
      <c r="J42" s="2"/>
      <c r="K42" s="2"/>
      <c r="L42" s="2"/>
      <c r="M42" s="2"/>
      <c r="N42" s="50"/>
      <c r="O42" s="2"/>
      <c r="P42" s="2"/>
      <c r="Q42" s="50"/>
      <c r="R42" s="2"/>
      <c r="S42" s="3"/>
      <c r="T42" s="50"/>
      <c r="U42" s="3"/>
      <c r="V42" s="416"/>
      <c r="W42" s="102">
        <f>Y37*2+Y38*7+Y39*1+Y40*0+Y41*0+Y42*8</f>
        <v>26.900000000000002</v>
      </c>
      <c r="X42" s="94" t="s">
        <v>41</v>
      </c>
      <c r="Y42" s="51">
        <v>0</v>
      </c>
      <c r="Z42" s="17"/>
      <c r="AA42" s="18" t="s">
        <v>34</v>
      </c>
      <c r="AE42" s="18">
        <f>AB42*15</f>
        <v>0</v>
      </c>
      <c r="AG42" s="106"/>
    </row>
    <row r="43" spans="2:36" ht="27.9" customHeight="1">
      <c r="B43" s="52" t="s">
        <v>35</v>
      </c>
      <c r="C43" s="53"/>
      <c r="D43" s="50"/>
      <c r="E43" s="50"/>
      <c r="F43" s="2"/>
      <c r="G43" s="2"/>
      <c r="H43" s="50"/>
      <c r="I43" s="2"/>
      <c r="J43" s="3"/>
      <c r="K43" s="50"/>
      <c r="L43" s="3"/>
      <c r="M43" s="130"/>
      <c r="N43" s="146"/>
      <c r="O43" s="2"/>
      <c r="P43" s="2"/>
      <c r="Q43" s="50"/>
      <c r="R43" s="2"/>
      <c r="S43" s="3"/>
      <c r="T43" s="50"/>
      <c r="U43" s="3"/>
      <c r="V43" s="41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5"/>
    </row>
    <row r="44" spans="2:36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7"/>
      <c r="W44" s="103">
        <f>W38*4+W42*4+W40*9</f>
        <v>709.1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7"/>
    </row>
    <row r="45" spans="2:36" s="85" customFormat="1" ht="21.75" customHeight="1">
      <c r="B45" s="418" t="s">
        <v>136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84"/>
      <c r="AA45" s="70"/>
      <c r="AB45" s="64"/>
      <c r="AC45" s="70"/>
      <c r="AD45" s="70"/>
      <c r="AE45" s="70"/>
      <c r="AF45" s="70"/>
      <c r="AG45" s="70"/>
    </row>
    <row r="46" spans="2:36" ht="21" customHeight="1"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18"/>
      <c r="Q46" s="86"/>
      <c r="R46" s="18"/>
      <c r="T46" s="86"/>
      <c r="U46" s="18"/>
      <c r="V46" s="87"/>
      <c r="Y46" s="90"/>
    </row>
    <row r="47" spans="2:36" ht="28.2">
      <c r="K47" s="151"/>
      <c r="L47" s="18"/>
      <c r="M47" s="147"/>
      <c r="N47" s="147"/>
      <c r="O47" s="147"/>
      <c r="P47" s="18"/>
      <c r="Y47" s="90"/>
    </row>
    <row r="48" spans="2:36" ht="28.2">
      <c r="K48" s="151"/>
      <c r="L48" s="18"/>
      <c r="M48" s="147"/>
      <c r="N48" s="147"/>
      <c r="O48" s="147"/>
      <c r="P48" s="18"/>
      <c r="Y48" s="90"/>
    </row>
    <row r="49" spans="11:25" ht="28.2">
      <c r="K49" s="151"/>
      <c r="L49" s="18"/>
      <c r="M49" s="147"/>
      <c r="N49" s="147"/>
      <c r="O49" s="147"/>
      <c r="P49" s="18"/>
      <c r="Y49" s="90"/>
    </row>
    <row r="50" spans="11:25">
      <c r="K50" s="151"/>
      <c r="L50" s="18"/>
      <c r="M50" s="18"/>
      <c r="N50" s="151"/>
      <c r="O50" s="18"/>
      <c r="P50" s="18"/>
      <c r="Y50" s="90"/>
    </row>
    <row r="51" spans="11:25">
      <c r="Y51" s="90"/>
    </row>
    <row r="52" spans="11:25">
      <c r="Y52" s="90"/>
    </row>
  </sheetData>
  <mergeCells count="26"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D41:E41"/>
    <mergeCell ref="M39:N39"/>
    <mergeCell ref="V29:V36"/>
    <mergeCell ref="M32:N32"/>
    <mergeCell ref="S15:T15"/>
    <mergeCell ref="B1:Y1"/>
    <mergeCell ref="B2:G2"/>
    <mergeCell ref="C5:C10"/>
    <mergeCell ref="V5:V12"/>
    <mergeCell ref="B9:B10"/>
    <mergeCell ref="B33:B34"/>
    <mergeCell ref="G3:O3"/>
    <mergeCell ref="G9:H9"/>
    <mergeCell ref="G22:H22"/>
    <mergeCell ref="G7:H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4"/>
  <sheetViews>
    <sheetView zoomScale="75" zoomScaleNormal="75" workbookViewId="0">
      <selection activeCell="M6" sqref="M6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5" s="5" customFormat="1" ht="39">
      <c r="B1" s="422" t="s">
        <v>456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  <c r="AB1" s="6"/>
    </row>
    <row r="2" spans="2:35" s="5" customFormat="1" ht="13.5" customHeight="1">
      <c r="B2" s="423"/>
      <c r="C2" s="424"/>
      <c r="D2" s="424"/>
      <c r="E2" s="424"/>
      <c r="F2" s="424"/>
      <c r="G2" s="424"/>
      <c r="H2" s="133"/>
      <c r="I2" s="4"/>
      <c r="J2" s="4"/>
      <c r="K2" s="133"/>
      <c r="L2" s="4"/>
      <c r="M2" s="4"/>
      <c r="N2" s="133"/>
      <c r="O2" s="4"/>
      <c r="P2" s="4"/>
      <c r="Q2" s="133"/>
      <c r="R2" s="4"/>
      <c r="S2" s="4"/>
      <c r="T2" s="133"/>
      <c r="U2" s="4"/>
      <c r="V2" s="8"/>
      <c r="W2" s="9"/>
      <c r="X2" s="10"/>
      <c r="Y2" s="9"/>
      <c r="Z2" s="4"/>
      <c r="AB2" s="6"/>
    </row>
    <row r="3" spans="2:35" s="18" customFormat="1" ht="32.25" customHeight="1" thickBot="1">
      <c r="B3" s="95" t="s">
        <v>42</v>
      </c>
      <c r="C3" s="11"/>
      <c r="D3" s="12"/>
      <c r="E3" s="12"/>
      <c r="F3" s="12"/>
      <c r="G3" s="429" t="s">
        <v>162</v>
      </c>
      <c r="H3" s="429"/>
      <c r="I3" s="429"/>
      <c r="J3" s="429"/>
      <c r="K3" s="429"/>
      <c r="L3" s="429"/>
      <c r="M3" s="429"/>
      <c r="N3" s="429"/>
      <c r="O3" s="429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5" s="33" customFormat="1" ht="100.2">
      <c r="B4" s="20" t="s">
        <v>0</v>
      </c>
      <c r="C4" s="21" t="s">
        <v>1</v>
      </c>
      <c r="D4" s="22" t="s">
        <v>2</v>
      </c>
      <c r="E4" s="23" t="s">
        <v>40</v>
      </c>
      <c r="F4" s="22"/>
      <c r="G4" s="22" t="s">
        <v>3</v>
      </c>
      <c r="H4" s="23" t="s">
        <v>40</v>
      </c>
      <c r="I4" s="22"/>
      <c r="J4" s="22" t="s">
        <v>4</v>
      </c>
      <c r="K4" s="23" t="s">
        <v>40</v>
      </c>
      <c r="L4" s="24"/>
      <c r="M4" s="22" t="s">
        <v>4</v>
      </c>
      <c r="N4" s="23" t="s">
        <v>40</v>
      </c>
      <c r="O4" s="22"/>
      <c r="P4" s="22" t="s">
        <v>4</v>
      </c>
      <c r="Q4" s="23" t="s">
        <v>40</v>
      </c>
      <c r="R4" s="22"/>
      <c r="S4" s="25" t="s">
        <v>5</v>
      </c>
      <c r="T4" s="23" t="s">
        <v>40</v>
      </c>
      <c r="U4" s="22"/>
      <c r="V4" s="97" t="s">
        <v>47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4"/>
    </row>
    <row r="5" spans="2:35" s="39" customFormat="1" ht="65.099999999999994" customHeight="1">
      <c r="B5" s="34">
        <v>3</v>
      </c>
      <c r="C5" s="414"/>
      <c r="D5" s="35" t="str">
        <f>'113.3月菜單'!B30</f>
        <v>香Q米飯</v>
      </c>
      <c r="E5" s="35" t="s">
        <v>54</v>
      </c>
      <c r="F5" s="1" t="s">
        <v>16</v>
      </c>
      <c r="G5" s="35" t="str">
        <f>'113.3月菜單'!B31</f>
        <v>無骨雞排(加)</v>
      </c>
      <c r="H5" s="35" t="s">
        <v>245</v>
      </c>
      <c r="I5" s="1" t="s">
        <v>16</v>
      </c>
      <c r="J5" s="35" t="str">
        <f>'113.3月菜單'!B32</f>
        <v>高麗菜炒蛋(海)</v>
      </c>
      <c r="K5" s="35" t="s">
        <v>280</v>
      </c>
      <c r="L5" s="1" t="s">
        <v>16</v>
      </c>
      <c r="M5" s="35" t="str">
        <f>'113.3月菜單'!B33</f>
        <v>特濃咖哩</v>
      </c>
      <c r="N5" s="35" t="s">
        <v>17</v>
      </c>
      <c r="O5" s="1" t="s">
        <v>16</v>
      </c>
      <c r="P5" s="35" t="str">
        <f>'113.3月菜單'!B34</f>
        <v>深色蔬菜</v>
      </c>
      <c r="Q5" s="35" t="s">
        <v>56</v>
      </c>
      <c r="R5" s="1" t="s">
        <v>16</v>
      </c>
      <c r="S5" s="35" t="str">
        <f>'113.3月菜單'!B35</f>
        <v>金茸三絲湯</v>
      </c>
      <c r="T5" s="35" t="s">
        <v>17</v>
      </c>
      <c r="U5" s="1" t="s">
        <v>16</v>
      </c>
      <c r="V5" s="415"/>
      <c r="W5" s="36" t="s">
        <v>43</v>
      </c>
      <c r="X5" s="37" t="s">
        <v>19</v>
      </c>
      <c r="Y5" s="38">
        <v>5.5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5"/>
    </row>
    <row r="6" spans="2:35" ht="27.9" customHeight="1">
      <c r="B6" s="40" t="s">
        <v>8</v>
      </c>
      <c r="C6" s="414"/>
      <c r="D6" s="2" t="s">
        <v>60</v>
      </c>
      <c r="E6" s="3"/>
      <c r="F6" s="2">
        <v>100</v>
      </c>
      <c r="G6" s="65" t="s">
        <v>364</v>
      </c>
      <c r="H6" s="129" t="s">
        <v>365</v>
      </c>
      <c r="I6" s="128">
        <v>60</v>
      </c>
      <c r="J6" s="3" t="s">
        <v>115</v>
      </c>
      <c r="K6" s="2"/>
      <c r="L6" s="2">
        <v>45</v>
      </c>
      <c r="M6" s="193" t="s">
        <v>408</v>
      </c>
      <c r="N6" s="194"/>
      <c r="O6" s="2">
        <v>1</v>
      </c>
      <c r="P6" s="2" t="s">
        <v>61</v>
      </c>
      <c r="Q6" s="2"/>
      <c r="R6" s="2">
        <v>80</v>
      </c>
      <c r="S6" s="3" t="s">
        <v>250</v>
      </c>
      <c r="T6" s="2"/>
      <c r="U6" s="2">
        <v>20</v>
      </c>
      <c r="V6" s="416"/>
      <c r="W6" s="106">
        <f>Y5*15+Y6*0+Y7*5+Y8*0+Y9*15+Y10*12+15</f>
        <v>105.5</v>
      </c>
      <c r="X6" s="41" t="s">
        <v>422</v>
      </c>
      <c r="Y6" s="42">
        <v>2.2999999999999998</v>
      </c>
      <c r="Z6" s="17"/>
      <c r="AA6" s="43" t="s">
        <v>25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6"/>
    </row>
    <row r="7" spans="2:35" ht="27.9" customHeight="1">
      <c r="B7" s="40">
        <v>18</v>
      </c>
      <c r="C7" s="414"/>
      <c r="D7" s="2"/>
      <c r="E7" s="3"/>
      <c r="F7" s="2"/>
      <c r="G7" s="33"/>
      <c r="H7" s="131"/>
      <c r="I7" s="128"/>
      <c r="J7" s="178" t="s">
        <v>72</v>
      </c>
      <c r="K7" s="179"/>
      <c r="L7" s="2">
        <v>30</v>
      </c>
      <c r="M7" s="2" t="s">
        <v>282</v>
      </c>
      <c r="N7" s="2"/>
      <c r="O7" s="2">
        <v>45</v>
      </c>
      <c r="P7" s="2"/>
      <c r="Q7" s="2"/>
      <c r="R7" s="2"/>
      <c r="S7" s="3" t="s">
        <v>251</v>
      </c>
      <c r="T7" s="2"/>
      <c r="U7" s="2">
        <v>10</v>
      </c>
      <c r="V7" s="416"/>
      <c r="W7" s="45" t="s">
        <v>45</v>
      </c>
      <c r="X7" s="46" t="s">
        <v>26</v>
      </c>
      <c r="Y7" s="42">
        <v>1.6</v>
      </c>
      <c r="Z7" s="18"/>
      <c r="AA7" s="47" t="s">
        <v>27</v>
      </c>
      <c r="AB7" s="19">
        <v>2</v>
      </c>
      <c r="AC7" s="48">
        <f>AB7*7</f>
        <v>14</v>
      </c>
      <c r="AD7" s="19">
        <f>AB7*5</f>
        <v>10</v>
      </c>
      <c r="AE7" s="19" t="s">
        <v>28</v>
      </c>
      <c r="AF7" s="49">
        <f>AC7*4+AD7*9</f>
        <v>146</v>
      </c>
      <c r="AG7" s="105"/>
    </row>
    <row r="8" spans="2:35" ht="27.9" customHeight="1">
      <c r="B8" s="40" t="s">
        <v>10</v>
      </c>
      <c r="C8" s="414"/>
      <c r="D8" s="2"/>
      <c r="E8" s="3"/>
      <c r="F8" s="2"/>
      <c r="G8" s="2"/>
      <c r="H8" s="50"/>
      <c r="I8" s="2"/>
      <c r="J8" s="3" t="s">
        <v>281</v>
      </c>
      <c r="K8" s="101" t="s">
        <v>226</v>
      </c>
      <c r="L8" s="2">
        <v>1</v>
      </c>
      <c r="M8" s="427" t="s">
        <v>96</v>
      </c>
      <c r="N8" s="428"/>
      <c r="O8" s="2">
        <v>5</v>
      </c>
      <c r="P8" s="2"/>
      <c r="Q8" s="50"/>
      <c r="R8" s="2"/>
      <c r="S8" s="3" t="s">
        <v>252</v>
      </c>
      <c r="T8" s="101"/>
      <c r="U8" s="2">
        <v>5</v>
      </c>
      <c r="V8" s="416"/>
      <c r="W8" s="102">
        <f>Y5*0+Y6*5+Y7*0+Y8*5+Y9*0+Y10*4</f>
        <v>24</v>
      </c>
      <c r="X8" s="46" t="s">
        <v>29</v>
      </c>
      <c r="Y8" s="42">
        <v>2.5</v>
      </c>
      <c r="Z8" s="17"/>
      <c r="AA8" s="18" t="s">
        <v>30</v>
      </c>
      <c r="AB8" s="19">
        <v>1.5</v>
      </c>
      <c r="AC8" s="19">
        <f>AB8*1</f>
        <v>1.5</v>
      </c>
      <c r="AD8" s="19" t="s">
        <v>28</v>
      </c>
      <c r="AE8" s="19">
        <f>AB8*5</f>
        <v>7.5</v>
      </c>
      <c r="AF8" s="19">
        <f>AC8*4+AE8*4</f>
        <v>36</v>
      </c>
      <c r="AG8" s="106"/>
    </row>
    <row r="9" spans="2:35" ht="27.9" customHeight="1">
      <c r="B9" s="413" t="s">
        <v>36</v>
      </c>
      <c r="C9" s="414"/>
      <c r="D9" s="3"/>
      <c r="E9" s="3"/>
      <c r="F9" s="3"/>
      <c r="G9" s="2"/>
      <c r="H9" s="50"/>
      <c r="I9" s="2"/>
      <c r="J9" s="2"/>
      <c r="K9" s="99"/>
      <c r="L9" s="2"/>
      <c r="M9" s="2" t="s">
        <v>231</v>
      </c>
      <c r="N9" s="99"/>
      <c r="O9" s="2">
        <v>5</v>
      </c>
      <c r="P9" s="2"/>
      <c r="Q9" s="50"/>
      <c r="R9" s="2"/>
      <c r="S9" s="3" t="s">
        <v>231</v>
      </c>
      <c r="T9" s="99"/>
      <c r="U9" s="2">
        <v>3</v>
      </c>
      <c r="V9" s="416"/>
      <c r="W9" s="45" t="s">
        <v>46</v>
      </c>
      <c r="X9" s="46" t="s">
        <v>32</v>
      </c>
      <c r="Y9" s="42">
        <v>0</v>
      </c>
      <c r="Z9" s="18"/>
      <c r="AA9" s="18" t="s">
        <v>33</v>
      </c>
      <c r="AB9" s="19">
        <v>2.5</v>
      </c>
      <c r="AC9" s="19"/>
      <c r="AD9" s="19">
        <f>AB9*5</f>
        <v>12.5</v>
      </c>
      <c r="AE9" s="19" t="s">
        <v>28</v>
      </c>
      <c r="AF9" s="19">
        <f>AD9*9</f>
        <v>112.5</v>
      </c>
      <c r="AG9" s="105"/>
    </row>
    <row r="10" spans="2:35" ht="27.9" customHeight="1">
      <c r="B10" s="413"/>
      <c r="C10" s="414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2" t="s">
        <v>253</v>
      </c>
      <c r="T10" s="2"/>
      <c r="U10" s="2">
        <v>1</v>
      </c>
      <c r="V10" s="416"/>
      <c r="W10" s="102">
        <f>Y5*2+Y6*7+Y7*1+Y8*0+Y9*0+Y10*8</f>
        <v>28.7</v>
      </c>
      <c r="X10" s="94" t="s">
        <v>41</v>
      </c>
      <c r="Y10" s="51">
        <v>0</v>
      </c>
      <c r="Z10" s="17"/>
      <c r="AA10" s="18" t="s">
        <v>34</v>
      </c>
      <c r="AE10" s="18">
        <f>AB10*15</f>
        <v>0</v>
      </c>
      <c r="AG10" s="106"/>
    </row>
    <row r="11" spans="2:35" ht="27.9" customHeight="1">
      <c r="B11" s="52" t="s">
        <v>35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3"/>
      <c r="T11" s="132"/>
      <c r="U11" s="132"/>
      <c r="V11" s="41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5"/>
    </row>
    <row r="12" spans="2:35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7"/>
      <c r="W12" s="103">
        <f>W6*4+W10*4+W8*9</f>
        <v>752.8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7"/>
    </row>
    <row r="13" spans="2:35" s="39" customFormat="1" ht="27.9" customHeight="1">
      <c r="B13" s="34">
        <v>3</v>
      </c>
      <c r="C13" s="414"/>
      <c r="D13" s="35" t="str">
        <f>'113.3月菜單'!F30</f>
        <v>麥片飯</v>
      </c>
      <c r="E13" s="35" t="s">
        <v>54</v>
      </c>
      <c r="F13" s="35"/>
      <c r="G13" s="35" t="str">
        <f>'113.3月菜單'!F31</f>
        <v>麻婆魚豆腐(海)(炸)(豆)</v>
      </c>
      <c r="H13" s="35" t="s">
        <v>62</v>
      </c>
      <c r="I13" s="35"/>
      <c r="J13" s="35" t="str">
        <f>'113.3月菜單'!F32</f>
        <v>洋蔥肉片</v>
      </c>
      <c r="K13" s="35" t="s">
        <v>17</v>
      </c>
      <c r="L13" s="35"/>
      <c r="M13" s="35" t="str">
        <f>'113.3月菜單'!F33</f>
        <v>花椰菜拌菇菇</v>
      </c>
      <c r="N13" s="35" t="s">
        <v>123</v>
      </c>
      <c r="O13" s="35"/>
      <c r="P13" s="35" t="str">
        <f>'113.3月菜單'!F34</f>
        <v>淺色蔬菜</v>
      </c>
      <c r="Q13" s="35" t="s">
        <v>18</v>
      </c>
      <c r="R13" s="35"/>
      <c r="S13" s="35" t="str">
        <f>'113.3月菜單'!F35</f>
        <v>日式海芽湯</v>
      </c>
      <c r="T13" s="35" t="s">
        <v>287</v>
      </c>
      <c r="U13" s="35"/>
      <c r="V13" s="415"/>
      <c r="W13" s="36" t="s">
        <v>43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5"/>
      <c r="AH13" s="184"/>
      <c r="AI13" s="184"/>
    </row>
    <row r="14" spans="2:35" ht="27.9" customHeight="1">
      <c r="B14" s="40" t="s">
        <v>8</v>
      </c>
      <c r="C14" s="414"/>
      <c r="D14" s="2" t="s">
        <v>110</v>
      </c>
      <c r="E14" s="2"/>
      <c r="F14" s="2">
        <v>40</v>
      </c>
      <c r="G14" s="2" t="s">
        <v>222</v>
      </c>
      <c r="H14" s="2" t="s">
        <v>92</v>
      </c>
      <c r="I14" s="128">
        <v>20</v>
      </c>
      <c r="J14" s="3" t="s">
        <v>367</v>
      </c>
      <c r="K14" s="3"/>
      <c r="L14" s="3">
        <v>40</v>
      </c>
      <c r="M14" s="3" t="s">
        <v>112</v>
      </c>
      <c r="N14" s="2"/>
      <c r="O14" s="3">
        <v>1</v>
      </c>
      <c r="P14" s="2" t="s">
        <v>61</v>
      </c>
      <c r="Q14" s="2"/>
      <c r="R14" s="2">
        <v>80</v>
      </c>
      <c r="S14" s="2" t="s">
        <v>86</v>
      </c>
      <c r="T14" s="2"/>
      <c r="U14" s="2">
        <v>1</v>
      </c>
      <c r="V14" s="416"/>
      <c r="W14" s="106">
        <f>Y13*15+Y14*0+Y15*5+Y16*0+Y17*15+Y18*12+15</f>
        <v>99.5</v>
      </c>
      <c r="X14" s="41" t="s">
        <v>422</v>
      </c>
      <c r="Y14" s="42">
        <v>2.5</v>
      </c>
      <c r="Z14" s="17"/>
      <c r="AA14" s="43" t="s">
        <v>25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47"/>
      <c r="AH14" s="147"/>
      <c r="AI14" s="147"/>
    </row>
    <row r="15" spans="2:35" ht="27.9" customHeight="1">
      <c r="B15" s="40">
        <v>19</v>
      </c>
      <c r="C15" s="414"/>
      <c r="D15" s="2" t="s">
        <v>73</v>
      </c>
      <c r="E15" s="2"/>
      <c r="F15" s="2">
        <v>60</v>
      </c>
      <c r="G15" s="199" t="s">
        <v>169</v>
      </c>
      <c r="H15" s="182" t="s">
        <v>226</v>
      </c>
      <c r="I15" s="2">
        <v>40</v>
      </c>
      <c r="J15" s="432" t="s">
        <v>242</v>
      </c>
      <c r="K15" s="433"/>
      <c r="L15" s="3">
        <v>20</v>
      </c>
      <c r="M15" s="3" t="s">
        <v>173</v>
      </c>
      <c r="N15" s="99"/>
      <c r="O15" s="2">
        <v>60</v>
      </c>
      <c r="P15" s="2"/>
      <c r="Q15" s="2"/>
      <c r="R15" s="2"/>
      <c r="S15" s="181" t="s">
        <v>366</v>
      </c>
      <c r="T15" s="182"/>
      <c r="U15" s="2">
        <v>5</v>
      </c>
      <c r="V15" s="416"/>
      <c r="W15" s="45" t="s">
        <v>45</v>
      </c>
      <c r="X15" s="46" t="s">
        <v>26</v>
      </c>
      <c r="Y15" s="42">
        <v>1.9</v>
      </c>
      <c r="Z15" s="18"/>
      <c r="AA15" s="47" t="s">
        <v>27</v>
      </c>
      <c r="AB15" s="19">
        <v>2</v>
      </c>
      <c r="AC15" s="48">
        <f>AB15*7</f>
        <v>14</v>
      </c>
      <c r="AD15" s="19">
        <f>AB15*5</f>
        <v>10</v>
      </c>
      <c r="AE15" s="19" t="s">
        <v>28</v>
      </c>
      <c r="AF15" s="49">
        <f>AC15*4+AD15*9</f>
        <v>146</v>
      </c>
      <c r="AG15" s="147"/>
      <c r="AH15" s="147"/>
      <c r="AI15" s="147"/>
    </row>
    <row r="16" spans="2:35" ht="27.9" customHeight="1">
      <c r="B16" s="40" t="s">
        <v>10</v>
      </c>
      <c r="C16" s="414"/>
      <c r="D16" s="50"/>
      <c r="E16" s="50"/>
      <c r="F16" s="2"/>
      <c r="G16" s="148"/>
      <c r="H16" s="131"/>
      <c r="I16" s="128"/>
      <c r="J16" s="3"/>
      <c r="K16" s="3"/>
      <c r="L16" s="3"/>
      <c r="M16" s="3" t="s">
        <v>161</v>
      </c>
      <c r="N16" s="99"/>
      <c r="O16" s="2">
        <v>10</v>
      </c>
      <c r="P16" s="2"/>
      <c r="Q16" s="50"/>
      <c r="R16" s="2"/>
      <c r="S16" s="3" t="s">
        <v>114</v>
      </c>
      <c r="T16" s="50"/>
      <c r="U16" s="2">
        <v>1</v>
      </c>
      <c r="V16" s="416"/>
      <c r="W16" s="102">
        <f>Y13*0+Y14*5+Y15*0+Y16*5+Y17*0+Y18*4</f>
        <v>25</v>
      </c>
      <c r="X16" s="46" t="s">
        <v>29</v>
      </c>
      <c r="Y16" s="42">
        <v>2.5</v>
      </c>
      <c r="Z16" s="17"/>
      <c r="AA16" s="18" t="s">
        <v>30</v>
      </c>
      <c r="AB16" s="19">
        <v>1.7</v>
      </c>
      <c r="AC16" s="19">
        <f>AB16*1</f>
        <v>1.7</v>
      </c>
      <c r="AD16" s="19" t="s">
        <v>28</v>
      </c>
      <c r="AE16" s="19">
        <f>AB16*5</f>
        <v>8.5</v>
      </c>
      <c r="AF16" s="19">
        <f>AC16*4+AE16*4</f>
        <v>40.799999999999997</v>
      </c>
      <c r="AG16" s="66"/>
      <c r="AH16" s="66"/>
      <c r="AI16" s="147"/>
    </row>
    <row r="17" spans="2:35" ht="27.9" customHeight="1">
      <c r="B17" s="413" t="s">
        <v>37</v>
      </c>
      <c r="C17" s="414"/>
      <c r="D17" s="50"/>
      <c r="E17" s="50"/>
      <c r="F17" s="2"/>
      <c r="G17" s="2"/>
      <c r="H17" s="50"/>
      <c r="I17" s="2"/>
      <c r="J17" s="3"/>
      <c r="K17" s="2"/>
      <c r="L17" s="3"/>
      <c r="M17" s="3"/>
      <c r="N17" s="99"/>
      <c r="O17" s="2"/>
      <c r="P17" s="2"/>
      <c r="Q17" s="50"/>
      <c r="R17" s="2"/>
      <c r="S17" s="2"/>
      <c r="T17" s="50"/>
      <c r="U17" s="2"/>
      <c r="V17" s="416"/>
      <c r="W17" s="45" t="s">
        <v>46</v>
      </c>
      <c r="X17" s="46" t="s">
        <v>32</v>
      </c>
      <c r="Y17" s="42">
        <v>0</v>
      </c>
      <c r="Z17" s="18"/>
      <c r="AA17" s="18" t="s">
        <v>33</v>
      </c>
      <c r="AB17" s="19">
        <v>2.5</v>
      </c>
      <c r="AC17" s="19"/>
      <c r="AD17" s="19">
        <f>AB17*5</f>
        <v>12.5</v>
      </c>
      <c r="AE17" s="19" t="s">
        <v>28</v>
      </c>
      <c r="AF17" s="19">
        <f>AD17*9</f>
        <v>112.5</v>
      </c>
      <c r="AG17" s="147"/>
      <c r="AH17" s="185"/>
      <c r="AI17" s="147"/>
    </row>
    <row r="18" spans="2:35" ht="27.9" customHeight="1">
      <c r="B18" s="413"/>
      <c r="C18" s="414"/>
      <c r="D18" s="50"/>
      <c r="E18" s="50"/>
      <c r="F18" s="2"/>
      <c r="G18" s="2"/>
      <c r="H18" s="50"/>
      <c r="I18" s="2"/>
      <c r="J18" s="3"/>
      <c r="K18" s="2"/>
      <c r="L18" s="3"/>
      <c r="M18" s="3"/>
      <c r="N18" s="50"/>
      <c r="O18" s="2"/>
      <c r="P18" s="2"/>
      <c r="Q18" s="50"/>
      <c r="R18" s="2"/>
      <c r="S18" s="2"/>
      <c r="T18" s="132"/>
      <c r="U18" s="2"/>
      <c r="V18" s="416"/>
      <c r="W18" s="102">
        <f>Y13*2+Y14*7+Y15*1+Y16*0+Y17*0+Y18*8-0.5</f>
        <v>28.9</v>
      </c>
      <c r="X18" s="94" t="s">
        <v>41</v>
      </c>
      <c r="Y18" s="51">
        <v>0</v>
      </c>
      <c r="Z18" s="17"/>
      <c r="AA18" s="18" t="s">
        <v>34</v>
      </c>
      <c r="AB18" s="19">
        <v>1</v>
      </c>
      <c r="AE18" s="18">
        <f>AB18*15</f>
        <v>15</v>
      </c>
      <c r="AG18" s="147"/>
      <c r="AH18" s="186"/>
      <c r="AI18" s="147"/>
    </row>
    <row r="19" spans="2:35" ht="27.9" customHeight="1">
      <c r="B19" s="52" t="s">
        <v>35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132"/>
      <c r="U19" s="132"/>
      <c r="V19" s="41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87"/>
      <c r="AH19" s="186"/>
      <c r="AI19" s="186"/>
    </row>
    <row r="20" spans="2:35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7"/>
      <c r="W20" s="103">
        <f>W14*4+W18*4+W16*9</f>
        <v>738.6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7"/>
    </row>
    <row r="21" spans="2:35" s="39" customFormat="1" ht="27.9" customHeight="1">
      <c r="B21" s="34">
        <v>3</v>
      </c>
      <c r="C21" s="414"/>
      <c r="D21" s="35" t="str">
        <f>'113.3月菜單'!J30</f>
        <v>香Q米飯</v>
      </c>
      <c r="E21" s="35" t="s">
        <v>15</v>
      </c>
      <c r="F21" s="35"/>
      <c r="G21" s="35" t="str">
        <f>'113.3月菜單'!J31</f>
        <v>卡啦雞腿(炸)</v>
      </c>
      <c r="H21" s="35" t="s">
        <v>368</v>
      </c>
      <c r="I21" s="35"/>
      <c r="J21" s="35" t="str">
        <f>'113.3月菜單'!J32</f>
        <v>酸甜豆腐(豆)</v>
      </c>
      <c r="K21" s="35" t="s">
        <v>48</v>
      </c>
      <c r="L21" s="35"/>
      <c r="M21" s="35" t="str">
        <f>'113.3月菜單'!J33</f>
        <v>蕃茄蛋</v>
      </c>
      <c r="N21" s="35" t="s">
        <v>125</v>
      </c>
      <c r="O21" s="35"/>
      <c r="P21" s="35" t="str">
        <f>'113.3月菜單'!J34</f>
        <v>深色蔬菜</v>
      </c>
      <c r="Q21" s="35" t="s">
        <v>85</v>
      </c>
      <c r="R21" s="35"/>
      <c r="S21" s="35" t="str">
        <f>'113.3月菜單'!J35</f>
        <v>蘿蔔肉絲湯</v>
      </c>
      <c r="T21" s="35" t="s">
        <v>83</v>
      </c>
      <c r="U21" s="35"/>
      <c r="V21" s="415"/>
      <c r="W21" s="36" t="s">
        <v>43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5"/>
    </row>
    <row r="22" spans="2:35" s="65" customFormat="1" ht="27.75" customHeight="1">
      <c r="B22" s="40" t="s">
        <v>8</v>
      </c>
      <c r="C22" s="414"/>
      <c r="D22" s="2" t="s">
        <v>24</v>
      </c>
      <c r="E22" s="2"/>
      <c r="F22" s="2">
        <v>100</v>
      </c>
      <c r="G22" s="65" t="s">
        <v>276</v>
      </c>
      <c r="H22" s="131"/>
      <c r="I22" s="128">
        <v>60</v>
      </c>
      <c r="J22" s="159" t="s">
        <v>151</v>
      </c>
      <c r="K22" s="129" t="s">
        <v>369</v>
      </c>
      <c r="L22" s="128">
        <v>50</v>
      </c>
      <c r="M22" s="2" t="s">
        <v>288</v>
      </c>
      <c r="N22" s="3"/>
      <c r="O22" s="2">
        <v>60</v>
      </c>
      <c r="P22" s="2" t="s">
        <v>84</v>
      </c>
      <c r="Q22" s="2"/>
      <c r="R22" s="2">
        <v>80</v>
      </c>
      <c r="S22" s="2" t="s">
        <v>393</v>
      </c>
      <c r="T22" s="2"/>
      <c r="U22" s="2">
        <v>30</v>
      </c>
      <c r="V22" s="416"/>
      <c r="W22" s="106">
        <f>Y21*15+Y22*0+Y23*5+Y24*0+Y25*15+Y26*12+15</f>
        <v>98.5</v>
      </c>
      <c r="X22" s="41" t="s">
        <v>422</v>
      </c>
      <c r="Y22" s="42">
        <v>2.4</v>
      </c>
      <c r="Z22" s="62"/>
      <c r="AA22" s="63" t="s">
        <v>25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6"/>
    </row>
    <row r="23" spans="2:35" s="65" customFormat="1" ht="27.9" customHeight="1">
      <c r="B23" s="40">
        <v>20</v>
      </c>
      <c r="C23" s="414"/>
      <c r="D23" s="3"/>
      <c r="E23" s="3"/>
      <c r="F23" s="3"/>
      <c r="G23" s="2"/>
      <c r="H23" s="3"/>
      <c r="I23" s="2"/>
      <c r="J23" s="2"/>
      <c r="K23" s="3"/>
      <c r="L23" s="2"/>
      <c r="M23" s="2" t="s">
        <v>262</v>
      </c>
      <c r="N23" s="2"/>
      <c r="O23" s="2">
        <v>30</v>
      </c>
      <c r="P23" s="2"/>
      <c r="Q23" s="2"/>
      <c r="R23" s="2"/>
      <c r="S23" s="425" t="s">
        <v>394</v>
      </c>
      <c r="T23" s="426"/>
      <c r="U23" s="2">
        <v>5</v>
      </c>
      <c r="V23" s="416"/>
      <c r="W23" s="45" t="s">
        <v>45</v>
      </c>
      <c r="X23" s="46" t="s">
        <v>26</v>
      </c>
      <c r="Y23" s="42">
        <v>1.7</v>
      </c>
      <c r="Z23" s="66"/>
      <c r="AA23" s="67" t="s">
        <v>27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28</v>
      </c>
      <c r="AF23" s="69">
        <f>AC23*4+AD23*9</f>
        <v>153.30000000000001</v>
      </c>
      <c r="AG23" s="105"/>
    </row>
    <row r="24" spans="2:35" s="65" customFormat="1" ht="27.9" customHeight="1">
      <c r="B24" s="40" t="s">
        <v>10</v>
      </c>
      <c r="C24" s="414"/>
      <c r="D24" s="3"/>
      <c r="E24" s="3"/>
      <c r="F24" s="3"/>
      <c r="G24" s="2"/>
      <c r="H24" s="50"/>
      <c r="I24" s="2"/>
      <c r="J24" s="2"/>
      <c r="K24" s="2"/>
      <c r="L24" s="2"/>
      <c r="M24" s="2"/>
      <c r="N24" s="2"/>
      <c r="O24" s="2"/>
      <c r="P24" s="2"/>
      <c r="Q24" s="50"/>
      <c r="R24" s="2"/>
      <c r="S24" s="3"/>
      <c r="T24" s="50"/>
      <c r="U24" s="2"/>
      <c r="V24" s="416"/>
      <c r="W24" s="102">
        <f>Y21*0+Y22*5+Y23*0+Y24*5+Y25*0+Y26*4</f>
        <v>24.5</v>
      </c>
      <c r="X24" s="46" t="s">
        <v>29</v>
      </c>
      <c r="Y24" s="42">
        <v>2.5</v>
      </c>
      <c r="Z24" s="62"/>
      <c r="AA24" s="70" t="s">
        <v>30</v>
      </c>
      <c r="AB24" s="64">
        <v>1.6</v>
      </c>
      <c r="AC24" s="64">
        <f>AB24*1</f>
        <v>1.6</v>
      </c>
      <c r="AD24" s="64" t="s">
        <v>28</v>
      </c>
      <c r="AE24" s="64">
        <f>AB24*5</f>
        <v>8</v>
      </c>
      <c r="AF24" s="64">
        <f>AC24*4+AE24*4</f>
        <v>38.4</v>
      </c>
      <c r="AG24" s="106"/>
    </row>
    <row r="25" spans="2:35" s="65" customFormat="1" ht="27.9" customHeight="1">
      <c r="B25" s="413" t="s">
        <v>65</v>
      </c>
      <c r="C25" s="414"/>
      <c r="D25" s="3"/>
      <c r="E25" s="3"/>
      <c r="F25" s="3"/>
      <c r="G25" s="2"/>
      <c r="H25" s="50"/>
      <c r="I25" s="2"/>
      <c r="J25" s="2"/>
      <c r="K25" s="2"/>
      <c r="L25" s="2"/>
      <c r="M25" s="2"/>
      <c r="N25" s="50"/>
      <c r="O25" s="2"/>
      <c r="P25" s="2"/>
      <c r="Q25" s="50"/>
      <c r="R25" s="2"/>
      <c r="S25" s="2"/>
      <c r="T25" s="50"/>
      <c r="U25" s="2"/>
      <c r="V25" s="416"/>
      <c r="W25" s="45" t="s">
        <v>46</v>
      </c>
      <c r="X25" s="46" t="s">
        <v>32</v>
      </c>
      <c r="Y25" s="42">
        <v>0</v>
      </c>
      <c r="Z25" s="66"/>
      <c r="AA25" s="70" t="s">
        <v>33</v>
      </c>
      <c r="AB25" s="64">
        <v>2.5</v>
      </c>
      <c r="AC25" s="64"/>
      <c r="AD25" s="64">
        <f>AB25*5</f>
        <v>12.5</v>
      </c>
      <c r="AE25" s="64" t="s">
        <v>28</v>
      </c>
      <c r="AF25" s="64">
        <f>AD25*9</f>
        <v>112.5</v>
      </c>
      <c r="AG25" s="105"/>
    </row>
    <row r="26" spans="2:35" s="65" customFormat="1" ht="27.9" customHeight="1">
      <c r="B26" s="413"/>
      <c r="C26" s="414"/>
      <c r="D26" s="50"/>
      <c r="E26" s="50"/>
      <c r="F26" s="2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416"/>
      <c r="W26" s="102">
        <f>Y21*2+Y22*7+Y23*1+Y24*0+Y25*0+Y26*8</f>
        <v>28.5</v>
      </c>
      <c r="X26" s="94" t="s">
        <v>41</v>
      </c>
      <c r="Y26" s="51">
        <v>0</v>
      </c>
      <c r="Z26" s="62"/>
      <c r="AA26" s="70" t="s">
        <v>34</v>
      </c>
      <c r="AB26" s="64"/>
      <c r="AC26" s="70"/>
      <c r="AD26" s="70"/>
      <c r="AE26" s="70">
        <f>AB26*15</f>
        <v>0</v>
      </c>
      <c r="AF26" s="70"/>
      <c r="AG26" s="106"/>
    </row>
    <row r="27" spans="2:35" s="65" customFormat="1" ht="27.9" customHeight="1">
      <c r="B27" s="52" t="s">
        <v>35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5"/>
    </row>
    <row r="28" spans="2:35" s="65" customFormat="1" ht="27.9" customHeight="1" thickBot="1">
      <c r="B28" s="55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7"/>
      <c r="W28" s="103">
        <f>W22*4+W26*4+W24*9</f>
        <v>728.5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7"/>
    </row>
    <row r="29" spans="2:35" s="39" customFormat="1" ht="27.9" customHeight="1">
      <c r="B29" s="34">
        <v>3</v>
      </c>
      <c r="C29" s="414"/>
      <c r="D29" s="35" t="str">
        <f>'113.3月菜單'!N30</f>
        <v>地瓜飯</v>
      </c>
      <c r="E29" s="35" t="s">
        <v>81</v>
      </c>
      <c r="F29" s="35"/>
      <c r="G29" s="35" t="str">
        <f>'113.3月菜單'!N31</f>
        <v>鹹豬肉</v>
      </c>
      <c r="H29" s="35" t="s">
        <v>17</v>
      </c>
      <c r="I29" s="35"/>
      <c r="J29" s="35" t="str">
        <f>'113.3月菜單'!N32</f>
        <v>燒烤雞柳條(加)</v>
      </c>
      <c r="K29" s="35" t="s">
        <v>375</v>
      </c>
      <c r="L29" s="35"/>
      <c r="M29" s="35" t="str">
        <f>'113.3月菜單'!N33</f>
        <v>佛跳牆(醃)</v>
      </c>
      <c r="N29" s="35" t="s">
        <v>17</v>
      </c>
      <c r="O29" s="35"/>
      <c r="P29" s="35" t="str">
        <f>'113.3月菜單'!N34</f>
        <v>有機蔬菜</v>
      </c>
      <c r="Q29" s="35" t="s">
        <v>85</v>
      </c>
      <c r="R29" s="35"/>
      <c r="S29" s="35" t="str">
        <f>'113.3月菜單'!N35</f>
        <v>紫菜蛋花湯</v>
      </c>
      <c r="T29" s="35" t="s">
        <v>83</v>
      </c>
      <c r="U29" s="35"/>
      <c r="V29" s="415"/>
      <c r="W29" s="36" t="s">
        <v>43</v>
      </c>
      <c r="X29" s="37" t="s">
        <v>19</v>
      </c>
      <c r="Y29" s="38">
        <v>5.0999999999999996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5"/>
    </row>
    <row r="30" spans="2:35" ht="27.9" customHeight="1">
      <c r="B30" s="40" t="s">
        <v>8</v>
      </c>
      <c r="C30" s="414"/>
      <c r="D30" s="2" t="s">
        <v>24</v>
      </c>
      <c r="E30" s="2"/>
      <c r="F30" s="2">
        <v>80</v>
      </c>
      <c r="G30" s="65" t="s">
        <v>99</v>
      </c>
      <c r="H30" s="129"/>
      <c r="I30" s="128">
        <v>30</v>
      </c>
      <c r="J30" s="159" t="s">
        <v>376</v>
      </c>
      <c r="K30" s="129" t="s">
        <v>234</v>
      </c>
      <c r="L30" s="128">
        <v>30</v>
      </c>
      <c r="M30" s="125" t="s">
        <v>294</v>
      </c>
      <c r="N30" s="127"/>
      <c r="O30" s="125">
        <v>10</v>
      </c>
      <c r="P30" s="2" t="s">
        <v>84</v>
      </c>
      <c r="Q30" s="2"/>
      <c r="R30" s="2">
        <v>80</v>
      </c>
      <c r="S30" s="2" t="s">
        <v>292</v>
      </c>
      <c r="T30" s="2"/>
      <c r="U30" s="2">
        <v>1</v>
      </c>
      <c r="V30" s="416"/>
      <c r="W30" s="106">
        <f>Y29*15+Y30*0+Y31*5+Y32*0+Y33*15+Y34*12+15</f>
        <v>99.5</v>
      </c>
      <c r="X30" s="41" t="s">
        <v>422</v>
      </c>
      <c r="Y30" s="42">
        <v>2.4</v>
      </c>
      <c r="Z30" s="17"/>
      <c r="AA30" s="43" t="s">
        <v>25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6"/>
    </row>
    <row r="31" spans="2:35" ht="27.9" customHeight="1">
      <c r="B31" s="40">
        <v>21</v>
      </c>
      <c r="C31" s="414"/>
      <c r="D31" s="2" t="s">
        <v>63</v>
      </c>
      <c r="E31" s="2"/>
      <c r="F31" s="2">
        <v>55</v>
      </c>
      <c r="G31" s="425" t="s">
        <v>111</v>
      </c>
      <c r="H31" s="426"/>
      <c r="I31" s="2">
        <v>40</v>
      </c>
      <c r="J31" s="2"/>
      <c r="K31" s="3"/>
      <c r="L31" s="2"/>
      <c r="M31" s="169" t="s">
        <v>115</v>
      </c>
      <c r="N31" s="170"/>
      <c r="O31" s="125">
        <v>40</v>
      </c>
      <c r="P31" s="2"/>
      <c r="Q31" s="2"/>
      <c r="R31" s="2"/>
      <c r="S31" s="2" t="s">
        <v>119</v>
      </c>
      <c r="T31" s="2"/>
      <c r="U31" s="2">
        <v>5</v>
      </c>
      <c r="V31" s="416"/>
      <c r="W31" s="45" t="s">
        <v>45</v>
      </c>
      <c r="X31" s="46" t="s">
        <v>26</v>
      </c>
      <c r="Y31" s="42">
        <v>1.6</v>
      </c>
      <c r="Z31" s="18"/>
      <c r="AA31" s="47" t="s">
        <v>27</v>
      </c>
      <c r="AB31" s="19">
        <v>2</v>
      </c>
      <c r="AC31" s="48">
        <f>AB31*7</f>
        <v>14</v>
      </c>
      <c r="AD31" s="19">
        <f>AB31*5</f>
        <v>10</v>
      </c>
      <c r="AE31" s="19" t="s">
        <v>28</v>
      </c>
      <c r="AF31" s="49">
        <f>AC31*4+AD31*9</f>
        <v>146</v>
      </c>
      <c r="AG31" s="105"/>
    </row>
    <row r="32" spans="2:35" ht="27.9" customHeight="1">
      <c r="B32" s="40" t="s">
        <v>10</v>
      </c>
      <c r="C32" s="414"/>
      <c r="D32" s="50"/>
      <c r="E32" s="50"/>
      <c r="F32" s="2"/>
      <c r="G32" s="2"/>
      <c r="H32" s="2"/>
      <c r="I32" s="2"/>
      <c r="J32" s="2"/>
      <c r="K32" s="2"/>
      <c r="L32" s="2"/>
      <c r="M32" s="127" t="s">
        <v>293</v>
      </c>
      <c r="N32" s="125" t="s">
        <v>171</v>
      </c>
      <c r="O32" s="127">
        <v>10</v>
      </c>
      <c r="P32" s="2"/>
      <c r="Q32" s="50"/>
      <c r="R32" s="2"/>
      <c r="S32" s="65" t="s">
        <v>291</v>
      </c>
      <c r="T32" s="157"/>
      <c r="U32" s="2">
        <v>1</v>
      </c>
      <c r="V32" s="416"/>
      <c r="W32" s="102">
        <f>Y29*0+Y30*5+Y31*0+Y32*5+Y33*0+Y34*4</f>
        <v>24.5</v>
      </c>
      <c r="X32" s="46" t="s">
        <v>29</v>
      </c>
      <c r="Y32" s="42">
        <v>2.5</v>
      </c>
      <c r="Z32" s="17"/>
      <c r="AA32" s="18" t="s">
        <v>30</v>
      </c>
      <c r="AB32" s="19">
        <v>1.8</v>
      </c>
      <c r="AC32" s="19">
        <f>AB32*1</f>
        <v>1.8</v>
      </c>
      <c r="AD32" s="19" t="s">
        <v>28</v>
      </c>
      <c r="AE32" s="19">
        <f>AB32*5</f>
        <v>9</v>
      </c>
      <c r="AF32" s="19">
        <f>AC32*4+AE32*4</f>
        <v>43.2</v>
      </c>
      <c r="AG32" s="106"/>
    </row>
    <row r="33" spans="2:33" ht="27.9" customHeight="1">
      <c r="B33" s="413" t="s">
        <v>39</v>
      </c>
      <c r="C33" s="414"/>
      <c r="D33" s="50"/>
      <c r="E33" s="50"/>
      <c r="F33" s="2"/>
      <c r="G33" s="2"/>
      <c r="H33" s="2"/>
      <c r="I33" s="2"/>
      <c r="J33" s="2"/>
      <c r="K33" s="2"/>
      <c r="L33" s="2"/>
      <c r="M33" s="127" t="s">
        <v>112</v>
      </c>
      <c r="N33" s="125"/>
      <c r="O33" s="127">
        <v>3</v>
      </c>
      <c r="P33" s="2"/>
      <c r="Q33" s="50"/>
      <c r="R33" s="2"/>
      <c r="S33" s="3"/>
      <c r="T33" s="50"/>
      <c r="U33" s="2"/>
      <c r="V33" s="416"/>
      <c r="W33" s="45" t="s">
        <v>46</v>
      </c>
      <c r="X33" s="46" t="s">
        <v>32</v>
      </c>
      <c r="Y33" s="42">
        <v>0</v>
      </c>
      <c r="Z33" s="18"/>
      <c r="AA33" s="18" t="s">
        <v>33</v>
      </c>
      <c r="AB33" s="19">
        <v>2.5</v>
      </c>
      <c r="AC33" s="19"/>
      <c r="AD33" s="19">
        <f>AB33*5</f>
        <v>12.5</v>
      </c>
      <c r="AE33" s="19" t="s">
        <v>28</v>
      </c>
      <c r="AF33" s="19">
        <f>AD33*9</f>
        <v>112.5</v>
      </c>
      <c r="AG33" s="105"/>
    </row>
    <row r="34" spans="2:33" ht="27.9" customHeight="1">
      <c r="B34" s="413"/>
      <c r="C34" s="414"/>
      <c r="D34" s="50"/>
      <c r="E34" s="50"/>
      <c r="F34" s="2"/>
      <c r="G34" s="2"/>
      <c r="H34" s="50"/>
      <c r="I34" s="2"/>
      <c r="J34" s="3"/>
      <c r="K34" s="50"/>
      <c r="L34" s="3"/>
      <c r="M34" s="2" t="s">
        <v>174</v>
      </c>
      <c r="N34" s="50"/>
      <c r="O34" s="2">
        <v>1</v>
      </c>
      <c r="P34" s="2"/>
      <c r="Q34" s="50"/>
      <c r="R34" s="2"/>
      <c r="S34" s="3"/>
      <c r="T34" s="50"/>
      <c r="U34" s="2"/>
      <c r="V34" s="416"/>
      <c r="W34" s="102">
        <f>Y29*2+Y30*7+Y31*1+Y32*0+Y33*0+Y34*8</f>
        <v>28.6</v>
      </c>
      <c r="X34" s="94" t="s">
        <v>41</v>
      </c>
      <c r="Y34" s="51">
        <v>0</v>
      </c>
      <c r="Z34" s="17"/>
      <c r="AA34" s="18" t="s">
        <v>34</v>
      </c>
      <c r="AB34" s="19">
        <v>1</v>
      </c>
      <c r="AE34" s="18">
        <f>AB34*15</f>
        <v>15</v>
      </c>
      <c r="AG34" s="106"/>
    </row>
    <row r="35" spans="2:33" ht="27.9" customHeight="1">
      <c r="B35" s="52" t="s">
        <v>35</v>
      </c>
      <c r="C35" s="53"/>
      <c r="D35" s="50"/>
      <c r="E35" s="50"/>
      <c r="F35" s="2"/>
      <c r="H35" s="145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5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17"/>
      <c r="W36" s="103">
        <f>W30*4+W34*4+W32*9</f>
        <v>732.9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7"/>
    </row>
    <row r="37" spans="2:33" s="39" customFormat="1" ht="27.9" customHeight="1">
      <c r="B37" s="34">
        <v>3</v>
      </c>
      <c r="C37" s="414"/>
      <c r="D37" s="35" t="str">
        <f>'113.3月菜單'!R30</f>
        <v>黑胡椒拌麵</v>
      </c>
      <c r="E37" s="35" t="s">
        <v>17</v>
      </c>
      <c r="F37" s="35"/>
      <c r="G37" s="35" t="str">
        <f>'113.3月菜單'!R31</f>
        <v>蔬菜拌魷魚(海)</v>
      </c>
      <c r="H37" s="35" t="s">
        <v>17</v>
      </c>
      <c r="I37" s="35"/>
      <c r="J37" s="35" t="str">
        <f>'113.3月菜單'!R32</f>
        <v>烤肉醬肉排</v>
      </c>
      <c r="K37" s="35" t="s">
        <v>297</v>
      </c>
      <c r="L37" s="35"/>
      <c r="M37" s="35" t="str">
        <f>'113.3月菜單'!R33</f>
        <v>手工烤饅頭(冷)</v>
      </c>
      <c r="N37" s="35" t="s">
        <v>93</v>
      </c>
      <c r="O37" s="35"/>
      <c r="P37" s="35" t="str">
        <f>'113.3月菜單'!R34</f>
        <v>深色蔬菜</v>
      </c>
      <c r="Q37" s="35" t="s">
        <v>88</v>
      </c>
      <c r="R37" s="35"/>
      <c r="S37" s="35" t="str">
        <f>'113.3月菜單'!R35</f>
        <v>冬瓜湯</v>
      </c>
      <c r="T37" s="35" t="s">
        <v>87</v>
      </c>
      <c r="U37" s="35"/>
      <c r="V37" s="415"/>
      <c r="W37" s="36" t="s">
        <v>43</v>
      </c>
      <c r="X37" s="37" t="s">
        <v>19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5"/>
    </row>
    <row r="38" spans="2:33" ht="27.9" customHeight="1">
      <c r="B38" s="40" t="s">
        <v>127</v>
      </c>
      <c r="C38" s="414"/>
      <c r="D38" s="2" t="s">
        <v>260</v>
      </c>
      <c r="E38" s="3"/>
      <c r="F38" s="2">
        <v>8</v>
      </c>
      <c r="G38" s="193" t="s">
        <v>170</v>
      </c>
      <c r="H38" s="194"/>
      <c r="I38" s="2">
        <v>3</v>
      </c>
      <c r="J38" s="419" t="s">
        <v>217</v>
      </c>
      <c r="K38" s="420"/>
      <c r="L38" s="3">
        <v>40</v>
      </c>
      <c r="M38" s="3" t="s">
        <v>295</v>
      </c>
      <c r="N38" s="2" t="s">
        <v>296</v>
      </c>
      <c r="O38" s="3">
        <v>20</v>
      </c>
      <c r="P38" s="2" t="s">
        <v>89</v>
      </c>
      <c r="Q38" s="3"/>
      <c r="R38" s="2">
        <v>80</v>
      </c>
      <c r="S38" s="3" t="s">
        <v>239</v>
      </c>
      <c r="T38" s="2"/>
      <c r="U38" s="2">
        <v>1</v>
      </c>
      <c r="V38" s="416"/>
      <c r="W38" s="106">
        <f>Y37*15+Y38*0+Y39*5+Y40*0+Y41*15+Y42*12+15</f>
        <v>106</v>
      </c>
      <c r="X38" s="41" t="s">
        <v>422</v>
      </c>
      <c r="Y38" s="42">
        <v>2.2999999999999998</v>
      </c>
      <c r="Z38" s="17"/>
      <c r="AA38" s="43" t="s">
        <v>25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6"/>
    </row>
    <row r="39" spans="2:33" ht="27.9" customHeight="1">
      <c r="B39" s="40">
        <v>22</v>
      </c>
      <c r="C39" s="414"/>
      <c r="D39" s="436" t="s">
        <v>96</v>
      </c>
      <c r="E39" s="437"/>
      <c r="F39" s="3">
        <v>10</v>
      </c>
      <c r="G39" s="33" t="s">
        <v>152</v>
      </c>
      <c r="H39" s="2" t="s">
        <v>238</v>
      </c>
      <c r="I39" s="2">
        <v>60</v>
      </c>
      <c r="J39" s="2"/>
      <c r="K39" s="2"/>
      <c r="L39" s="2"/>
      <c r="M39" s="3"/>
      <c r="N39" s="2"/>
      <c r="O39" s="3"/>
      <c r="P39" s="2"/>
      <c r="Q39" s="3"/>
      <c r="R39" s="2"/>
      <c r="S39" s="3" t="s">
        <v>240</v>
      </c>
      <c r="T39" s="2"/>
      <c r="U39" s="2">
        <v>35</v>
      </c>
      <c r="V39" s="416"/>
      <c r="W39" s="45" t="s">
        <v>45</v>
      </c>
      <c r="X39" s="46" t="s">
        <v>26</v>
      </c>
      <c r="Y39" s="42">
        <v>1.7</v>
      </c>
      <c r="Z39" s="18"/>
      <c r="AA39" s="47" t="s">
        <v>27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28</v>
      </c>
      <c r="AF39" s="49">
        <f>AC39*4+AD39*9</f>
        <v>167.89999999999998</v>
      </c>
      <c r="AG39" s="105"/>
    </row>
    <row r="40" spans="2:33" ht="27.9" customHeight="1">
      <c r="B40" s="40" t="s">
        <v>100</v>
      </c>
      <c r="C40" s="414"/>
      <c r="D40" s="3" t="s">
        <v>216</v>
      </c>
      <c r="E40" s="3"/>
      <c r="F40" s="3">
        <v>1</v>
      </c>
      <c r="G40" s="2" t="s">
        <v>298</v>
      </c>
      <c r="H40" s="3"/>
      <c r="I40" s="2">
        <v>40</v>
      </c>
      <c r="J40" s="2"/>
      <c r="K40" s="2"/>
      <c r="L40" s="2"/>
      <c r="M40" s="3"/>
      <c r="N40" s="99"/>
      <c r="O40" s="2"/>
      <c r="P40" s="2"/>
      <c r="Q40" s="3"/>
      <c r="R40" s="2"/>
      <c r="S40" s="2"/>
      <c r="T40" s="3"/>
      <c r="U40" s="2"/>
      <c r="V40" s="416"/>
      <c r="W40" s="102">
        <f>Y37*0+Y38*5+Y39*0+Y40*5+Y41*0+Y42*4</f>
        <v>24</v>
      </c>
      <c r="X40" s="46" t="s">
        <v>29</v>
      </c>
      <c r="Y40" s="42">
        <v>2.5</v>
      </c>
      <c r="Z40" s="17"/>
      <c r="AA40" s="18" t="s">
        <v>30</v>
      </c>
      <c r="AB40" s="19">
        <v>1.6</v>
      </c>
      <c r="AC40" s="19">
        <f>AB40*1</f>
        <v>1.6</v>
      </c>
      <c r="AD40" s="19" t="s">
        <v>28</v>
      </c>
      <c r="AE40" s="19">
        <f>AB40*5</f>
        <v>8</v>
      </c>
      <c r="AF40" s="19">
        <f>AC40*4+AE40*4</f>
        <v>38.4</v>
      </c>
      <c r="AG40" s="106"/>
    </row>
    <row r="41" spans="2:33" ht="27.9" customHeight="1">
      <c r="B41" s="413" t="s">
        <v>57</v>
      </c>
      <c r="C41" s="414"/>
      <c r="D41" s="3" t="s">
        <v>259</v>
      </c>
      <c r="E41" s="3"/>
      <c r="F41" s="2">
        <v>145</v>
      </c>
      <c r="G41" s="2"/>
      <c r="H41" s="3"/>
      <c r="I41" s="2"/>
      <c r="J41" s="2"/>
      <c r="K41" s="2"/>
      <c r="L41" s="2"/>
      <c r="M41" s="178"/>
      <c r="N41" s="179"/>
      <c r="O41" s="2"/>
      <c r="P41" s="2"/>
      <c r="Q41" s="3"/>
      <c r="R41" s="2"/>
      <c r="S41" s="3"/>
      <c r="T41" s="3"/>
      <c r="U41" s="3"/>
      <c r="V41" s="416"/>
      <c r="W41" s="45" t="s">
        <v>46</v>
      </c>
      <c r="X41" s="46" t="s">
        <v>32</v>
      </c>
      <c r="Y41" s="42">
        <v>0</v>
      </c>
      <c r="Z41" s="18"/>
      <c r="AA41" s="18" t="s">
        <v>33</v>
      </c>
      <c r="AB41" s="19">
        <v>2.5</v>
      </c>
      <c r="AC41" s="19"/>
      <c r="AD41" s="19">
        <f>AB41*5</f>
        <v>12.5</v>
      </c>
      <c r="AE41" s="19" t="s">
        <v>28</v>
      </c>
      <c r="AF41" s="19">
        <f>AD41*9</f>
        <v>112.5</v>
      </c>
      <c r="AG41" s="105"/>
    </row>
    <row r="42" spans="2:33" ht="27.9" customHeight="1">
      <c r="B42" s="413"/>
      <c r="C42" s="414"/>
      <c r="D42" s="101"/>
      <c r="E42" s="101"/>
      <c r="F42" s="2"/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3"/>
      <c r="T42" s="50"/>
      <c r="U42" s="3"/>
      <c r="V42" s="416"/>
      <c r="W42" s="102">
        <f>Y37*2+Y38*7+Y39*1+Y40*0+Y41*0+Y42*8</f>
        <v>28.799999999999997</v>
      </c>
      <c r="X42" s="94" t="s">
        <v>41</v>
      </c>
      <c r="Y42" s="51">
        <v>0</v>
      </c>
      <c r="Z42" s="17"/>
      <c r="AA42" s="18" t="s">
        <v>34</v>
      </c>
      <c r="AE42" s="18">
        <f>AB42*15</f>
        <v>0</v>
      </c>
      <c r="AG42" s="106"/>
    </row>
    <row r="43" spans="2:33" ht="27.9" customHeight="1">
      <c r="B43" s="52" t="s">
        <v>35</v>
      </c>
      <c r="C43" s="53"/>
      <c r="D43" s="50"/>
      <c r="E43" s="50"/>
      <c r="F43" s="2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1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5"/>
    </row>
    <row r="44" spans="2:33" ht="27.9" customHeight="1" thickBot="1">
      <c r="B44" s="79"/>
      <c r="C44" s="188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174"/>
      <c r="P44" s="174"/>
      <c r="Q44" s="173"/>
      <c r="R44" s="174"/>
      <c r="S44" s="174"/>
      <c r="T44" s="173"/>
      <c r="U44" s="174"/>
      <c r="V44" s="439"/>
      <c r="W44" s="175">
        <f>W38*4+W42*4+W40*9</f>
        <v>755.2</v>
      </c>
      <c r="X44" s="176"/>
      <c r="Y44" s="177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7"/>
    </row>
    <row r="45" spans="2:33" s="39" customFormat="1" ht="27.9" customHeight="1">
      <c r="B45" s="418" t="s">
        <v>137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8"/>
      <c r="AA45" s="18"/>
      <c r="AB45" s="19"/>
      <c r="AC45" s="18" t="s">
        <v>20</v>
      </c>
      <c r="AD45" s="18" t="s">
        <v>21</v>
      </c>
      <c r="AE45" s="18" t="s">
        <v>22</v>
      </c>
      <c r="AF45" s="18" t="s">
        <v>23</v>
      </c>
      <c r="AG45" s="105"/>
    </row>
    <row r="46" spans="2:33" ht="27.9" customHeight="1"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18"/>
      <c r="Q46" s="86"/>
      <c r="R46" s="18"/>
      <c r="T46" s="86"/>
      <c r="U46" s="18"/>
      <c r="V46" s="87"/>
      <c r="Y46" s="90"/>
      <c r="Z46" s="17"/>
      <c r="AA46" s="43" t="s">
        <v>25</v>
      </c>
      <c r="AB46" s="19">
        <v>6</v>
      </c>
      <c r="AC46" s="19">
        <f>AB46*2</f>
        <v>12</v>
      </c>
      <c r="AD46" s="19"/>
      <c r="AE46" s="19">
        <f>AB46*15</f>
        <v>90</v>
      </c>
      <c r="AF46" s="19">
        <f>AC46*4+AE46*4</f>
        <v>408</v>
      </c>
      <c r="AG46" s="106"/>
    </row>
    <row r="47" spans="2:33" ht="27.9" customHeight="1">
      <c r="Y47" s="90"/>
      <c r="Z47" s="18"/>
      <c r="AA47" s="47" t="s">
        <v>27</v>
      </c>
      <c r="AB47" s="19">
        <v>2.2999999999999998</v>
      </c>
      <c r="AC47" s="48">
        <f>AB47*7</f>
        <v>16.099999999999998</v>
      </c>
      <c r="AD47" s="19">
        <f>AB47*5</f>
        <v>11.5</v>
      </c>
      <c r="AE47" s="19" t="s">
        <v>28</v>
      </c>
      <c r="AF47" s="49">
        <f>AC47*4+AD47*9</f>
        <v>167.89999999999998</v>
      </c>
      <c r="AG47" s="105"/>
    </row>
    <row r="48" spans="2:33" ht="27.9" customHeight="1">
      <c r="Y48" s="90"/>
      <c r="Z48" s="17"/>
      <c r="AA48" s="18" t="s">
        <v>30</v>
      </c>
      <c r="AB48" s="19">
        <v>1.6</v>
      </c>
      <c r="AC48" s="19">
        <f>AB48*1</f>
        <v>1.6</v>
      </c>
      <c r="AD48" s="19" t="s">
        <v>28</v>
      </c>
      <c r="AE48" s="19">
        <f>AB48*5</f>
        <v>8</v>
      </c>
      <c r="AF48" s="19">
        <f>AC48*4+AE48*4</f>
        <v>38.4</v>
      </c>
      <c r="AG48" s="106"/>
    </row>
    <row r="49" spans="2:33" ht="27.9" customHeight="1">
      <c r="Y49" s="90"/>
      <c r="Z49" s="18"/>
      <c r="AA49" s="18" t="s">
        <v>33</v>
      </c>
      <c r="AB49" s="19">
        <v>2.5</v>
      </c>
      <c r="AC49" s="19"/>
      <c r="AD49" s="19">
        <f>AB49*5</f>
        <v>12.5</v>
      </c>
      <c r="AE49" s="19" t="s">
        <v>28</v>
      </c>
      <c r="AF49" s="19">
        <f>AD49*9</f>
        <v>112.5</v>
      </c>
      <c r="AG49" s="105"/>
    </row>
    <row r="50" spans="2:33" ht="27.9" customHeight="1">
      <c r="Y50" s="90"/>
      <c r="Z50" s="17"/>
      <c r="AA50" s="18" t="s">
        <v>34</v>
      </c>
      <c r="AE50" s="18">
        <f>AB50*15</f>
        <v>0</v>
      </c>
      <c r="AG50" s="106"/>
    </row>
    <row r="51" spans="2:33" ht="27.9" customHeight="1">
      <c r="Y51" s="90"/>
      <c r="Z51" s="18"/>
      <c r="AC51" s="18">
        <f>SUM(AC46:AC50)</f>
        <v>29.7</v>
      </c>
      <c r="AD51" s="18">
        <f>SUM(AD46:AD50)</f>
        <v>24</v>
      </c>
      <c r="AE51" s="18">
        <f>SUM(AE46:AE50)</f>
        <v>98</v>
      </c>
      <c r="AF51" s="18">
        <f>AC51*4+AD51*9+AE51*4</f>
        <v>726.8</v>
      </c>
      <c r="AG51" s="105"/>
    </row>
    <row r="52" spans="2:33" ht="27.9" customHeight="1">
      <c r="Y52" s="90"/>
      <c r="Z52" s="17"/>
      <c r="AC52" s="57">
        <f>AC51*4/AF51</f>
        <v>0.16345624656026417</v>
      </c>
      <c r="AD52" s="57">
        <f>AD51*9/AF51</f>
        <v>0.29719317556411667</v>
      </c>
      <c r="AE52" s="57">
        <f>AE51*4/AF51</f>
        <v>0.53935057787561924</v>
      </c>
      <c r="AG52" s="107"/>
    </row>
    <row r="53" spans="2:33" s="85" customFormat="1" ht="21.75" customHeight="1">
      <c r="B53" s="82"/>
      <c r="C53" s="44"/>
      <c r="D53" s="44"/>
      <c r="E53" s="83"/>
      <c r="F53" s="44"/>
      <c r="G53" s="44"/>
      <c r="H53" s="83"/>
      <c r="I53" s="44"/>
      <c r="J53" s="44"/>
      <c r="K53" s="83"/>
      <c r="L53" s="44"/>
      <c r="M53" s="44"/>
      <c r="N53" s="83"/>
      <c r="O53" s="44"/>
      <c r="P53" s="44"/>
      <c r="Q53" s="83"/>
      <c r="R53" s="44"/>
      <c r="S53" s="44"/>
      <c r="T53" s="83"/>
      <c r="U53" s="44"/>
      <c r="V53" s="91"/>
      <c r="W53" s="88"/>
      <c r="X53" s="89"/>
      <c r="Y53" s="92"/>
      <c r="Z53" s="84"/>
      <c r="AA53" s="70"/>
      <c r="AB53" s="64"/>
      <c r="AC53" s="70"/>
      <c r="AD53" s="70"/>
      <c r="AE53" s="70"/>
      <c r="AF53" s="70"/>
      <c r="AG53" s="70"/>
    </row>
    <row r="54" spans="2:33" ht="21" customHeight="1"/>
  </sheetData>
  <mergeCells count="25"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G31:H31"/>
    <mergeCell ref="V29:V36"/>
    <mergeCell ref="B33:B34"/>
    <mergeCell ref="J15:K15"/>
    <mergeCell ref="D39:E39"/>
    <mergeCell ref="J38:K38"/>
    <mergeCell ref="B1:Y1"/>
    <mergeCell ref="B2:G2"/>
    <mergeCell ref="C5:C10"/>
    <mergeCell ref="V5:V12"/>
    <mergeCell ref="B9:B10"/>
    <mergeCell ref="G3:O3"/>
    <mergeCell ref="M8:N8"/>
    <mergeCell ref="S23:T2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abSelected="1" topLeftCell="B1" zoomScaleNormal="100" workbookViewId="0">
      <selection activeCell="J4" sqref="J4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422" t="s">
        <v>457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  <c r="AB1" s="6"/>
    </row>
    <row r="2" spans="2:33" s="5" customFormat="1" ht="13.5" customHeight="1">
      <c r="B2" s="423"/>
      <c r="C2" s="424"/>
      <c r="D2" s="424"/>
      <c r="E2" s="424"/>
      <c r="F2" s="424"/>
      <c r="G2" s="424"/>
      <c r="H2" s="152"/>
      <c r="I2" s="4"/>
      <c r="J2" s="4"/>
      <c r="K2" s="152"/>
      <c r="L2" s="4"/>
      <c r="M2" s="4"/>
      <c r="N2" s="152"/>
      <c r="O2" s="4"/>
      <c r="P2" s="4"/>
      <c r="Q2" s="152"/>
      <c r="R2" s="4"/>
      <c r="S2" s="4"/>
      <c r="T2" s="152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42</v>
      </c>
      <c r="C3" s="11"/>
      <c r="D3" s="12"/>
      <c r="E3" s="12"/>
      <c r="F3" s="12"/>
      <c r="G3" s="429" t="s">
        <v>162</v>
      </c>
      <c r="H3" s="429"/>
      <c r="I3" s="429"/>
      <c r="J3" s="429"/>
      <c r="K3" s="429"/>
      <c r="L3" s="429"/>
      <c r="M3" s="429"/>
      <c r="N3" s="429"/>
      <c r="O3" s="429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40</v>
      </c>
      <c r="F4" s="22"/>
      <c r="G4" s="22" t="s">
        <v>3</v>
      </c>
      <c r="H4" s="23" t="s">
        <v>40</v>
      </c>
      <c r="I4" s="22"/>
      <c r="J4" s="22" t="s">
        <v>4</v>
      </c>
      <c r="K4" s="23" t="s">
        <v>40</v>
      </c>
      <c r="L4" s="24"/>
      <c r="M4" s="22" t="s">
        <v>4</v>
      </c>
      <c r="N4" s="23" t="s">
        <v>40</v>
      </c>
      <c r="O4" s="22"/>
      <c r="P4" s="22" t="s">
        <v>4</v>
      </c>
      <c r="Q4" s="23" t="s">
        <v>40</v>
      </c>
      <c r="R4" s="22"/>
      <c r="S4" s="25" t="s">
        <v>5</v>
      </c>
      <c r="T4" s="23" t="s">
        <v>40</v>
      </c>
      <c r="U4" s="22"/>
      <c r="V4" s="97" t="s">
        <v>47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4"/>
    </row>
    <row r="5" spans="2:33" s="39" customFormat="1" ht="65.099999999999994" customHeight="1">
      <c r="B5" s="34">
        <v>3</v>
      </c>
      <c r="C5" s="414"/>
      <c r="D5" s="35" t="str">
        <f>'113.3月菜單'!B39</f>
        <v>香Q米飯</v>
      </c>
      <c r="E5" s="35" t="s">
        <v>54</v>
      </c>
      <c r="F5" s="1" t="s">
        <v>16</v>
      </c>
      <c r="G5" s="35" t="str">
        <f>'113.3月菜單'!B40</f>
        <v>香酥雞翅(炸)</v>
      </c>
      <c r="H5" s="35" t="s">
        <v>377</v>
      </c>
      <c r="I5" s="1" t="s">
        <v>16</v>
      </c>
      <c r="J5" s="35" t="str">
        <f>'113.3月菜單'!B41</f>
        <v>酸菜白肉鍋(醃)</v>
      </c>
      <c r="K5" s="35" t="s">
        <v>220</v>
      </c>
      <c r="L5" s="1" t="s">
        <v>16</v>
      </c>
      <c r="M5" s="35" t="str">
        <f>'113.3月菜單'!B42</f>
        <v>客家小炒(豆)(海)</v>
      </c>
      <c r="N5" s="35" t="s">
        <v>17</v>
      </c>
      <c r="O5" s="1" t="s">
        <v>16</v>
      </c>
      <c r="P5" s="35" t="str">
        <f>'113.3月菜單'!B43</f>
        <v>深色蔬菜</v>
      </c>
      <c r="Q5" s="35" t="s">
        <v>56</v>
      </c>
      <c r="R5" s="1" t="s">
        <v>16</v>
      </c>
      <c r="S5" s="35" t="str">
        <f>'113.3月菜單'!B44</f>
        <v>紫菜蛋花湯</v>
      </c>
      <c r="T5" s="35" t="s">
        <v>55</v>
      </c>
      <c r="U5" s="1" t="s">
        <v>16</v>
      </c>
      <c r="V5" s="415"/>
      <c r="W5" s="36" t="s">
        <v>43</v>
      </c>
      <c r="X5" s="37" t="s">
        <v>19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5"/>
    </row>
    <row r="6" spans="2:33" ht="27.9" customHeight="1">
      <c r="B6" s="40" t="s">
        <v>8</v>
      </c>
      <c r="C6" s="414"/>
      <c r="D6" s="2" t="s">
        <v>60</v>
      </c>
      <c r="E6" s="3"/>
      <c r="F6" s="2">
        <v>100</v>
      </c>
      <c r="G6" s="193" t="s">
        <v>302</v>
      </c>
      <c r="H6" s="194"/>
      <c r="I6" s="2">
        <v>60</v>
      </c>
      <c r="J6" s="2" t="s">
        <v>305</v>
      </c>
      <c r="K6" s="2" t="s">
        <v>117</v>
      </c>
      <c r="L6" s="2">
        <v>10</v>
      </c>
      <c r="M6" s="2" t="s">
        <v>166</v>
      </c>
      <c r="N6" s="2" t="s">
        <v>92</v>
      </c>
      <c r="O6" s="2">
        <v>45</v>
      </c>
      <c r="P6" s="2" t="s">
        <v>61</v>
      </c>
      <c r="Q6" s="2"/>
      <c r="R6" s="2">
        <v>80</v>
      </c>
      <c r="S6" s="3" t="s">
        <v>126</v>
      </c>
      <c r="T6" s="2"/>
      <c r="U6" s="2">
        <v>1</v>
      </c>
      <c r="V6" s="416"/>
      <c r="W6" s="106">
        <f>Y5*15+Y6*0+Y7*5+Y8*0+Y9*15+Y10*12+15</f>
        <v>97.5</v>
      </c>
      <c r="X6" s="41" t="s">
        <v>422</v>
      </c>
      <c r="Y6" s="42">
        <v>2.4</v>
      </c>
      <c r="Z6" s="17"/>
      <c r="AA6" s="43" t="s">
        <v>25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6"/>
    </row>
    <row r="7" spans="2:33" ht="27.9" customHeight="1">
      <c r="B7" s="40">
        <v>25</v>
      </c>
      <c r="C7" s="414"/>
      <c r="D7" s="2"/>
      <c r="E7" s="3"/>
      <c r="F7" s="2"/>
      <c r="G7" s="2"/>
      <c r="H7" s="2"/>
      <c r="I7" s="2"/>
      <c r="J7" s="425" t="s">
        <v>304</v>
      </c>
      <c r="K7" s="426"/>
      <c r="L7" s="2">
        <v>10</v>
      </c>
      <c r="M7" s="2" t="s">
        <v>176</v>
      </c>
      <c r="N7" s="2" t="s">
        <v>97</v>
      </c>
      <c r="O7" s="2">
        <v>1</v>
      </c>
      <c r="P7" s="2"/>
      <c r="Q7" s="2"/>
      <c r="R7" s="2"/>
      <c r="S7" s="3" t="s">
        <v>262</v>
      </c>
      <c r="T7" s="2"/>
      <c r="U7" s="2">
        <v>5</v>
      </c>
      <c r="V7" s="416"/>
      <c r="W7" s="45" t="s">
        <v>45</v>
      </c>
      <c r="X7" s="46" t="s">
        <v>26</v>
      </c>
      <c r="Y7" s="42">
        <v>1.5</v>
      </c>
      <c r="Z7" s="18"/>
      <c r="AA7" s="47" t="s">
        <v>27</v>
      </c>
      <c r="AB7" s="19">
        <v>2</v>
      </c>
      <c r="AC7" s="48">
        <f>AB7*7</f>
        <v>14</v>
      </c>
      <c r="AD7" s="19">
        <f>AB7*5</f>
        <v>10</v>
      </c>
      <c r="AE7" s="19" t="s">
        <v>28</v>
      </c>
      <c r="AF7" s="49">
        <f>AC7*4+AD7*9</f>
        <v>146</v>
      </c>
      <c r="AG7" s="105"/>
    </row>
    <row r="8" spans="2:33" ht="27.9" customHeight="1">
      <c r="B8" s="40" t="s">
        <v>10</v>
      </c>
      <c r="C8" s="414"/>
      <c r="D8" s="2"/>
      <c r="E8" s="3"/>
      <c r="F8" s="2"/>
      <c r="G8" s="2"/>
      <c r="H8" s="50"/>
      <c r="I8" s="2"/>
      <c r="J8" s="2" t="s">
        <v>303</v>
      </c>
      <c r="K8" s="2"/>
      <c r="L8" s="2">
        <v>50</v>
      </c>
      <c r="M8" s="425" t="s">
        <v>111</v>
      </c>
      <c r="N8" s="426"/>
      <c r="O8" s="2">
        <v>5</v>
      </c>
      <c r="P8" s="2"/>
      <c r="Q8" s="50"/>
      <c r="R8" s="2"/>
      <c r="S8" s="2" t="s">
        <v>239</v>
      </c>
      <c r="T8" s="3"/>
      <c r="U8" s="2">
        <v>1</v>
      </c>
      <c r="V8" s="416"/>
      <c r="W8" s="102">
        <f>Y5*0+Y6*5+Y7*0+Y8*5+Y9*0+Y10*4</f>
        <v>24.5</v>
      </c>
      <c r="X8" s="46" t="s">
        <v>29</v>
      </c>
      <c r="Y8" s="42">
        <v>2.5</v>
      </c>
      <c r="Z8" s="17"/>
      <c r="AA8" s="18" t="s">
        <v>30</v>
      </c>
      <c r="AB8" s="19">
        <v>1.5</v>
      </c>
      <c r="AC8" s="19">
        <f>AB8*1</f>
        <v>1.5</v>
      </c>
      <c r="AD8" s="19" t="s">
        <v>28</v>
      </c>
      <c r="AE8" s="19">
        <f>AB8*5</f>
        <v>7.5</v>
      </c>
      <c r="AF8" s="19">
        <f>AC8*4+AE8*4</f>
        <v>36</v>
      </c>
      <c r="AG8" s="106"/>
    </row>
    <row r="9" spans="2:33" ht="27.9" customHeight="1">
      <c r="B9" s="413" t="s">
        <v>36</v>
      </c>
      <c r="C9" s="414"/>
      <c r="D9" s="3"/>
      <c r="E9" s="3"/>
      <c r="F9" s="3"/>
      <c r="G9" s="2"/>
      <c r="H9" s="50"/>
      <c r="I9" s="2"/>
      <c r="J9" s="2" t="s">
        <v>231</v>
      </c>
      <c r="K9" s="99"/>
      <c r="L9" s="2">
        <v>3</v>
      </c>
      <c r="M9" s="2"/>
      <c r="N9" s="3"/>
      <c r="O9" s="2"/>
      <c r="P9" s="2"/>
      <c r="Q9" s="50"/>
      <c r="R9" s="2"/>
      <c r="S9" s="3"/>
      <c r="T9" s="3"/>
      <c r="U9" s="3"/>
      <c r="V9" s="416"/>
      <c r="W9" s="45" t="s">
        <v>46</v>
      </c>
      <c r="X9" s="46" t="s">
        <v>32</v>
      </c>
      <c r="Y9" s="42">
        <v>0</v>
      </c>
      <c r="Z9" s="18"/>
      <c r="AA9" s="18" t="s">
        <v>33</v>
      </c>
      <c r="AB9" s="19">
        <v>2.5</v>
      </c>
      <c r="AC9" s="19"/>
      <c r="AD9" s="19">
        <f>AB9*5</f>
        <v>12.5</v>
      </c>
      <c r="AE9" s="19" t="s">
        <v>28</v>
      </c>
      <c r="AF9" s="19">
        <f>AD9*9</f>
        <v>112.5</v>
      </c>
      <c r="AG9" s="105"/>
    </row>
    <row r="10" spans="2:33" ht="27.9" customHeight="1">
      <c r="B10" s="413"/>
      <c r="C10" s="414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2"/>
      <c r="T10" s="132"/>
      <c r="U10" s="2"/>
      <c r="V10" s="416"/>
      <c r="W10" s="102">
        <f>Y5*2+Y6*7+Y7*1+Y8*0+Y9*0+Y10*8</f>
        <v>28.3</v>
      </c>
      <c r="X10" s="94" t="s">
        <v>41</v>
      </c>
      <c r="Y10" s="51">
        <v>0</v>
      </c>
      <c r="Z10" s="17"/>
      <c r="AA10" s="18" t="s">
        <v>34</v>
      </c>
      <c r="AE10" s="18">
        <f>AB10*15</f>
        <v>0</v>
      </c>
      <c r="AG10" s="106"/>
    </row>
    <row r="11" spans="2:33" ht="27.9" customHeight="1">
      <c r="B11" s="52" t="s">
        <v>35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1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5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7"/>
      <c r="W12" s="103">
        <f>W6*4+W10*4+W8*9</f>
        <v>723.7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7"/>
    </row>
    <row r="13" spans="2:33" s="39" customFormat="1" ht="27.9" customHeight="1">
      <c r="B13" s="34">
        <v>3</v>
      </c>
      <c r="C13" s="414"/>
      <c r="D13" s="35" t="str">
        <f>'113.3月菜單'!F39</f>
        <v>糙米飯</v>
      </c>
      <c r="E13" s="35" t="s">
        <v>54</v>
      </c>
      <c r="F13" s="35"/>
      <c r="G13" s="35" t="str">
        <f>'113.3月菜單'!F40</f>
        <v>雙拼魚丁(海)(炸)</v>
      </c>
      <c r="H13" s="35" t="s">
        <v>382</v>
      </c>
      <c r="I13" s="35"/>
      <c r="J13" s="35" t="str">
        <f>'113.3月菜單'!F41</f>
        <v>螞蟻上樹</v>
      </c>
      <c r="K13" s="35" t="s">
        <v>17</v>
      </c>
      <c r="L13" s="35"/>
      <c r="M13" s="35" t="str">
        <f>'113.3月菜單'!F42</f>
        <v>銀蘿控肉(豆)</v>
      </c>
      <c r="N13" s="35" t="s">
        <v>380</v>
      </c>
      <c r="O13" s="35"/>
      <c r="P13" s="35" t="str">
        <f>'113.3月菜單'!F43</f>
        <v>淺色蔬菜</v>
      </c>
      <c r="Q13" s="35" t="s">
        <v>18</v>
      </c>
      <c r="R13" s="35"/>
      <c r="S13" s="35" t="str">
        <f>'113.3月菜單'!F44</f>
        <v>鮮蔬湯</v>
      </c>
      <c r="T13" s="35" t="s">
        <v>55</v>
      </c>
      <c r="U13" s="35"/>
      <c r="V13" s="415"/>
      <c r="W13" s="36" t="s">
        <v>43</v>
      </c>
      <c r="X13" s="37" t="s">
        <v>19</v>
      </c>
      <c r="Y13" s="38">
        <v>5.5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5"/>
    </row>
    <row r="14" spans="2:33" ht="27.9" customHeight="1">
      <c r="B14" s="40" t="s">
        <v>8</v>
      </c>
      <c r="C14" s="414"/>
      <c r="D14" s="2" t="s">
        <v>131</v>
      </c>
      <c r="E14" s="2"/>
      <c r="F14" s="2">
        <v>60</v>
      </c>
      <c r="G14" s="2" t="s">
        <v>177</v>
      </c>
      <c r="H14" s="2"/>
      <c r="I14" s="128">
        <v>25</v>
      </c>
      <c r="J14" s="2" t="s">
        <v>378</v>
      </c>
      <c r="K14" s="2"/>
      <c r="L14" s="2">
        <v>8</v>
      </c>
      <c r="M14" s="197" t="s">
        <v>160</v>
      </c>
      <c r="N14" s="198"/>
      <c r="O14" s="128">
        <v>20</v>
      </c>
      <c r="P14" s="2" t="s">
        <v>61</v>
      </c>
      <c r="Q14" s="2"/>
      <c r="R14" s="2">
        <v>80</v>
      </c>
      <c r="S14" s="3" t="s">
        <v>104</v>
      </c>
      <c r="T14" s="2"/>
      <c r="U14" s="2">
        <v>1</v>
      </c>
      <c r="V14" s="416"/>
      <c r="W14" s="106">
        <f>Y13*15+Y14*0+Y15*5+Y16*0+Y17*15+Y18*12+15</f>
        <v>107</v>
      </c>
      <c r="X14" s="41" t="s">
        <v>422</v>
      </c>
      <c r="Y14" s="42">
        <v>2.2999999999999998</v>
      </c>
      <c r="Z14" s="17"/>
      <c r="AA14" s="43" t="s">
        <v>25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6"/>
    </row>
    <row r="15" spans="2:33" ht="27.9" customHeight="1">
      <c r="B15" s="40">
        <v>26</v>
      </c>
      <c r="C15" s="414"/>
      <c r="D15" s="2" t="s">
        <v>132</v>
      </c>
      <c r="E15" s="2"/>
      <c r="F15" s="2">
        <v>40</v>
      </c>
      <c r="G15" s="199" t="s">
        <v>169</v>
      </c>
      <c r="H15" s="182" t="s">
        <v>226</v>
      </c>
      <c r="I15" s="2">
        <v>40</v>
      </c>
      <c r="J15" s="2" t="s">
        <v>156</v>
      </c>
      <c r="K15" s="50"/>
      <c r="L15" s="2">
        <v>3</v>
      </c>
      <c r="M15" s="425" t="s">
        <v>306</v>
      </c>
      <c r="N15" s="438"/>
      <c r="O15" s="200">
        <v>20</v>
      </c>
      <c r="P15" s="2"/>
      <c r="Q15" s="2"/>
      <c r="R15" s="2"/>
      <c r="S15" s="3" t="s">
        <v>72</v>
      </c>
      <c r="T15" s="2"/>
      <c r="U15" s="2">
        <v>5</v>
      </c>
      <c r="V15" s="416"/>
      <c r="W15" s="45" t="s">
        <v>45</v>
      </c>
      <c r="X15" s="46" t="s">
        <v>26</v>
      </c>
      <c r="Y15" s="42">
        <v>1.9</v>
      </c>
      <c r="Z15" s="18"/>
      <c r="AA15" s="47" t="s">
        <v>27</v>
      </c>
      <c r="AB15" s="19">
        <v>2</v>
      </c>
      <c r="AC15" s="48">
        <f>AB15*7</f>
        <v>14</v>
      </c>
      <c r="AD15" s="19">
        <f>AB15*5</f>
        <v>10</v>
      </c>
      <c r="AE15" s="19" t="s">
        <v>28</v>
      </c>
      <c r="AF15" s="49">
        <f>AC15*4+AD15*9</f>
        <v>146</v>
      </c>
      <c r="AG15" s="105"/>
    </row>
    <row r="16" spans="2:33" ht="27.9" customHeight="1">
      <c r="B16" s="40" t="s">
        <v>10</v>
      </c>
      <c r="C16" s="414"/>
      <c r="D16" s="50"/>
      <c r="E16" s="50"/>
      <c r="F16" s="2"/>
      <c r="G16" s="65"/>
      <c r="H16" s="131"/>
      <c r="I16" s="128"/>
      <c r="J16" s="180" t="s">
        <v>149</v>
      </c>
      <c r="K16" s="183"/>
      <c r="L16" s="2">
        <v>1</v>
      </c>
      <c r="M16" s="65" t="s">
        <v>156</v>
      </c>
      <c r="N16" s="131"/>
      <c r="O16" s="128">
        <v>3</v>
      </c>
      <c r="P16" s="2"/>
      <c r="Q16" s="50"/>
      <c r="R16" s="2"/>
      <c r="S16" s="2" t="s">
        <v>112</v>
      </c>
      <c r="T16" s="50"/>
      <c r="U16" s="2">
        <v>3</v>
      </c>
      <c r="V16" s="416"/>
      <c r="W16" s="102">
        <f>Y13*0+Y14*5+Y15*0+Y16*5+Y17*0+Y18*4</f>
        <v>24</v>
      </c>
      <c r="X16" s="46" t="s">
        <v>29</v>
      </c>
      <c r="Y16" s="42">
        <v>2.5</v>
      </c>
      <c r="Z16" s="17"/>
      <c r="AA16" s="18" t="s">
        <v>30</v>
      </c>
      <c r="AB16" s="19">
        <v>1.7</v>
      </c>
      <c r="AC16" s="19">
        <f>AB16*1</f>
        <v>1.7</v>
      </c>
      <c r="AD16" s="19" t="s">
        <v>28</v>
      </c>
      <c r="AE16" s="19">
        <f>AB16*5</f>
        <v>8.5</v>
      </c>
      <c r="AF16" s="19">
        <f>AC16*4+AE16*4</f>
        <v>40.799999999999997</v>
      </c>
      <c r="AG16" s="106"/>
    </row>
    <row r="17" spans="2:33" ht="27.9" customHeight="1">
      <c r="B17" s="413" t="s">
        <v>37</v>
      </c>
      <c r="C17" s="414"/>
      <c r="D17" s="50"/>
      <c r="E17" s="50"/>
      <c r="F17" s="2"/>
      <c r="G17" s="2"/>
      <c r="H17" s="101"/>
      <c r="I17" s="2"/>
      <c r="J17" s="2" t="s">
        <v>96</v>
      </c>
      <c r="K17" s="50"/>
      <c r="L17" s="2">
        <v>3</v>
      </c>
      <c r="M17" s="2" t="s">
        <v>381</v>
      </c>
      <c r="N17" s="101" t="s">
        <v>92</v>
      </c>
      <c r="O17" s="2">
        <v>20</v>
      </c>
      <c r="P17" s="2"/>
      <c r="Q17" s="50"/>
      <c r="R17" s="2"/>
      <c r="S17" s="2" t="s">
        <v>115</v>
      </c>
      <c r="T17" s="50"/>
      <c r="U17" s="2">
        <v>30</v>
      </c>
      <c r="V17" s="416"/>
      <c r="W17" s="45" t="s">
        <v>46</v>
      </c>
      <c r="X17" s="46" t="s">
        <v>32</v>
      </c>
      <c r="Y17" s="42">
        <v>0</v>
      </c>
      <c r="Z17" s="18"/>
      <c r="AA17" s="18" t="s">
        <v>33</v>
      </c>
      <c r="AB17" s="19">
        <v>2.5</v>
      </c>
      <c r="AC17" s="19"/>
      <c r="AD17" s="19">
        <f>AB17*5</f>
        <v>12.5</v>
      </c>
      <c r="AE17" s="19" t="s">
        <v>28</v>
      </c>
      <c r="AF17" s="19">
        <f>AD17*9</f>
        <v>112.5</v>
      </c>
      <c r="AG17" s="105"/>
    </row>
    <row r="18" spans="2:33" ht="27.9" customHeight="1">
      <c r="B18" s="413"/>
      <c r="C18" s="414"/>
      <c r="D18" s="50"/>
      <c r="E18" s="50"/>
      <c r="F18" s="2"/>
      <c r="G18" s="2"/>
      <c r="H18" s="50"/>
      <c r="I18" s="2"/>
      <c r="J18" s="2" t="s">
        <v>379</v>
      </c>
      <c r="K18" s="50"/>
      <c r="L18" s="2">
        <v>35</v>
      </c>
      <c r="M18" s="3"/>
      <c r="N18" s="50"/>
      <c r="O18" s="2"/>
      <c r="P18" s="2"/>
      <c r="Q18" s="50"/>
      <c r="R18" s="2"/>
      <c r="S18" s="2"/>
      <c r="T18" s="132"/>
      <c r="U18" s="2"/>
      <c r="V18" s="416"/>
      <c r="W18" s="102">
        <f>Y13*2+Y14*7+Y15*1+Y16*0+Y17*0+Y18*8</f>
        <v>28.999999999999996</v>
      </c>
      <c r="X18" s="94" t="s">
        <v>41</v>
      </c>
      <c r="Y18" s="51">
        <v>0</v>
      </c>
      <c r="Z18" s="17"/>
      <c r="AA18" s="18" t="s">
        <v>34</v>
      </c>
      <c r="AB18" s="19">
        <v>1</v>
      </c>
      <c r="AE18" s="18">
        <f>AB18*15</f>
        <v>15</v>
      </c>
      <c r="AG18" s="106"/>
    </row>
    <row r="19" spans="2:33" ht="27.9" customHeight="1">
      <c r="B19" s="52" t="s">
        <v>35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41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5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7"/>
      <c r="W20" s="103">
        <f>W14*4+W18*4+W16*9</f>
        <v>760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7"/>
    </row>
    <row r="21" spans="2:33" s="39" customFormat="1" ht="27.9" customHeight="1">
      <c r="B21" s="34">
        <v>3</v>
      </c>
      <c r="C21" s="414"/>
      <c r="D21" s="35" t="str">
        <f>'113.3月菜單'!J39</f>
        <v>香Q米飯</v>
      </c>
      <c r="E21" s="35" t="s">
        <v>69</v>
      </c>
      <c r="F21" s="1"/>
      <c r="G21" s="108" t="str">
        <f>'113.3月菜單'!J40</f>
        <v>BBQ醬烤雞排</v>
      </c>
      <c r="H21" s="35" t="s">
        <v>116</v>
      </c>
      <c r="I21" s="1"/>
      <c r="J21" s="35" t="str">
        <f>'113.3月菜單'!J41</f>
        <v>茶香滷蛋</v>
      </c>
      <c r="K21" s="35" t="s">
        <v>17</v>
      </c>
      <c r="L21" s="1"/>
      <c r="M21" s="35" t="str">
        <f>'113.3月菜單'!J42</f>
        <v>地瓜條(加)</v>
      </c>
      <c r="N21" s="35" t="s">
        <v>93</v>
      </c>
      <c r="O21" s="1"/>
      <c r="P21" s="35" t="str">
        <f>'113.3月菜單'!J43</f>
        <v>深色蔬菜</v>
      </c>
      <c r="Q21" s="35" t="s">
        <v>71</v>
      </c>
      <c r="R21" s="1"/>
      <c r="S21" s="35" t="str">
        <f>'113.3月菜單'!J44</f>
        <v>菜頭湯</v>
      </c>
      <c r="T21" s="35" t="s">
        <v>50</v>
      </c>
      <c r="U21" s="1"/>
      <c r="V21" s="415"/>
      <c r="W21" s="36" t="s">
        <v>43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5"/>
    </row>
    <row r="22" spans="2:33" s="65" customFormat="1" ht="27.75" customHeight="1">
      <c r="B22" s="40" t="s">
        <v>8</v>
      </c>
      <c r="C22" s="414"/>
      <c r="D22" s="3" t="s">
        <v>24</v>
      </c>
      <c r="E22" s="3"/>
      <c r="F22" s="3">
        <v>100</v>
      </c>
      <c r="G22" s="2" t="s">
        <v>155</v>
      </c>
      <c r="H22" s="2"/>
      <c r="I22" s="2">
        <v>60</v>
      </c>
      <c r="J22" s="193" t="s">
        <v>421</v>
      </c>
      <c r="K22" s="194" t="s">
        <v>98</v>
      </c>
      <c r="L22" s="2">
        <v>55</v>
      </c>
      <c r="M22" s="2" t="s">
        <v>383</v>
      </c>
      <c r="N22" s="2" t="s">
        <v>384</v>
      </c>
      <c r="O22" s="2">
        <v>50</v>
      </c>
      <c r="P22" s="2" t="s">
        <v>70</v>
      </c>
      <c r="Q22" s="2"/>
      <c r="R22" s="2">
        <v>80</v>
      </c>
      <c r="S22" s="3" t="s">
        <v>160</v>
      </c>
      <c r="T22" s="2"/>
      <c r="U22" s="2">
        <v>30</v>
      </c>
      <c r="V22" s="416"/>
      <c r="W22" s="106">
        <f>Y21*15+Y22*0+Y23*5+Y24*0+Y25*15+Y26*12+15</f>
        <v>97.5</v>
      </c>
      <c r="X22" s="41" t="s">
        <v>422</v>
      </c>
      <c r="Y22" s="42">
        <v>2.4</v>
      </c>
      <c r="Z22" s="62"/>
      <c r="AA22" s="63" t="s">
        <v>25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6"/>
    </row>
    <row r="23" spans="2:33" s="65" customFormat="1" ht="27.9" customHeight="1">
      <c r="B23" s="40">
        <v>27</v>
      </c>
      <c r="C23" s="414"/>
      <c r="D23" s="3"/>
      <c r="E23" s="3"/>
      <c r="F23" s="3"/>
      <c r="G23" s="2"/>
      <c r="H23" s="2"/>
      <c r="I23" s="2"/>
      <c r="J23" s="425" t="s">
        <v>271</v>
      </c>
      <c r="K23" s="426"/>
      <c r="L23" s="2"/>
      <c r="M23" s="425"/>
      <c r="N23" s="426"/>
      <c r="O23" s="2"/>
      <c r="P23" s="2"/>
      <c r="Q23" s="2"/>
      <c r="R23" s="2"/>
      <c r="S23" s="3"/>
      <c r="T23" s="2"/>
      <c r="U23" s="2"/>
      <c r="V23" s="416"/>
      <c r="W23" s="45" t="s">
        <v>45</v>
      </c>
      <c r="X23" s="46" t="s">
        <v>26</v>
      </c>
      <c r="Y23" s="42">
        <v>1.5</v>
      </c>
      <c r="Z23" s="66"/>
      <c r="AA23" s="67" t="s">
        <v>27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28</v>
      </c>
      <c r="AF23" s="69">
        <f>AC23*4+AD23*9</f>
        <v>153.30000000000001</v>
      </c>
      <c r="AG23" s="105"/>
    </row>
    <row r="24" spans="2:33" s="65" customFormat="1" ht="27.9" customHeight="1">
      <c r="B24" s="40" t="s">
        <v>10</v>
      </c>
      <c r="C24" s="414"/>
      <c r="D24" s="3"/>
      <c r="E24" s="3"/>
      <c r="F24" s="3"/>
      <c r="G24" s="181"/>
      <c r="H24" s="182"/>
      <c r="I24" s="2"/>
      <c r="J24" s="2" t="s">
        <v>410</v>
      </c>
      <c r="K24" s="2"/>
      <c r="L24" s="2">
        <v>20</v>
      </c>
      <c r="M24" s="2"/>
      <c r="N24" s="2"/>
      <c r="O24" s="2"/>
      <c r="P24" s="2"/>
      <c r="Q24" s="50"/>
      <c r="R24" s="2"/>
      <c r="S24" s="2"/>
      <c r="T24" s="50"/>
      <c r="U24" s="2"/>
      <c r="V24" s="416"/>
      <c r="W24" s="102">
        <f>Y21*0+Y22*5+Y23*0+Y24*5+Y25*0+Y26*4</f>
        <v>24.5</v>
      </c>
      <c r="X24" s="46" t="s">
        <v>29</v>
      </c>
      <c r="Y24" s="42">
        <v>2.5</v>
      </c>
      <c r="Z24" s="62"/>
      <c r="AA24" s="70" t="s">
        <v>30</v>
      </c>
      <c r="AB24" s="64">
        <v>1.6</v>
      </c>
      <c r="AC24" s="64">
        <f>AB24*1</f>
        <v>1.6</v>
      </c>
      <c r="AD24" s="64" t="s">
        <v>28</v>
      </c>
      <c r="AE24" s="64">
        <f>AB24*5</f>
        <v>8</v>
      </c>
      <c r="AF24" s="64">
        <f>AC24*4+AE24*4</f>
        <v>38.4</v>
      </c>
      <c r="AG24" s="106"/>
    </row>
    <row r="25" spans="2:33" s="65" customFormat="1" ht="27.9" customHeight="1">
      <c r="B25" s="413" t="s">
        <v>65</v>
      </c>
      <c r="C25" s="414"/>
      <c r="D25" s="3"/>
      <c r="E25" s="3"/>
      <c r="F25" s="3"/>
      <c r="G25" s="2"/>
      <c r="H25" s="50"/>
      <c r="I25" s="2"/>
      <c r="J25" s="2"/>
      <c r="K25" s="99"/>
      <c r="L25" s="2"/>
      <c r="M25" s="2"/>
      <c r="N25" s="101"/>
      <c r="O25" s="2"/>
      <c r="P25" s="2"/>
      <c r="Q25" s="50"/>
      <c r="R25" s="2"/>
      <c r="S25" s="2"/>
      <c r="T25" s="50"/>
      <c r="U25" s="2"/>
      <c r="V25" s="416"/>
      <c r="W25" s="45" t="s">
        <v>46</v>
      </c>
      <c r="X25" s="46" t="s">
        <v>32</v>
      </c>
      <c r="Y25" s="42">
        <v>0</v>
      </c>
      <c r="Z25" s="66"/>
      <c r="AA25" s="70" t="s">
        <v>33</v>
      </c>
      <c r="AB25" s="64">
        <v>2.5</v>
      </c>
      <c r="AC25" s="64"/>
      <c r="AD25" s="64">
        <f>AB25*5</f>
        <v>12.5</v>
      </c>
      <c r="AE25" s="64" t="s">
        <v>28</v>
      </c>
      <c r="AF25" s="64">
        <f>AD25*9</f>
        <v>112.5</v>
      </c>
      <c r="AG25" s="105"/>
    </row>
    <row r="26" spans="2:33" s="65" customFormat="1" ht="27.9" customHeight="1">
      <c r="B26" s="413"/>
      <c r="C26" s="414"/>
      <c r="D26" s="3"/>
      <c r="E26" s="3"/>
      <c r="F26" s="3"/>
      <c r="G26" s="2"/>
      <c r="H26" s="50"/>
      <c r="I26" s="2"/>
      <c r="J26" s="2"/>
      <c r="K26" s="50"/>
      <c r="L26" s="2"/>
      <c r="M26" s="3"/>
      <c r="N26" s="50"/>
      <c r="O26" s="2"/>
      <c r="P26" s="2"/>
      <c r="Q26" s="50"/>
      <c r="R26" s="2"/>
      <c r="S26" s="3"/>
      <c r="T26" s="50"/>
      <c r="U26" s="2"/>
      <c r="V26" s="416"/>
      <c r="W26" s="102">
        <f>Y21*2+Y22*7+Y23*1+Y24*0+Y25*0+Y26*8</f>
        <v>28.3</v>
      </c>
      <c r="X26" s="94" t="s">
        <v>41</v>
      </c>
      <c r="Y26" s="51">
        <v>0</v>
      </c>
      <c r="Z26" s="62"/>
      <c r="AA26" s="70" t="s">
        <v>34</v>
      </c>
      <c r="AB26" s="64"/>
      <c r="AC26" s="70"/>
      <c r="AD26" s="70"/>
      <c r="AE26" s="70">
        <f>AB26*15</f>
        <v>0</v>
      </c>
      <c r="AF26" s="70"/>
      <c r="AG26" s="106"/>
    </row>
    <row r="27" spans="2:33" s="65" customFormat="1" ht="27.9" customHeight="1">
      <c r="B27" s="52" t="s">
        <v>35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5"/>
    </row>
    <row r="28" spans="2:33" s="65" customFormat="1" ht="27.9" customHeight="1" thickBot="1">
      <c r="B28" s="55"/>
      <c r="C28" s="75"/>
      <c r="D28" s="2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7"/>
      <c r="W28" s="103">
        <f>W22*4+W26*4+W24*9</f>
        <v>723.7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7"/>
    </row>
    <row r="29" spans="2:33" s="39" customFormat="1" ht="27.9" customHeight="1">
      <c r="B29" s="34">
        <v>3</v>
      </c>
      <c r="C29" s="414"/>
      <c r="D29" s="35" t="str">
        <f>'113.3月菜單'!N39</f>
        <v>地瓜飯</v>
      </c>
      <c r="E29" s="35" t="s">
        <v>128</v>
      </c>
      <c r="F29" s="35"/>
      <c r="G29" s="35" t="str">
        <f>'113.3月菜單'!N40</f>
        <v>韓式肉片</v>
      </c>
      <c r="H29" s="35" t="s">
        <v>48</v>
      </c>
      <c r="I29" s="35"/>
      <c r="J29" s="35" t="str">
        <f>'113.3月菜單'!N41</f>
        <v>家常豆腐(豆)</v>
      </c>
      <c r="K29" s="35" t="s">
        <v>385</v>
      </c>
      <c r="L29" s="35"/>
      <c r="M29" s="35" t="str">
        <f>'113.3月菜單'!N42</f>
        <v>台式香腸(加)</v>
      </c>
      <c r="N29" s="35" t="s">
        <v>308</v>
      </c>
      <c r="O29" s="35"/>
      <c r="P29" s="35" t="str">
        <f>'113.3月菜單'!N43</f>
        <v>有機蔬菜</v>
      </c>
      <c r="Q29" s="35" t="s">
        <v>129</v>
      </c>
      <c r="R29" s="35"/>
      <c r="S29" s="35" t="str">
        <f>'113.3月菜單'!N44</f>
        <v>檸檬冬瓜山粉圓</v>
      </c>
      <c r="T29" s="35" t="s">
        <v>446</v>
      </c>
      <c r="U29" s="35"/>
      <c r="V29" s="415"/>
      <c r="W29" s="36" t="s">
        <v>43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5"/>
    </row>
    <row r="30" spans="2:33" ht="27.9" customHeight="1">
      <c r="B30" s="40" t="s">
        <v>145</v>
      </c>
      <c r="C30" s="414"/>
      <c r="D30" s="2" t="s">
        <v>134</v>
      </c>
      <c r="E30" s="2"/>
      <c r="F30" s="2">
        <v>80</v>
      </c>
      <c r="G30" s="2" t="s">
        <v>115</v>
      </c>
      <c r="H30" s="2"/>
      <c r="I30" s="2">
        <v>30</v>
      </c>
      <c r="J30" s="2" t="s">
        <v>417</v>
      </c>
      <c r="K30" s="3"/>
      <c r="L30" s="2">
        <v>1</v>
      </c>
      <c r="M30" s="2" t="s">
        <v>418</v>
      </c>
      <c r="N30" s="3" t="s">
        <v>98</v>
      </c>
      <c r="O30" s="2">
        <v>30</v>
      </c>
      <c r="P30" s="2" t="s">
        <v>61</v>
      </c>
      <c r="Q30" s="2"/>
      <c r="R30" s="2">
        <v>80</v>
      </c>
      <c r="S30" s="3" t="s">
        <v>447</v>
      </c>
      <c r="T30" s="2"/>
      <c r="U30" s="2">
        <v>15</v>
      </c>
      <c r="V30" s="416"/>
      <c r="W30" s="106">
        <f>Y29*15+Y30*0+Y31*5+Y32*0+Y33*15+Y34*12+15</f>
        <v>97.5</v>
      </c>
      <c r="X30" s="41" t="s">
        <v>422</v>
      </c>
      <c r="Y30" s="42">
        <v>2.4</v>
      </c>
      <c r="Z30" s="17"/>
      <c r="AA30" s="43" t="s">
        <v>25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6"/>
    </row>
    <row r="31" spans="2:33" ht="27.9" customHeight="1">
      <c r="B31" s="40">
        <v>28</v>
      </c>
      <c r="C31" s="414"/>
      <c r="D31" s="2" t="s">
        <v>133</v>
      </c>
      <c r="E31" s="2"/>
      <c r="F31" s="2">
        <v>55</v>
      </c>
      <c r="G31" s="425" t="s">
        <v>242</v>
      </c>
      <c r="H31" s="426"/>
      <c r="I31" s="2">
        <v>40</v>
      </c>
      <c r="J31" s="2" t="s">
        <v>149</v>
      </c>
      <c r="K31" s="3"/>
      <c r="L31" s="2">
        <v>0.5</v>
      </c>
      <c r="M31" s="2" t="s">
        <v>173</v>
      </c>
      <c r="N31" s="3"/>
      <c r="O31" s="2">
        <v>40</v>
      </c>
      <c r="P31" s="2"/>
      <c r="Q31" s="3"/>
      <c r="R31" s="2"/>
      <c r="S31" s="3" t="s">
        <v>448</v>
      </c>
      <c r="T31" s="2"/>
      <c r="U31" s="2">
        <v>5</v>
      </c>
      <c r="V31" s="416"/>
      <c r="W31" s="45" t="s">
        <v>45</v>
      </c>
      <c r="X31" s="46" t="s">
        <v>26</v>
      </c>
      <c r="Y31" s="42">
        <v>1.5</v>
      </c>
      <c r="Z31" s="18"/>
      <c r="AA31" s="47" t="s">
        <v>27</v>
      </c>
      <c r="AB31" s="19">
        <v>2</v>
      </c>
      <c r="AC31" s="48">
        <f>AB31*7</f>
        <v>14</v>
      </c>
      <c r="AD31" s="19">
        <f>AB31*5</f>
        <v>10</v>
      </c>
      <c r="AE31" s="19" t="s">
        <v>28</v>
      </c>
      <c r="AF31" s="49">
        <f>AC31*4+AD31*9</f>
        <v>146</v>
      </c>
      <c r="AG31" s="105"/>
    </row>
    <row r="32" spans="2:33" ht="27.9" customHeight="1">
      <c r="B32" s="40" t="s">
        <v>10</v>
      </c>
      <c r="C32" s="414"/>
      <c r="D32" s="50"/>
      <c r="E32" s="50"/>
      <c r="F32" s="2"/>
      <c r="G32" s="2" t="s">
        <v>156</v>
      </c>
      <c r="H32" s="99"/>
      <c r="I32" s="2">
        <v>3</v>
      </c>
      <c r="J32" s="2" t="s">
        <v>222</v>
      </c>
      <c r="K32" s="3" t="s">
        <v>92</v>
      </c>
      <c r="L32" s="2">
        <v>65</v>
      </c>
      <c r="M32" s="2"/>
      <c r="N32" s="3"/>
      <c r="O32" s="2"/>
      <c r="P32" s="2"/>
      <c r="Q32" s="3"/>
      <c r="R32" s="2"/>
      <c r="S32" s="2" t="s">
        <v>449</v>
      </c>
      <c r="T32" s="3"/>
      <c r="U32" s="2">
        <v>1</v>
      </c>
      <c r="V32" s="416"/>
      <c r="W32" s="102">
        <f>Y29*0+Y30*5+Y31*0+Y32*5+Y33*0+Y34*4</f>
        <v>24.5</v>
      </c>
      <c r="X32" s="46" t="s">
        <v>29</v>
      </c>
      <c r="Y32" s="42">
        <v>2.5</v>
      </c>
      <c r="Z32" s="17"/>
      <c r="AA32" s="18" t="s">
        <v>30</v>
      </c>
      <c r="AB32" s="19">
        <v>1.8</v>
      </c>
      <c r="AC32" s="19">
        <f>AB32*1</f>
        <v>1.8</v>
      </c>
      <c r="AD32" s="19" t="s">
        <v>28</v>
      </c>
      <c r="AE32" s="19">
        <f>AB32*5</f>
        <v>9</v>
      </c>
      <c r="AF32" s="19">
        <f>AC32*4+AE32*4</f>
        <v>43.2</v>
      </c>
      <c r="AG32" s="106"/>
    </row>
    <row r="33" spans="2:33" ht="27.9" customHeight="1">
      <c r="B33" s="413" t="s">
        <v>39</v>
      </c>
      <c r="C33" s="414"/>
      <c r="D33" s="50"/>
      <c r="E33" s="50"/>
      <c r="F33" s="2"/>
      <c r="G33" s="2" t="s">
        <v>309</v>
      </c>
      <c r="H33" s="99"/>
      <c r="I33" s="2">
        <v>0.05</v>
      </c>
      <c r="J33" s="2"/>
      <c r="K33" s="2"/>
      <c r="L33" s="2"/>
      <c r="M33" s="2"/>
      <c r="N33" s="99"/>
      <c r="O33" s="2"/>
      <c r="P33" s="2"/>
      <c r="Q33" s="3"/>
      <c r="R33" s="2"/>
      <c r="S33" s="3"/>
      <c r="T33" s="50"/>
      <c r="U33" s="2"/>
      <c r="V33" s="416"/>
      <c r="W33" s="45" t="s">
        <v>46</v>
      </c>
      <c r="X33" s="46" t="s">
        <v>32</v>
      </c>
      <c r="Y33" s="42">
        <v>0</v>
      </c>
      <c r="Z33" s="18"/>
      <c r="AA33" s="18" t="s">
        <v>33</v>
      </c>
      <c r="AB33" s="19">
        <v>2.5</v>
      </c>
      <c r="AC33" s="19"/>
      <c r="AD33" s="19">
        <f>AB33*5</f>
        <v>12.5</v>
      </c>
      <c r="AE33" s="19" t="s">
        <v>28</v>
      </c>
      <c r="AF33" s="19">
        <f>AD33*9</f>
        <v>112.5</v>
      </c>
      <c r="AG33" s="105"/>
    </row>
    <row r="34" spans="2:33" ht="27.9" customHeight="1">
      <c r="B34" s="413"/>
      <c r="C34" s="414"/>
      <c r="D34" s="50"/>
      <c r="E34" s="50"/>
      <c r="F34" s="2"/>
      <c r="G34" s="2" t="s">
        <v>310</v>
      </c>
      <c r="H34" s="3"/>
      <c r="I34" s="2">
        <v>0.05</v>
      </c>
      <c r="J34" s="3"/>
      <c r="K34" s="50"/>
      <c r="L34" s="3"/>
      <c r="M34" s="2"/>
      <c r="N34" s="3"/>
      <c r="O34" s="2"/>
      <c r="P34" s="2"/>
      <c r="Q34" s="50"/>
      <c r="R34" s="2"/>
      <c r="S34" s="3"/>
      <c r="T34" s="50"/>
      <c r="U34" s="2"/>
      <c r="V34" s="416"/>
      <c r="W34" s="102">
        <f>Y29*2+Y30*7+Y31*1+Y32*0+Y33*0+Y34*8</f>
        <v>28.3</v>
      </c>
      <c r="X34" s="94" t="s">
        <v>41</v>
      </c>
      <c r="Y34" s="51">
        <v>0</v>
      </c>
      <c r="Z34" s="17"/>
      <c r="AA34" s="18" t="s">
        <v>34</v>
      </c>
      <c r="AB34" s="19">
        <v>1</v>
      </c>
      <c r="AE34" s="18">
        <f>AB34*15</f>
        <v>15</v>
      </c>
      <c r="AG34" s="106"/>
    </row>
    <row r="35" spans="2:33" ht="27.9" customHeight="1">
      <c r="B35" s="52" t="s">
        <v>35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5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17"/>
      <c r="W36" s="103">
        <f>W30*4+W34*4+W32*9</f>
        <v>723.7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7"/>
    </row>
    <row r="37" spans="2:33" s="39" customFormat="1" ht="27.9" customHeight="1">
      <c r="B37" s="34">
        <v>3</v>
      </c>
      <c r="C37" s="414"/>
      <c r="D37" s="35" t="str">
        <f>'113.3月菜單'!R39</f>
        <v>油蔥拌飯</v>
      </c>
      <c r="E37" s="35" t="s">
        <v>147</v>
      </c>
      <c r="F37" s="35"/>
      <c r="G37" s="35" t="str">
        <f>'113.3月菜單'!R40</f>
        <v>三杯雞米血(冷)</v>
      </c>
      <c r="H37" s="35" t="s">
        <v>386</v>
      </c>
      <c r="I37" s="35"/>
      <c r="J37" s="35" t="str">
        <f>'113.3月菜單'!R41</f>
        <v>雞蛋小饅頭(冷)</v>
      </c>
      <c r="K37" s="35" t="s">
        <v>148</v>
      </c>
      <c r="L37" s="35"/>
      <c r="M37" s="35" t="str">
        <f>'113.3月菜單'!R42</f>
        <v>彩繪魷魚(海)</v>
      </c>
      <c r="N37" s="35" t="s">
        <v>147</v>
      </c>
      <c r="O37" s="35"/>
      <c r="P37" s="35" t="str">
        <f>'113.3月菜單'!R43</f>
        <v>深色蔬菜</v>
      </c>
      <c r="Q37" s="35" t="s">
        <v>18</v>
      </c>
      <c r="R37" s="35"/>
      <c r="S37" s="35" t="str">
        <f>'113.3月菜單'!R44</f>
        <v>日式昆布湯</v>
      </c>
      <c r="T37" s="35" t="s">
        <v>146</v>
      </c>
      <c r="U37" s="35"/>
      <c r="V37" s="415"/>
      <c r="W37" s="36" t="s">
        <v>43</v>
      </c>
      <c r="X37" s="37" t="s">
        <v>19</v>
      </c>
      <c r="Y37" s="38">
        <v>5.2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5"/>
    </row>
    <row r="38" spans="2:33" ht="27.9" customHeight="1">
      <c r="B38" s="40" t="s">
        <v>8</v>
      </c>
      <c r="C38" s="414"/>
      <c r="D38" s="2" t="s">
        <v>157</v>
      </c>
      <c r="E38" s="2"/>
      <c r="F38" s="2">
        <v>80</v>
      </c>
      <c r="G38" s="193" t="s">
        <v>230</v>
      </c>
      <c r="H38" s="194"/>
      <c r="I38" s="128">
        <v>50</v>
      </c>
      <c r="J38" s="2" t="s">
        <v>313</v>
      </c>
      <c r="K38" s="2" t="s">
        <v>158</v>
      </c>
      <c r="L38" s="2">
        <v>20</v>
      </c>
      <c r="M38" s="2" t="s">
        <v>160</v>
      </c>
      <c r="N38" s="3"/>
      <c r="O38" s="2">
        <v>60</v>
      </c>
      <c r="P38" s="2" t="s">
        <v>61</v>
      </c>
      <c r="Q38" s="2"/>
      <c r="R38" s="2">
        <v>80</v>
      </c>
      <c r="S38" s="3" t="s">
        <v>86</v>
      </c>
      <c r="T38" s="2"/>
      <c r="U38" s="2">
        <v>1</v>
      </c>
      <c r="V38" s="416"/>
      <c r="W38" s="102">
        <f>Y37*15+Y38*0+Y39*5+Y40*0+Y41*15+Y42*12+15</f>
        <v>100.5</v>
      </c>
      <c r="X38" s="41" t="s">
        <v>422</v>
      </c>
      <c r="Y38" s="42">
        <v>2.4</v>
      </c>
      <c r="Z38" s="17"/>
      <c r="AA38" s="43" t="s">
        <v>25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6"/>
    </row>
    <row r="39" spans="2:33" ht="27.9" customHeight="1">
      <c r="B39" s="40">
        <v>29</v>
      </c>
      <c r="C39" s="414"/>
      <c r="D39" s="3" t="s">
        <v>135</v>
      </c>
      <c r="E39" s="3"/>
      <c r="F39" s="2">
        <v>1</v>
      </c>
      <c r="G39" s="2" t="s">
        <v>388</v>
      </c>
      <c r="H39" s="3" t="s">
        <v>387</v>
      </c>
      <c r="I39" s="2">
        <v>20</v>
      </c>
      <c r="J39" s="2"/>
      <c r="K39" s="2"/>
      <c r="L39" s="2"/>
      <c r="M39" s="2" t="s">
        <v>161</v>
      </c>
      <c r="N39" s="2"/>
      <c r="O39" s="2">
        <v>10</v>
      </c>
      <c r="P39" s="2"/>
      <c r="Q39" s="3"/>
      <c r="R39" s="2"/>
      <c r="S39" s="3" t="s">
        <v>118</v>
      </c>
      <c r="T39" s="2"/>
      <c r="U39" s="2">
        <v>5</v>
      </c>
      <c r="V39" s="416"/>
      <c r="W39" s="45" t="s">
        <v>45</v>
      </c>
      <c r="X39" s="46" t="s">
        <v>26</v>
      </c>
      <c r="Y39" s="42">
        <v>1.5</v>
      </c>
      <c r="Z39" s="18"/>
      <c r="AA39" s="47" t="s">
        <v>27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28</v>
      </c>
      <c r="AF39" s="49">
        <f>AC39*4+AD39*9</f>
        <v>167.89999999999998</v>
      </c>
      <c r="AG39" s="105"/>
    </row>
    <row r="40" spans="2:33" ht="27.9" customHeight="1">
      <c r="B40" s="40" t="s">
        <v>10</v>
      </c>
      <c r="C40" s="414"/>
      <c r="D40" s="3" t="s">
        <v>310</v>
      </c>
      <c r="E40" s="3"/>
      <c r="F40" s="2">
        <v>1</v>
      </c>
      <c r="G40" s="2" t="s">
        <v>389</v>
      </c>
      <c r="H40" s="3"/>
      <c r="I40" s="2">
        <v>1</v>
      </c>
      <c r="J40" s="2"/>
      <c r="K40" s="2"/>
      <c r="L40" s="2"/>
      <c r="M40" s="181" t="s">
        <v>312</v>
      </c>
      <c r="N40" s="182" t="s">
        <v>226</v>
      </c>
      <c r="O40" s="2">
        <v>20</v>
      </c>
      <c r="P40" s="2"/>
      <c r="Q40" s="3"/>
      <c r="R40" s="2"/>
      <c r="S40" s="2" t="s">
        <v>168</v>
      </c>
      <c r="T40" s="3"/>
      <c r="U40" s="2">
        <v>1</v>
      </c>
      <c r="V40" s="416"/>
      <c r="W40" s="102">
        <f>Y37*0+Y38*5+Y39*0+Y40*5+Y41*0+Y42*4</f>
        <v>24.5</v>
      </c>
      <c r="X40" s="46" t="s">
        <v>29</v>
      </c>
      <c r="Y40" s="42">
        <v>2.5</v>
      </c>
      <c r="Z40" s="17"/>
      <c r="AA40" s="18" t="s">
        <v>30</v>
      </c>
      <c r="AB40" s="19">
        <v>1.6</v>
      </c>
      <c r="AC40" s="19">
        <f>AB40*1</f>
        <v>1.6</v>
      </c>
      <c r="AD40" s="19" t="s">
        <v>28</v>
      </c>
      <c r="AE40" s="19">
        <f>AB40*5</f>
        <v>8</v>
      </c>
      <c r="AF40" s="19">
        <f>AC40*4+AE40*4</f>
        <v>38.4</v>
      </c>
      <c r="AG40" s="106"/>
    </row>
    <row r="41" spans="2:33" ht="27.9" customHeight="1">
      <c r="B41" s="413" t="s">
        <v>57</v>
      </c>
      <c r="C41" s="414"/>
      <c r="D41" s="3" t="s">
        <v>420</v>
      </c>
      <c r="E41" s="3"/>
      <c r="F41" s="2">
        <v>1</v>
      </c>
      <c r="G41" s="2" t="s">
        <v>390</v>
      </c>
      <c r="H41" s="3"/>
      <c r="I41" s="2">
        <v>1</v>
      </c>
      <c r="J41" s="2"/>
      <c r="K41" s="2"/>
      <c r="L41" s="2"/>
      <c r="M41" s="2" t="s">
        <v>159</v>
      </c>
      <c r="N41" s="50"/>
      <c r="O41" s="2">
        <v>0.5</v>
      </c>
      <c r="P41" s="2"/>
      <c r="Q41" s="3"/>
      <c r="R41" s="2"/>
      <c r="S41" s="3"/>
      <c r="T41" s="3"/>
      <c r="U41" s="3"/>
      <c r="V41" s="416"/>
      <c r="W41" s="45" t="s">
        <v>46</v>
      </c>
      <c r="X41" s="46" t="s">
        <v>32</v>
      </c>
      <c r="Y41" s="42">
        <v>0</v>
      </c>
      <c r="Z41" s="18"/>
      <c r="AA41" s="18" t="s">
        <v>33</v>
      </c>
      <c r="AB41" s="19">
        <v>2.5</v>
      </c>
      <c r="AC41" s="19"/>
      <c r="AD41" s="19">
        <f>AB41*5</f>
        <v>12.5</v>
      </c>
      <c r="AE41" s="19" t="s">
        <v>28</v>
      </c>
      <c r="AF41" s="19">
        <f>AD41*9</f>
        <v>112.5</v>
      </c>
      <c r="AG41" s="105"/>
    </row>
    <row r="42" spans="2:33" ht="27.9" customHeight="1">
      <c r="B42" s="413"/>
      <c r="C42" s="414"/>
      <c r="D42" s="101"/>
      <c r="E42" s="101"/>
      <c r="F42" s="2"/>
      <c r="G42" s="2"/>
      <c r="H42" s="50"/>
      <c r="I42" s="2"/>
      <c r="J42" s="2"/>
      <c r="K42" s="50"/>
      <c r="L42" s="2"/>
      <c r="M42" s="2" t="s">
        <v>156</v>
      </c>
      <c r="N42" s="50"/>
      <c r="O42" s="2">
        <v>1</v>
      </c>
      <c r="P42" s="2"/>
      <c r="Q42" s="50"/>
      <c r="R42" s="2"/>
      <c r="S42" s="3"/>
      <c r="T42" s="50"/>
      <c r="U42" s="3"/>
      <c r="V42" s="416"/>
      <c r="W42" s="102">
        <f>Y37*2+Y38*7+Y39*1+Y40*0+Y41*0+Y42*8</f>
        <v>28.700000000000003</v>
      </c>
      <c r="X42" s="94" t="s">
        <v>41</v>
      </c>
      <c r="Y42" s="51">
        <v>0</v>
      </c>
      <c r="Z42" s="17"/>
      <c r="AA42" s="18" t="s">
        <v>34</v>
      </c>
      <c r="AE42" s="18">
        <f>AB42*15</f>
        <v>0</v>
      </c>
      <c r="AG42" s="106"/>
    </row>
    <row r="43" spans="2:33" ht="27.9" customHeight="1">
      <c r="B43" s="52" t="s">
        <v>35</v>
      </c>
      <c r="C43" s="53"/>
      <c r="D43" s="101"/>
      <c r="E43" s="50"/>
      <c r="F43" s="2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1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5"/>
    </row>
    <row r="44" spans="2:33" ht="27.9" customHeight="1" thickBot="1">
      <c r="B44" s="14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7"/>
      <c r="W44" s="166">
        <f>W38*4+W42*4+W40*9</f>
        <v>737.3</v>
      </c>
      <c r="X44" s="167"/>
      <c r="Y44" s="168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7"/>
    </row>
    <row r="45" spans="2:33" s="85" customFormat="1" ht="21.75" customHeight="1">
      <c r="B45" s="418" t="s">
        <v>136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160"/>
      <c r="P45" s="160"/>
      <c r="Q45" s="160"/>
      <c r="R45" s="160"/>
      <c r="S45" s="160"/>
      <c r="T45" s="160"/>
      <c r="U45" s="160"/>
      <c r="V45" s="160"/>
      <c r="W45" s="165"/>
      <c r="X45" s="165"/>
      <c r="Y45" s="165"/>
      <c r="Z45" s="84"/>
      <c r="AA45" s="70"/>
      <c r="AB45" s="64"/>
      <c r="AC45" s="70"/>
      <c r="AD45" s="70"/>
      <c r="AE45" s="70"/>
      <c r="AF45" s="70"/>
      <c r="AG45" s="70"/>
    </row>
    <row r="46" spans="2:33" ht="21" customHeight="1">
      <c r="B46" s="418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5">
    <mergeCell ref="G31:H31"/>
    <mergeCell ref="V29:V36"/>
    <mergeCell ref="B33:B34"/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J23:K23"/>
    <mergeCell ref="M23:N23"/>
    <mergeCell ref="M15:N15"/>
    <mergeCell ref="B1:Y1"/>
    <mergeCell ref="B2:G2"/>
    <mergeCell ref="C5:C10"/>
    <mergeCell ref="V5:V12"/>
    <mergeCell ref="B9:B10"/>
    <mergeCell ref="G3:O3"/>
    <mergeCell ref="J7:K7"/>
    <mergeCell ref="M8:N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113.3月菜單</vt:lpstr>
      <vt:lpstr>第一週明細</vt:lpstr>
      <vt:lpstr>第二週明細</vt:lpstr>
      <vt:lpstr>第三週明細</vt:lpstr>
      <vt:lpstr>第四週明細 </vt:lpstr>
      <vt:lpstr>第五週明細 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2024-01-02T09:34:14Z</cp:lastPrinted>
  <dcterms:created xsi:type="dcterms:W3CDTF">2013-10-17T10:44:48Z</dcterms:created>
  <dcterms:modified xsi:type="dcterms:W3CDTF">2024-02-02T02:11:08Z</dcterms:modified>
</cp:coreProperties>
</file>