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\"/>
    </mc:Choice>
  </mc:AlternateContent>
  <xr:revisionPtr revIDLastSave="0" documentId="13_ncr:1_{81C4E3CD-2CAA-4081-B38F-F46761F0D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月菜單 (2)" sheetId="7" r:id="rId1"/>
    <sheet name="2月菜單" sheetId="6" r:id="rId2"/>
    <sheet name="第三週明細" sheetId="3" r:id="rId3"/>
    <sheet name="第四週明細" sheetId="4" r:id="rId4"/>
    <sheet name="第五周明細" sheetId="5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T28" i="7" l="1"/>
  <c r="R28" i="7"/>
  <c r="P28" i="7"/>
  <c r="N28" i="7"/>
  <c r="L28" i="7"/>
  <c r="J28" i="7"/>
  <c r="H28" i="7"/>
  <c r="F28" i="7"/>
  <c r="D28" i="7"/>
  <c r="B28" i="7"/>
  <c r="T27" i="7"/>
  <c r="R27" i="7"/>
  <c r="P27" i="7"/>
  <c r="N27" i="7"/>
  <c r="L27" i="7"/>
  <c r="J27" i="7"/>
  <c r="H27" i="7"/>
  <c r="F27" i="7"/>
  <c r="D27" i="7"/>
  <c r="B27" i="7"/>
  <c r="T19" i="7"/>
  <c r="R19" i="7"/>
  <c r="P19" i="7"/>
  <c r="N19" i="7"/>
  <c r="L19" i="7"/>
  <c r="J19" i="7"/>
  <c r="H19" i="7"/>
  <c r="F19" i="7"/>
  <c r="D19" i="7"/>
  <c r="B19" i="7"/>
  <c r="T18" i="7"/>
  <c r="R18" i="7"/>
  <c r="P18" i="7"/>
  <c r="N18" i="7"/>
  <c r="L18" i="7"/>
  <c r="J18" i="7"/>
  <c r="H18" i="7"/>
  <c r="F18" i="7"/>
  <c r="D18" i="7"/>
  <c r="B18" i="7"/>
  <c r="T10" i="7"/>
  <c r="R10" i="7"/>
  <c r="P10" i="7"/>
  <c r="N10" i="7"/>
  <c r="L10" i="7"/>
  <c r="J10" i="7"/>
  <c r="H10" i="7"/>
  <c r="F10" i="7"/>
  <c r="D10" i="7"/>
  <c r="B10" i="7"/>
  <c r="T9" i="7"/>
  <c r="R9" i="7"/>
  <c r="P9" i="7"/>
  <c r="N9" i="7"/>
  <c r="L9" i="7"/>
  <c r="J9" i="7"/>
  <c r="H9" i="7"/>
  <c r="F9" i="7"/>
  <c r="D9" i="7"/>
  <c r="B9" i="7"/>
  <c r="P30" i="4" l="1"/>
  <c r="P22" i="4"/>
  <c r="P14" i="4"/>
  <c r="P6" i="4"/>
  <c r="W44" i="5" l="1"/>
  <c r="W28" i="5"/>
  <c r="W18" i="5"/>
  <c r="W16" i="5"/>
  <c r="W14" i="5"/>
  <c r="W20" i="5" s="1"/>
  <c r="W10" i="5"/>
  <c r="W8" i="5"/>
  <c r="W6" i="5"/>
  <c r="W12" i="5" s="1"/>
  <c r="W34" i="4"/>
  <c r="W32" i="4"/>
  <c r="W30" i="4"/>
  <c r="W36" i="4" s="1"/>
  <c r="W26" i="4"/>
  <c r="W24" i="4"/>
  <c r="W22" i="4"/>
  <c r="W28" i="4" s="1"/>
  <c r="W18" i="4"/>
  <c r="W16" i="4"/>
  <c r="W14" i="4"/>
  <c r="W20" i="4" s="1"/>
  <c r="W10" i="4"/>
  <c r="W8" i="4"/>
  <c r="W6" i="4"/>
  <c r="W12" i="4" s="1"/>
  <c r="P38" i="3"/>
  <c r="W34" i="3"/>
  <c r="W32" i="3"/>
  <c r="W30" i="3"/>
  <c r="W36" i="3" s="1"/>
  <c r="W42" i="3"/>
  <c r="W40" i="3"/>
  <c r="W38" i="3"/>
  <c r="W44" i="3" s="1"/>
  <c r="P30" i="3"/>
  <c r="W28" i="3" l="1"/>
  <c r="W20" i="3"/>
  <c r="G37" i="3"/>
  <c r="T28" i="6" l="1"/>
  <c r="R28" i="6"/>
  <c r="T27" i="6"/>
  <c r="R27" i="6"/>
  <c r="P10" i="6" l="1"/>
  <c r="P9" i="6"/>
  <c r="N10" i="6"/>
  <c r="N9" i="6"/>
  <c r="L10" i="6"/>
  <c r="L9" i="6"/>
  <c r="J10" i="6"/>
  <c r="J9" i="6"/>
  <c r="H10" i="6"/>
  <c r="H9" i="6"/>
  <c r="F10" i="6"/>
  <c r="F9" i="6"/>
  <c r="D10" i="6"/>
  <c r="D9" i="6"/>
  <c r="B10" i="6"/>
  <c r="M5" i="3" l="1"/>
  <c r="W34" i="5" l="1"/>
  <c r="W32" i="5"/>
  <c r="W30" i="5"/>
  <c r="W42" i="4"/>
  <c r="W40" i="4"/>
  <c r="W38" i="4"/>
  <c r="W12" i="3" l="1"/>
  <c r="B9" i="6" s="1"/>
  <c r="W36" i="5"/>
  <c r="W44" i="4"/>
  <c r="J37" i="3" l="1"/>
  <c r="G5" i="5" l="1"/>
  <c r="J21" i="4"/>
  <c r="J13" i="3"/>
  <c r="J29" i="4" l="1"/>
  <c r="J29" i="3" l="1"/>
  <c r="G29" i="4"/>
  <c r="G13" i="3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S37" i="5"/>
  <c r="P37" i="5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M21" i="5"/>
  <c r="J21" i="5"/>
  <c r="G21" i="5"/>
  <c r="D21" i="5"/>
  <c r="S13" i="5"/>
  <c r="P13" i="5"/>
  <c r="M13" i="5"/>
  <c r="J13" i="5"/>
  <c r="G13" i="5"/>
  <c r="D13" i="5"/>
  <c r="S5" i="5"/>
  <c r="P5" i="5"/>
  <c r="M5" i="5"/>
  <c r="J5" i="5"/>
  <c r="D5" i="5"/>
  <c r="S37" i="4"/>
  <c r="P37" i="4"/>
  <c r="P38" i="4" s="1"/>
  <c r="M37" i="4"/>
  <c r="J37" i="4"/>
  <c r="G37" i="4"/>
  <c r="D37" i="4"/>
  <c r="S29" i="4"/>
  <c r="P29" i="4"/>
  <c r="M29" i="4"/>
  <c r="D29" i="4"/>
  <c r="S21" i="4"/>
  <c r="P21" i="4"/>
  <c r="M21" i="4"/>
  <c r="G21" i="4"/>
  <c r="D21" i="4"/>
  <c r="S13" i="4"/>
  <c r="P13" i="4"/>
  <c r="M13" i="4"/>
  <c r="J13" i="4"/>
  <c r="G13" i="4"/>
  <c r="D13" i="4"/>
  <c r="S5" i="4"/>
  <c r="P5" i="4"/>
  <c r="M5" i="4"/>
  <c r="J5" i="4"/>
  <c r="G5" i="4"/>
  <c r="D5" i="4"/>
  <c r="S37" i="3"/>
  <c r="P37" i="3"/>
  <c r="M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M13" i="3"/>
  <c r="D13" i="3"/>
  <c r="S5" i="3"/>
  <c r="P5" i="3"/>
  <c r="J5" i="3"/>
  <c r="G5" i="3"/>
  <c r="D5" i="3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F15" i="4" s="1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F7" i="5" s="1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F23" i="5" s="1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14" i="3" l="1"/>
  <c r="AC11" i="4"/>
  <c r="AC43" i="3"/>
  <c r="AC27" i="3"/>
  <c r="AC11" i="3"/>
  <c r="AF8" i="5"/>
  <c r="AD35" i="3"/>
  <c r="AD19" i="3"/>
  <c r="AF38" i="5"/>
  <c r="AF24" i="4"/>
  <c r="AF40" i="3"/>
  <c r="AF31" i="5"/>
  <c r="AE27" i="5"/>
  <c r="AC11" i="5"/>
  <c r="AF30" i="4"/>
  <c r="AF22" i="3"/>
  <c r="AD19" i="4"/>
  <c r="AD43" i="3"/>
  <c r="AF22" i="5"/>
  <c r="AF16" i="4"/>
  <c r="AF8" i="4"/>
  <c r="AF16" i="3"/>
  <c r="AF14" i="5"/>
  <c r="AC43" i="4"/>
  <c r="AF7" i="3"/>
  <c r="AE27" i="4"/>
  <c r="AE11" i="4"/>
  <c r="AE43" i="3"/>
  <c r="AE11" i="3"/>
  <c r="AF32" i="5"/>
  <c r="AC35" i="3"/>
  <c r="AF22" i="4"/>
  <c r="AF39" i="5"/>
  <c r="AD35" i="5"/>
  <c r="AF24" i="5"/>
  <c r="AF40" i="4"/>
  <c r="AD43" i="4"/>
  <c r="AD35" i="4"/>
  <c r="AF6" i="3"/>
  <c r="AF15" i="5"/>
  <c r="AF39" i="4"/>
  <c r="AF31" i="4"/>
  <c r="AF32" i="3"/>
  <c r="AF24" i="3"/>
  <c r="AF8" i="3"/>
  <c r="AE11" i="5"/>
  <c r="AD27" i="3"/>
  <c r="AD11" i="3"/>
  <c r="AF39" i="3"/>
  <c r="AF15" i="3"/>
  <c r="AF40" i="5"/>
  <c r="AC35" i="5"/>
  <c r="AC27" i="5"/>
  <c r="AD43" i="5"/>
  <c r="AF6" i="5"/>
  <c r="AF38" i="4"/>
  <c r="AE35" i="4"/>
  <c r="AF6" i="4"/>
  <c r="AE43" i="5"/>
  <c r="AF16" i="5"/>
  <c r="AC35" i="4"/>
  <c r="AE19" i="3"/>
  <c r="AC43" i="5"/>
  <c r="AE35" i="5"/>
  <c r="AD19" i="5"/>
  <c r="AE19" i="4"/>
  <c r="AF30" i="5"/>
  <c r="AF32" i="4"/>
  <c r="AC19" i="4"/>
  <c r="AD11" i="4"/>
  <c r="AE35" i="3"/>
  <c r="AF23" i="3"/>
  <c r="AE19" i="5"/>
  <c r="AF31" i="3"/>
  <c r="AD27" i="5"/>
  <c r="AC27" i="4"/>
  <c r="AF14" i="4"/>
  <c r="AC19" i="3"/>
  <c r="AC19" i="5"/>
  <c r="AD11" i="5"/>
  <c r="AF41" i="3"/>
  <c r="AF38" i="3"/>
  <c r="AE27" i="3"/>
  <c r="AF30" i="3"/>
  <c r="AD27" i="4"/>
  <c r="AE43" i="4"/>
  <c r="AF27" i="5" l="1"/>
  <c r="AE28" i="5" s="1"/>
  <c r="AF43" i="3"/>
  <c r="AD44" i="3" s="1"/>
  <c r="AF11" i="4"/>
  <c r="AE12" i="4" s="1"/>
  <c r="AF11" i="3"/>
  <c r="AD12" i="3" s="1"/>
  <c r="AF35" i="3"/>
  <c r="AD36" i="3" s="1"/>
  <c r="AF19" i="4"/>
  <c r="AD20" i="4" s="1"/>
  <c r="AF43" i="4"/>
  <c r="AC44" i="4" s="1"/>
  <c r="AC44" i="3"/>
  <c r="AF35" i="4"/>
  <c r="AC36" i="4" s="1"/>
  <c r="AF43" i="5"/>
  <c r="AC44" i="5" s="1"/>
  <c r="AF11" i="5"/>
  <c r="AC12" i="5" s="1"/>
  <c r="AC28" i="5"/>
  <c r="AE44" i="3"/>
  <c r="AF35" i="5"/>
  <c r="AF19" i="3"/>
  <c r="AC20" i="3" s="1"/>
  <c r="AF27" i="4"/>
  <c r="AE28" i="4" s="1"/>
  <c r="AC36" i="3"/>
  <c r="AF19" i="5"/>
  <c r="AD20" i="5" s="1"/>
  <c r="AF27" i="3"/>
  <c r="AE28" i="3" s="1"/>
  <c r="AC12" i="3" l="1"/>
  <c r="AD28" i="5"/>
  <c r="AE44" i="4"/>
  <c r="AD12" i="4"/>
  <c r="AC12" i="4"/>
  <c r="AD12" i="5"/>
  <c r="AC20" i="4"/>
  <c r="AD44" i="4"/>
  <c r="AE12" i="3"/>
  <c r="AE20" i="4"/>
  <c r="AE36" i="3"/>
  <c r="AE44" i="5"/>
  <c r="AE36" i="4"/>
  <c r="AD44" i="5"/>
  <c r="AD36" i="4"/>
  <c r="AD28" i="4"/>
  <c r="AE12" i="5"/>
  <c r="AC20" i="5"/>
  <c r="AC36" i="5"/>
  <c r="AD36" i="5"/>
  <c r="AE36" i="5"/>
  <c r="AC28" i="4"/>
  <c r="AE20" i="3"/>
  <c r="AD20" i="3"/>
  <c r="AC28" i="3"/>
  <c r="AD28" i="3"/>
  <c r="AE20" i="5"/>
</calcChain>
</file>

<file path=xl/sharedStrings.xml><?xml version="1.0" encoding="utf-8"?>
<sst xmlns="http://schemas.openxmlformats.org/spreadsheetml/2006/main" count="959" uniqueCount="238">
  <si>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</si>
  <si>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</si>
  <si>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</si>
  <si>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</si>
  <si>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</si>
  <si>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</si>
  <si>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</si>
  <si>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</si>
  <si>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</si>
  <si>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</si>
  <si>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</si>
  <si>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</si>
  <si>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</si>
  <si>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</si>
  <si>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</si>
  <si>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</si>
  <si>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</si>
  <si>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</si>
  <si>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</si>
  <si>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</si>
  <si>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</si>
  <si>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</si>
  <si>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</si>
  <si>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</si>
  <si>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</si>
  <si>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</si>
  <si>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</si>
  <si>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</si>
  <si>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</si>
  <si>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</si>
  <si>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</si>
  <si>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</si>
  <si>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</si>
  <si>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</si>
  <si>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</si>
  <si>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</si>
  <si>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</si>
  <si>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</si>
  <si>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</si>
  <si>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</si>
  <si>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</si>
  <si>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</si>
  <si>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</si>
  <si>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</si>
  <si>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</si>
  <si>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</si>
  <si>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</si>
  <si>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</si>
  <si>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</si>
  <si>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煮</t>
    <phoneticPr fontId="19" type="noConversion"/>
  </si>
  <si>
    <t>蒸</t>
    <phoneticPr fontId="19" type="noConversion"/>
  </si>
  <si>
    <t>烤</t>
    <phoneticPr fontId="19" type="noConversion"/>
  </si>
  <si>
    <t>炸</t>
    <phoneticPr fontId="19" type="noConversion"/>
  </si>
  <si>
    <t>白蘿蔔</t>
    <phoneticPr fontId="19" type="noConversion"/>
  </si>
  <si>
    <t>大白菜</t>
    <phoneticPr fontId="19" type="noConversion"/>
  </si>
  <si>
    <t>淺色蔬菜</t>
    <phoneticPr fontId="19" type="noConversion"/>
  </si>
  <si>
    <t>深色蔬菜</t>
    <phoneticPr fontId="19" type="noConversion"/>
  </si>
  <si>
    <t>本公司所使用豬肉、牛肉及其原料產地皆來自台灣       菜單設計者:  鄧羽婷</t>
    <phoneticPr fontId="19" type="noConversion"/>
  </si>
  <si>
    <t>白米</t>
    <phoneticPr fontId="19" type="noConversion"/>
  </si>
  <si>
    <t>豆腐</t>
    <phoneticPr fontId="19" type="noConversion"/>
  </si>
  <si>
    <t>高麗菜</t>
    <phoneticPr fontId="19" type="noConversion"/>
  </si>
  <si>
    <t>洋蔥</t>
    <phoneticPr fontId="19" type="noConversion"/>
  </si>
  <si>
    <t>紅蘿蔔</t>
    <phoneticPr fontId="19" type="noConversion"/>
  </si>
  <si>
    <t>味噌</t>
    <phoneticPr fontId="19" type="noConversion"/>
  </si>
  <si>
    <t>馬鈴薯</t>
    <phoneticPr fontId="19" type="noConversion"/>
  </si>
  <si>
    <t>雞蛋</t>
    <phoneticPr fontId="19" type="noConversion"/>
  </si>
  <si>
    <t>地瓜</t>
    <phoneticPr fontId="19" type="noConversion"/>
  </si>
  <si>
    <t>海帶芽</t>
    <phoneticPr fontId="19" type="noConversion"/>
  </si>
  <si>
    <t>玉米粒</t>
    <phoneticPr fontId="19" type="noConversion"/>
  </si>
  <si>
    <t>煮</t>
    <phoneticPr fontId="19" type="noConversion"/>
  </si>
  <si>
    <t>木耳</t>
    <phoneticPr fontId="19" type="noConversion"/>
  </si>
  <si>
    <t>三色丁</t>
    <phoneticPr fontId="19" type="noConversion"/>
  </si>
  <si>
    <t>冬瓜</t>
    <phoneticPr fontId="19" type="noConversion"/>
  </si>
  <si>
    <t>蕃茄</t>
    <phoneticPr fontId="19" type="noConversion"/>
  </si>
  <si>
    <t>星期一</t>
    <phoneticPr fontId="19" type="noConversion"/>
  </si>
  <si>
    <t>白花菜</t>
    <phoneticPr fontId="19" type="noConversion"/>
  </si>
  <si>
    <t>金針菇</t>
    <phoneticPr fontId="19" type="noConversion"/>
  </si>
  <si>
    <t>米血</t>
    <phoneticPr fontId="19" type="noConversion"/>
  </si>
  <si>
    <t>杏鮑菇</t>
    <phoneticPr fontId="19" type="noConversion"/>
  </si>
  <si>
    <t>全穀飯</t>
  </si>
  <si>
    <t>百頁豆腐</t>
    <phoneticPr fontId="19" type="noConversion"/>
  </si>
  <si>
    <t>滷</t>
    <phoneticPr fontId="19" type="noConversion"/>
  </si>
  <si>
    <t>星期六</t>
    <phoneticPr fontId="19" type="noConversion"/>
  </si>
  <si>
    <t>深色蔬菜</t>
  </si>
  <si>
    <t>2月16日(五)</t>
    <phoneticPr fontId="19" type="noConversion"/>
  </si>
  <si>
    <t>寶島白飯</t>
  </si>
  <si>
    <t>佛蒙特咖哩雞</t>
  </si>
  <si>
    <t>淺色蔬菜</t>
  </si>
  <si>
    <t>筍絲排骨湯</t>
  </si>
  <si>
    <t>2月17日(六)</t>
    <phoneticPr fontId="19" type="noConversion"/>
  </si>
  <si>
    <t>地瓜飯</t>
  </si>
  <si>
    <t>紫米飯</t>
  </si>
  <si>
    <t>蜜汁烤豬排</t>
  </si>
  <si>
    <t>白花炒中卷(海)</t>
  </si>
  <si>
    <t>2月19日(一)</t>
    <phoneticPr fontId="19" type="noConversion"/>
  </si>
  <si>
    <t>2月20日(二)</t>
    <phoneticPr fontId="19" type="noConversion"/>
  </si>
  <si>
    <t>2月21日(三)</t>
    <phoneticPr fontId="19" type="noConversion"/>
  </si>
  <si>
    <t>2月22日(四)</t>
    <phoneticPr fontId="19" type="noConversion"/>
  </si>
  <si>
    <t>2月23日(五)</t>
    <phoneticPr fontId="19" type="noConversion"/>
  </si>
  <si>
    <t>古早味豬腩煲</t>
  </si>
  <si>
    <t>麻婆豆腐(豆)</t>
  </si>
  <si>
    <t>2月26日(一)</t>
    <phoneticPr fontId="19" type="noConversion"/>
  </si>
  <si>
    <t>2月27日(二)</t>
    <phoneticPr fontId="19" type="noConversion"/>
  </si>
  <si>
    <t>2月28日(三)</t>
    <phoneticPr fontId="19" type="noConversion"/>
  </si>
  <si>
    <t>玉米蛋花湯</t>
  </si>
  <si>
    <t>2月29日(四)</t>
    <phoneticPr fontId="19" type="noConversion"/>
  </si>
  <si>
    <t>脆瓜</t>
    <phoneticPr fontId="19" type="noConversion"/>
  </si>
  <si>
    <t>紫米</t>
    <phoneticPr fontId="19" type="noConversion"/>
  </si>
  <si>
    <t>全穀米</t>
    <phoneticPr fontId="19" type="noConversion"/>
  </si>
  <si>
    <t>產履豆奶</t>
    <phoneticPr fontId="19" type="noConversion"/>
  </si>
  <si>
    <t>紅豆</t>
  </si>
  <si>
    <t>紫米</t>
  </si>
  <si>
    <t>生鮮豬絞肉</t>
    <phoneticPr fontId="19" type="noConversion"/>
  </si>
  <si>
    <t>放假</t>
    <phoneticPr fontId="19" type="noConversion"/>
  </si>
  <si>
    <t>板烤雞腿排</t>
    <phoneticPr fontId="19" type="noConversion"/>
  </si>
  <si>
    <t>BBQ烤雞排</t>
    <phoneticPr fontId="19" type="noConversion"/>
  </si>
  <si>
    <t>恰恰造型魚排(加)(炸)(海)</t>
    <phoneticPr fontId="19" type="noConversion"/>
  </si>
  <si>
    <t>調理虱目魚排</t>
    <phoneticPr fontId="19" type="noConversion"/>
  </si>
  <si>
    <t>生鮮雞排</t>
    <phoneticPr fontId="19" type="noConversion"/>
  </si>
  <si>
    <t>海芽味噌湯(豆)</t>
    <phoneticPr fontId="19" type="noConversion"/>
  </si>
  <si>
    <t>生鮮雞丁</t>
    <phoneticPr fontId="19" type="noConversion"/>
  </si>
  <si>
    <t>生鮮竹筍</t>
    <phoneticPr fontId="19" type="noConversion"/>
  </si>
  <si>
    <t>生鮮排骨</t>
    <phoneticPr fontId="19" type="noConversion"/>
  </si>
  <si>
    <t>鐵路排骨</t>
    <phoneticPr fontId="19" type="noConversion"/>
  </si>
  <si>
    <t>冬瓜燒雞</t>
  </si>
  <si>
    <t>蕃茄蛋豆腐</t>
  </si>
  <si>
    <t>蕃茄蛋豆腐(豆)</t>
    <phoneticPr fontId="19" type="noConversion"/>
  </si>
  <si>
    <t>檸檬雞翅</t>
    <phoneticPr fontId="19" type="noConversion"/>
  </si>
  <si>
    <t>沙嗲四季豆炒菇</t>
  </si>
  <si>
    <t>四季豆</t>
  </si>
  <si>
    <t>紅蘿蔔</t>
  </si>
  <si>
    <t>木耳</t>
  </si>
  <si>
    <t>菇類</t>
  </si>
  <si>
    <t>海芽味噌湯</t>
    <phoneticPr fontId="19" type="noConversion"/>
  </si>
  <si>
    <t>赤肉燒白菜</t>
    <phoneticPr fontId="19" type="noConversion"/>
  </si>
  <si>
    <t>生鮮豬肉</t>
    <phoneticPr fontId="19" type="noConversion"/>
  </si>
  <si>
    <t>甜不辣</t>
    <phoneticPr fontId="19" type="noConversion"/>
  </si>
  <si>
    <t>芹菜</t>
    <phoneticPr fontId="19" type="noConversion"/>
  </si>
  <si>
    <t>彩椒</t>
    <phoneticPr fontId="19" type="noConversion"/>
  </si>
  <si>
    <t>地瓜條</t>
    <phoneticPr fontId="19" type="noConversion"/>
  </si>
  <si>
    <t>瓜仔肉燥(醃)</t>
    <phoneticPr fontId="19" type="noConversion"/>
  </si>
  <si>
    <t>麻油燒雞</t>
    <phoneticPr fontId="19" type="noConversion"/>
  </si>
  <si>
    <t>板豆腐</t>
    <phoneticPr fontId="19" type="noConversion"/>
  </si>
  <si>
    <t>生鮮豬排骨</t>
    <phoneticPr fontId="19" type="noConversion"/>
  </si>
  <si>
    <t>酸辣湯(豆)(芡)+產履豆奶</t>
    <phoneticPr fontId="19" type="noConversion"/>
  </si>
  <si>
    <t>豬血</t>
    <phoneticPr fontId="19" type="noConversion"/>
  </si>
  <si>
    <t>冬瓜排骨湯</t>
    <phoneticPr fontId="19" type="noConversion"/>
  </si>
  <si>
    <t>玉米穗</t>
    <phoneticPr fontId="19" type="noConversion"/>
  </si>
  <si>
    <t>日式關東煮(豆)</t>
    <phoneticPr fontId="19" type="noConversion"/>
  </si>
  <si>
    <t>生鮮豬排</t>
    <phoneticPr fontId="19" type="noConversion"/>
  </si>
  <si>
    <t>白蘿蔔</t>
  </si>
  <si>
    <t>生鮮豬肉丁</t>
    <phoneticPr fontId="19" type="noConversion"/>
  </si>
  <si>
    <t>生鮮五花肉丁</t>
    <phoneticPr fontId="19" type="noConversion"/>
  </si>
  <si>
    <t>生鮮魷魚圈</t>
    <phoneticPr fontId="19" type="noConversion"/>
  </si>
  <si>
    <t>冬瓜燒雞(豆)</t>
    <phoneticPr fontId="19" type="noConversion"/>
  </si>
  <si>
    <t>生鮮雞翅</t>
    <phoneticPr fontId="19" type="noConversion"/>
  </si>
  <si>
    <t>雞柳條</t>
    <phoneticPr fontId="19" type="noConversion"/>
  </si>
  <si>
    <t>夜市炸雞排(炸)</t>
    <phoneticPr fontId="19" type="noConversion"/>
  </si>
  <si>
    <t>白菜金針肉絲湯</t>
    <phoneticPr fontId="19" type="noConversion"/>
  </si>
  <si>
    <t>大白菜</t>
    <phoneticPr fontId="19" type="noConversion"/>
  </si>
  <si>
    <t>梅干瓜仔肉燥(醃)</t>
    <phoneticPr fontId="19" type="noConversion"/>
  </si>
  <si>
    <t>梅干</t>
    <phoneticPr fontId="19" type="noConversion"/>
  </si>
  <si>
    <t>柴香蘿蔔湯</t>
    <phoneticPr fontId="19" type="noConversion"/>
  </si>
  <si>
    <t>蘿蔔</t>
    <phoneticPr fontId="19" type="noConversion"/>
  </si>
  <si>
    <t>柴魚</t>
    <phoneticPr fontId="19" type="noConversion"/>
  </si>
  <si>
    <t>麵</t>
    <phoneticPr fontId="19" type="noConversion"/>
  </si>
  <si>
    <t>暖心紅豆紫米湯</t>
    <phoneticPr fontId="19" type="noConversion"/>
  </si>
  <si>
    <t>玉米濃湯(芡)</t>
    <phoneticPr fontId="19" type="noConversion"/>
  </si>
  <si>
    <t>上海湯包(冷主)</t>
    <phoneticPr fontId="19" type="noConversion"/>
  </si>
  <si>
    <t>湯包</t>
    <phoneticPr fontId="19" type="noConversion"/>
  </si>
  <si>
    <t>茄汁甜不辣(加)</t>
    <phoneticPr fontId="19" type="noConversion"/>
  </si>
  <si>
    <t>魷魚圈</t>
    <phoneticPr fontId="19" type="noConversion"/>
  </si>
  <si>
    <t>豆干片</t>
    <phoneticPr fontId="19" type="noConversion"/>
  </si>
  <si>
    <t>杏鮑菇</t>
    <phoneticPr fontId="19" type="noConversion"/>
  </si>
  <si>
    <t>九層塔</t>
    <phoneticPr fontId="19" type="noConversion"/>
  </si>
  <si>
    <t>朱師傅手工炒飯</t>
  </si>
  <si>
    <t>黑嚕嚕韓式炸醬麵</t>
    <phoneticPr fontId="19" type="noConversion"/>
  </si>
  <si>
    <t>北斗肉圓(加)</t>
    <phoneticPr fontId="19" type="noConversion"/>
  </si>
  <si>
    <t>甘梅地瓜條(加)(炸)</t>
    <phoneticPr fontId="19" type="noConversion"/>
  </si>
  <si>
    <t>金門大鍋貼(加)</t>
    <phoneticPr fontId="19" type="noConversion"/>
  </si>
  <si>
    <t>黃金雞柳條(加)(炸)</t>
    <phoneticPr fontId="19" type="noConversion"/>
  </si>
  <si>
    <t>香酥魚排(海)(炸)</t>
    <phoneticPr fontId="19" type="noConversion"/>
  </si>
  <si>
    <t>生鮮魚排</t>
    <phoneticPr fontId="19" type="noConversion"/>
  </si>
  <si>
    <t>肉圓</t>
    <phoneticPr fontId="19" type="noConversion"/>
  </si>
  <si>
    <t>豆乾丁</t>
    <phoneticPr fontId="19" type="noConversion"/>
  </si>
  <si>
    <t>鍋貼</t>
    <phoneticPr fontId="19" type="noConversion"/>
  </si>
  <si>
    <t>2月第四週菜單明細(員林國小-豐成食品工廠)</t>
    <phoneticPr fontId="19" type="noConversion"/>
  </si>
  <si>
    <t>員林國小 113年2月-豐成食品工廠</t>
    <phoneticPr fontId="19" type="noConversion"/>
  </si>
  <si>
    <t>2月第三週菜單明細(員林國小-豐成食品工廠)</t>
    <phoneticPr fontId="19" type="noConversion"/>
  </si>
  <si>
    <t>2月第五週菜單明細(員林國小-豐成食品工廠)</t>
    <phoneticPr fontId="19" type="noConversion"/>
  </si>
  <si>
    <t>日式烤饅頭(冷主)</t>
    <phoneticPr fontId="19" type="noConversion"/>
  </si>
  <si>
    <t>茶香滷蛋</t>
    <phoneticPr fontId="19" type="noConversion"/>
  </si>
  <si>
    <t>甜麵醬北平烤鴨</t>
    <phoneticPr fontId="19" type="noConversion"/>
  </si>
  <si>
    <t>三杯魷魚圈(海)(豆)</t>
    <phoneticPr fontId="19" type="noConversion"/>
  </si>
  <si>
    <t>魯</t>
    <phoneticPr fontId="19" type="noConversion"/>
  </si>
  <si>
    <t>水煮蛋</t>
    <phoneticPr fontId="19" type="noConversion"/>
  </si>
  <si>
    <t>鴨肉</t>
    <phoneticPr fontId="19" type="noConversion"/>
  </si>
  <si>
    <t>九層塔</t>
    <phoneticPr fontId="19" type="noConversion"/>
  </si>
  <si>
    <t>饅頭</t>
    <phoneticPr fontId="19" type="noConversion"/>
  </si>
  <si>
    <t>寶島白飯+椒鹽毛豆莢</t>
    <phoneticPr fontId="19" type="noConversion"/>
  </si>
  <si>
    <t>毛豆莢</t>
    <phoneticPr fontId="19" type="noConversion"/>
  </si>
  <si>
    <t>寶島白飯+爆漿芋泥包(冷主)</t>
    <phoneticPr fontId="19" type="noConversion"/>
  </si>
  <si>
    <t>芋泥包</t>
    <phoneticPr fontId="19" type="noConversion"/>
  </si>
  <si>
    <t>BBQ烤雞排</t>
  </si>
  <si>
    <t>三杯魷魚圈(海)(豆)</t>
  </si>
  <si>
    <t>赤肉燒白菜</t>
  </si>
  <si>
    <t>恰恰造型魚排(加)(炸)(海)</t>
  </si>
  <si>
    <t>茄汁甜不辣(加)</t>
  </si>
  <si>
    <t>海芽味噌湯(豆)</t>
  </si>
  <si>
    <t>寶島白飯+椒鹽毛豆莢</t>
  </si>
  <si>
    <t>黑嚕嚕韓式炸醬麵</t>
  </si>
  <si>
    <t>板烤雞腿排</t>
  </si>
  <si>
    <t>甜麵醬北平烤鴨</t>
  </si>
  <si>
    <t>香酥魚排(海)(炸)</t>
  </si>
  <si>
    <t>鐵路排骨</t>
  </si>
  <si>
    <t>麻油燒雞</t>
  </si>
  <si>
    <t>日式關東煮(豆)</t>
  </si>
  <si>
    <t>瓜仔肉燥(醃)</t>
  </si>
  <si>
    <t>日式烤饅頭(冷主)</t>
  </si>
  <si>
    <t>甘梅地瓜條(加)(炸)</t>
  </si>
  <si>
    <t>上海湯包(冷主)</t>
  </si>
  <si>
    <t>茶香滷蛋</t>
  </si>
  <si>
    <t>北斗肉圓(加)</t>
  </si>
  <si>
    <t>白菜金針肉絲湯</t>
  </si>
  <si>
    <t>酸辣湯(豆)(芡)+產履豆奶</t>
  </si>
  <si>
    <t>冬瓜排骨湯</t>
  </si>
  <si>
    <t>暖心紅豆紫米湯</t>
  </si>
  <si>
    <t>寶島白飯+爆漿芋泥包(冷主)</t>
  </si>
  <si>
    <t>夜市炸雞排(炸)</t>
  </si>
  <si>
    <t>梅干瓜仔肉燥(醃)</t>
  </si>
  <si>
    <t>冬瓜燒雞(豆)</t>
  </si>
  <si>
    <t>金門大鍋貼(加)</t>
  </si>
  <si>
    <t>海芽味噌湯</t>
  </si>
  <si>
    <t>玉米濃湯(芡)</t>
  </si>
  <si>
    <t>檸檬雞翅</t>
  </si>
  <si>
    <t>蕃茄蛋豆腐(豆)</t>
  </si>
  <si>
    <t>黃金雞柳條(加)(炸)</t>
  </si>
  <si>
    <t>柴香蘿蔔湯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</si>
</sst>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73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sz val="32"/>
      <name val="標楷體"/>
      <family val="4"/>
      <charset val="136"/>
    </font>
    <font>
      <b/>
      <sz val="20"/>
      <name val="新細明體"/>
      <family val="1"/>
      <charset val="136"/>
    </font>
    <font>
      <b/>
      <sz val="20"/>
      <color rgb="FF0070C0"/>
      <name val="新細明體"/>
      <family val="1"/>
      <charset val="136"/>
    </font>
    <font>
      <sz val="30"/>
      <name val="標楷體"/>
      <family val="4"/>
      <charset val="136"/>
    </font>
    <font>
      <sz val="26"/>
      <name val="標楷體"/>
      <family val="4"/>
      <charset val="136"/>
    </font>
    <font>
      <sz val="20"/>
      <name val="Microsoft JhengHei"/>
      <family val="1"/>
      <charset val="136"/>
    </font>
    <font>
      <sz val="12"/>
      <name val="文鼎火柴體"/>
      <family val="3"/>
      <charset val="136"/>
    </font>
    <font>
      <b/>
      <sz val="36"/>
      <color rgb="FFFC10CF"/>
      <name val="文鼎火柴體"/>
      <family val="3"/>
      <charset val="136"/>
    </font>
    <font>
      <sz val="22"/>
      <name val="文鼎火柴體"/>
      <family val="3"/>
      <charset val="136"/>
    </font>
    <font>
      <sz val="32"/>
      <name val="文鼎火柴體"/>
      <family val="3"/>
      <charset val="136"/>
    </font>
    <font>
      <sz val="32"/>
      <color rgb="FF00B050"/>
      <name val="文鼎火柴體"/>
      <family val="3"/>
      <charset val="136"/>
    </font>
    <font>
      <sz val="28"/>
      <color rgb="FF7030A0"/>
      <name val="文鼎火柴體"/>
      <family val="3"/>
      <charset val="136"/>
    </font>
    <font>
      <sz val="26"/>
      <name val="文鼎火柴體"/>
      <family val="3"/>
      <charset val="136"/>
    </font>
    <font>
      <sz val="32"/>
      <color rgb="FFFF0000"/>
      <name val="文鼎火柴體"/>
      <family val="3"/>
      <charset val="136"/>
    </font>
    <font>
      <sz val="32"/>
      <color rgb="FF92D050"/>
      <name val="文鼎火柴體"/>
      <family val="3"/>
      <charset val="136"/>
    </font>
    <font>
      <sz val="32"/>
      <color rgb="FFFFC000"/>
      <name val="文鼎火柴體"/>
      <family val="3"/>
      <charset val="136"/>
    </font>
    <font>
      <sz val="32"/>
      <color theme="5" tint="-0.249977111117893"/>
      <name val="文鼎火柴體"/>
      <family val="3"/>
      <charset val="136"/>
    </font>
    <font>
      <sz val="32"/>
      <color rgb="FFFD67E0"/>
      <name val="文鼎火柴體"/>
      <family val="3"/>
      <charset val="136"/>
    </font>
    <font>
      <sz val="32"/>
      <color theme="0"/>
      <name val="文鼎火柴體"/>
      <family val="3"/>
      <charset val="136"/>
    </font>
    <font>
      <sz val="32"/>
      <color theme="9" tint="-0.249977111117893"/>
      <name val="文鼎火柴體"/>
      <family val="3"/>
      <charset val="136"/>
    </font>
    <font>
      <sz val="30"/>
      <name val="文鼎火柴體"/>
      <family val="3"/>
      <charset val="136"/>
    </font>
    <font>
      <sz val="32"/>
      <color theme="5" tint="0.39997558519241921"/>
      <name val="文鼎火柴體"/>
      <family val="3"/>
      <charset val="136"/>
    </font>
    <font>
      <sz val="32"/>
      <color rgb="FFFC10CF"/>
      <name val="文鼎火柴體"/>
      <family val="3"/>
      <charset val="136"/>
    </font>
    <font>
      <sz val="32"/>
      <color rgb="FF00B0F0"/>
      <name val="文鼎火柴體"/>
      <family val="3"/>
      <charset val="136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D91E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1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87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3" fillId="0" borderId="26" xfId="0" applyFont="1" applyBorder="1">
      <alignment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right"/>
    </xf>
    <xf numFmtId="0" fontId="43" fillId="0" borderId="18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/>
    </xf>
    <xf numFmtId="0" fontId="43" fillId="0" borderId="29" xfId="0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/>
    </xf>
    <xf numFmtId="0" fontId="43" fillId="0" borderId="18" xfId="0" applyFont="1" applyBorder="1" applyAlignment="1">
      <alignment horizontal="left" vertical="center"/>
    </xf>
    <xf numFmtId="0" fontId="43" fillId="0" borderId="18" xfId="0" applyFont="1" applyBorder="1" applyAlignment="1">
      <alignment horizontal="left"/>
    </xf>
    <xf numFmtId="0" fontId="43" fillId="0" borderId="21" xfId="0" applyFont="1" applyBorder="1" applyAlignment="1">
      <alignment horizontal="left"/>
    </xf>
    <xf numFmtId="0" fontId="43" fillId="0" borderId="48" xfId="0" applyFont="1" applyBorder="1" applyAlignment="1">
      <alignment horizontal="center" vertical="center"/>
    </xf>
    <xf numFmtId="0" fontId="43" fillId="0" borderId="49" xfId="0" applyFont="1" applyBorder="1" applyAlignment="1">
      <alignment horizontal="right"/>
    </xf>
    <xf numFmtId="0" fontId="43" fillId="0" borderId="25" xfId="0" applyFont="1" applyBorder="1" applyAlignment="1">
      <alignment horizontal="left" vertical="center"/>
    </xf>
    <xf numFmtId="0" fontId="43" fillId="0" borderId="30" xfId="0" applyFont="1" applyBorder="1" applyAlignment="1">
      <alignment horizontal="center"/>
    </xf>
    <xf numFmtId="0" fontId="44" fillId="0" borderId="50" xfId="0" applyFont="1" applyBorder="1" applyAlignment="1">
      <alignment horizontal="center" vertical="top"/>
    </xf>
    <xf numFmtId="0" fontId="44" fillId="0" borderId="48" xfId="0" applyFont="1" applyBorder="1" applyAlignment="1">
      <alignment horizontal="center" vertical="center"/>
    </xf>
    <xf numFmtId="0" fontId="44" fillId="0" borderId="49" xfId="0" applyFont="1" applyBorder="1" applyAlignment="1">
      <alignment horizontal="right"/>
    </xf>
    <xf numFmtId="0" fontId="44" fillId="0" borderId="51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top"/>
    </xf>
    <xf numFmtId="0" fontId="43" fillId="0" borderId="51" xfId="0" applyFont="1" applyBorder="1" applyAlignment="1">
      <alignment horizontal="center" vertical="center"/>
    </xf>
    <xf numFmtId="0" fontId="28" fillId="0" borderId="20" xfId="0" applyFont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0" xfId="0" applyFont="1" applyFill="1">
      <alignment vertical="center"/>
    </xf>
    <xf numFmtId="0" fontId="28" fillId="25" borderId="47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45" fillId="0" borderId="18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22" fillId="0" borderId="60" xfId="0" applyFont="1" applyBorder="1" applyAlignment="1">
      <alignment vertical="center" wrapText="1" shrinkToFit="1"/>
    </xf>
    <xf numFmtId="0" fontId="22" fillId="0" borderId="31" xfId="0" applyFont="1" applyBorder="1" applyAlignment="1">
      <alignment vertical="center" wrapText="1" shrinkToFit="1"/>
    </xf>
    <xf numFmtId="0" fontId="22" fillId="0" borderId="61" xfId="0" applyFont="1" applyBorder="1" applyAlignment="1">
      <alignment vertical="center" wrapText="1" shrinkToFit="1"/>
    </xf>
    <xf numFmtId="0" fontId="45" fillId="25" borderId="18" xfId="0" applyFont="1" applyFill="1" applyBorder="1" applyAlignment="1">
      <alignment vertical="center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34" fillId="0" borderId="47" xfId="0" applyFont="1" applyBorder="1">
      <alignment vertical="center"/>
    </xf>
    <xf numFmtId="0" fontId="28" fillId="0" borderId="47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34" fillId="0" borderId="65" xfId="0" applyFont="1" applyBorder="1" applyAlignment="1">
      <alignment vertical="center" shrinkToFit="1"/>
    </xf>
    <xf numFmtId="0" fontId="28" fillId="0" borderId="65" xfId="0" applyFont="1" applyBorder="1" applyAlignment="1">
      <alignment vertical="center" textRotation="180" shrinkToFit="1"/>
    </xf>
    <xf numFmtId="0" fontId="28" fillId="0" borderId="40" xfId="0" applyFont="1" applyBorder="1" applyAlignment="1">
      <alignment vertical="center" textRotation="180" shrinkToFit="1"/>
    </xf>
    <xf numFmtId="0" fontId="28" fillId="0" borderId="36" xfId="0" applyFont="1" applyBorder="1" applyAlignment="1">
      <alignment horizontal="left" vertical="center" shrinkToFit="1"/>
    </xf>
    <xf numFmtId="0" fontId="22" fillId="0" borderId="47" xfId="0" applyFont="1" applyBorder="1">
      <alignment vertical="center"/>
    </xf>
    <xf numFmtId="0" fontId="28" fillId="0" borderId="33" xfId="0" applyFont="1" applyBorder="1" applyAlignment="1">
      <alignment vertical="center" textRotation="180" shrinkToFit="1"/>
    </xf>
    <xf numFmtId="0" fontId="28" fillId="0" borderId="20" xfId="0" applyFont="1" applyBorder="1" applyAlignment="1">
      <alignment vertical="center" textRotation="180" shrinkToFit="1"/>
    </xf>
    <xf numFmtId="0" fontId="34" fillId="0" borderId="67" xfId="0" applyFont="1" applyBorder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50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8" fillId="0" borderId="47" xfId="0" applyFont="1" applyBorder="1" applyAlignment="1">
      <alignment horizontal="left"/>
    </xf>
    <xf numFmtId="0" fontId="51" fillId="0" borderId="18" xfId="0" applyFont="1" applyBorder="1" applyAlignment="1">
      <alignment horizontal="left" vertical="center" shrinkToFit="1"/>
    </xf>
    <xf numFmtId="0" fontId="42" fillId="25" borderId="18" xfId="0" applyFont="1" applyFill="1" applyBorder="1" applyAlignment="1">
      <alignment horizontal="left" vertical="center" shrinkToFit="1"/>
    </xf>
    <xf numFmtId="0" fontId="45" fillId="25" borderId="0" xfId="0" applyFont="1" applyFill="1">
      <alignment vertical="center"/>
    </xf>
    <xf numFmtId="0" fontId="28" fillId="25" borderId="47" xfId="0" applyFont="1" applyFill="1" applyBorder="1">
      <alignment vertical="center"/>
    </xf>
    <xf numFmtId="0" fontId="28" fillId="25" borderId="68" xfId="0" applyFont="1" applyFill="1" applyBorder="1">
      <alignment vertical="center"/>
    </xf>
    <xf numFmtId="0" fontId="22" fillId="0" borderId="29" xfId="0" applyFont="1" applyBorder="1" applyAlignment="1">
      <alignment vertical="center" textRotation="180" shrinkToFit="1"/>
    </xf>
    <xf numFmtId="0" fontId="22" fillId="25" borderId="29" xfId="0" applyFont="1" applyFill="1" applyBorder="1" applyAlignment="1">
      <alignment vertical="center" textRotation="180" shrinkToFit="1"/>
    </xf>
    <xf numFmtId="0" fontId="28" fillId="0" borderId="29" xfId="0" applyFont="1" applyBorder="1" applyAlignment="1">
      <alignment vertical="center" textRotation="180" shrinkToFit="1"/>
    </xf>
    <xf numFmtId="0" fontId="46" fillId="0" borderId="29" xfId="0" applyFont="1" applyBorder="1" applyAlignment="1">
      <alignment vertical="center" textRotation="180" shrinkToFit="1"/>
    </xf>
    <xf numFmtId="0" fontId="27" fillId="24" borderId="27" xfId="0" applyFont="1" applyFill="1" applyBorder="1" applyAlignment="1">
      <alignment horizontal="center" vertical="center" wrapText="1" shrinkToFit="1"/>
    </xf>
    <xf numFmtId="0" fontId="28" fillId="26" borderId="21" xfId="0" applyFont="1" applyFill="1" applyBorder="1" applyAlignment="1">
      <alignment horizontal="center" vertical="center" shrinkToFit="1"/>
    </xf>
    <xf numFmtId="0" fontId="22" fillId="0" borderId="47" xfId="0" applyFont="1" applyBorder="1" applyAlignment="1">
      <alignment vertical="center" wrapText="1" shrinkToFit="1"/>
    </xf>
    <xf numFmtId="0" fontId="22" fillId="0" borderId="69" xfId="0" applyFont="1" applyBorder="1" applyAlignment="1">
      <alignment horizontal="left" vertical="center" wrapText="1" shrinkToFit="1"/>
    </xf>
    <xf numFmtId="0" fontId="22" fillId="25" borderId="70" xfId="0" applyFont="1" applyFill="1" applyBorder="1" applyAlignment="1">
      <alignment horizontal="left" vertical="center" shrinkToFit="1"/>
    </xf>
    <xf numFmtId="0" fontId="22" fillId="0" borderId="70" xfId="0" applyFont="1" applyBorder="1" applyAlignment="1">
      <alignment horizontal="left" vertical="center" wrapText="1" shrinkToFit="1"/>
    </xf>
    <xf numFmtId="0" fontId="22" fillId="0" borderId="70" xfId="0" applyFont="1" applyBorder="1" applyAlignment="1">
      <alignment vertical="center" wrapText="1" shrinkToFit="1"/>
    </xf>
    <xf numFmtId="0" fontId="28" fillId="0" borderId="71" xfId="0" applyFont="1" applyBorder="1" applyAlignment="1">
      <alignment horizontal="left" vertical="center" shrinkToFit="1"/>
    </xf>
    <xf numFmtId="0" fontId="28" fillId="0" borderId="69" xfId="0" applyFont="1" applyBorder="1" applyAlignment="1">
      <alignment horizontal="left" vertical="center" shrinkToFit="1"/>
    </xf>
    <xf numFmtId="0" fontId="28" fillId="0" borderId="70" xfId="0" applyFont="1" applyBorder="1" applyAlignment="1">
      <alignment horizontal="left" vertical="center" shrinkToFit="1"/>
    </xf>
    <xf numFmtId="0" fontId="28" fillId="0" borderId="70" xfId="0" applyFont="1" applyBorder="1" applyAlignment="1">
      <alignment vertical="center" textRotation="180" shrinkToFit="1"/>
    </xf>
    <xf numFmtId="0" fontId="28" fillId="0" borderId="71" xfId="0" applyFont="1" applyBorder="1" applyAlignment="1">
      <alignment vertical="center" textRotation="180" shrinkToFit="1"/>
    </xf>
    <xf numFmtId="0" fontId="42" fillId="0" borderId="18" xfId="0" applyFont="1" applyBorder="1" applyAlignment="1">
      <alignment horizontal="left" vertical="center" shrinkToFit="1"/>
    </xf>
    <xf numFmtId="0" fontId="39" fillId="0" borderId="0" xfId="22" applyFont="1"/>
    <xf numFmtId="0" fontId="49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9" xfId="22" applyFont="1" applyBorder="1"/>
    <xf numFmtId="0" fontId="39" fillId="0" borderId="52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2" xfId="22" applyFont="1" applyBorder="1"/>
    <xf numFmtId="0" fontId="39" fillId="0" borderId="35" xfId="22" applyFont="1" applyBorder="1"/>
    <xf numFmtId="0" fontId="39" fillId="0" borderId="38" xfId="22" applyFont="1" applyBorder="1"/>
    <xf numFmtId="0" fontId="54" fillId="25" borderId="18" xfId="0" applyFont="1" applyFill="1" applyBorder="1" applyAlignment="1">
      <alignment horizontal="left" vertical="center" shrinkToFit="1"/>
    </xf>
    <xf numFmtId="0" fontId="49" fillId="0" borderId="42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49" fillId="0" borderId="43" xfId="0" applyFont="1" applyBorder="1" applyAlignment="1">
      <alignment horizontal="center" vertical="center" shrinkToFit="1"/>
    </xf>
    <xf numFmtId="0" fontId="49" fillId="0" borderId="44" xfId="0" applyFont="1" applyBorder="1" applyAlignment="1">
      <alignment horizontal="center" vertical="center" shrinkToFit="1"/>
    </xf>
    <xf numFmtId="0" fontId="49" fillId="0" borderId="45" xfId="0" applyFont="1" applyBorder="1" applyAlignment="1">
      <alignment horizontal="center" vertical="center" shrinkToFit="1"/>
    </xf>
    <xf numFmtId="0" fontId="49" fillId="0" borderId="46" xfId="0" applyFont="1" applyBorder="1" applyAlignment="1">
      <alignment horizontal="center" vertical="center" shrinkToFit="1"/>
    </xf>
    <xf numFmtId="0" fontId="49" fillId="0" borderId="4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43" xfId="0" applyFont="1" applyBorder="1" applyAlignment="1">
      <alignment horizontal="center" vertical="center"/>
    </xf>
    <xf numFmtId="178" fontId="49" fillId="0" borderId="54" xfId="0" applyNumberFormat="1" applyFont="1" applyBorder="1" applyAlignment="1">
      <alignment horizontal="center" vertical="center" wrapText="1"/>
    </xf>
    <xf numFmtId="178" fontId="49" fillId="0" borderId="55" xfId="0" applyNumberFormat="1" applyFont="1" applyBorder="1" applyAlignment="1">
      <alignment horizontal="center" vertical="center" wrapText="1"/>
    </xf>
    <xf numFmtId="178" fontId="49" fillId="0" borderId="56" xfId="0" applyNumberFormat="1" applyFont="1" applyBorder="1" applyAlignment="1">
      <alignment horizontal="center" vertical="center" wrapText="1"/>
    </xf>
    <xf numFmtId="0" fontId="49" fillId="27" borderId="42" xfId="0" applyFont="1" applyFill="1" applyBorder="1" applyAlignment="1">
      <alignment horizontal="center" vertical="center" shrinkToFit="1"/>
    </xf>
    <xf numFmtId="0" fontId="49" fillId="27" borderId="0" xfId="0" applyFont="1" applyFill="1" applyAlignment="1">
      <alignment horizontal="center" vertical="center" shrinkToFit="1"/>
    </xf>
    <xf numFmtId="0" fontId="49" fillId="27" borderId="43" xfId="0" applyFont="1" applyFill="1" applyBorder="1" applyAlignment="1">
      <alignment horizontal="center" vertical="center" shrinkToFit="1"/>
    </xf>
    <xf numFmtId="0" fontId="49" fillId="0" borderId="42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49" fillId="27" borderId="42" xfId="0" applyFont="1" applyFill="1" applyBorder="1" applyAlignment="1">
      <alignment horizontal="center" vertical="center"/>
    </xf>
    <xf numFmtId="0" fontId="49" fillId="27" borderId="0" xfId="0" applyFont="1" applyFill="1" applyAlignment="1">
      <alignment horizontal="center" vertical="center"/>
    </xf>
    <xf numFmtId="0" fontId="49" fillId="27" borderId="43" xfId="0" applyFont="1" applyFill="1" applyBorder="1" applyAlignment="1">
      <alignment horizontal="center" vertical="center"/>
    </xf>
    <xf numFmtId="0" fontId="49" fillId="0" borderId="57" xfId="0" applyFont="1" applyBorder="1" applyAlignment="1">
      <alignment horizontal="center" vertical="center" shrinkToFit="1"/>
    </xf>
    <xf numFmtId="0" fontId="49" fillId="0" borderId="53" xfId="0" applyFont="1" applyBorder="1" applyAlignment="1">
      <alignment horizontal="center" vertical="center" shrinkToFit="1"/>
    </xf>
    <xf numFmtId="0" fontId="49" fillId="0" borderId="58" xfId="0" applyFont="1" applyBorder="1" applyAlignment="1">
      <alignment horizontal="center" vertical="center" shrinkToFit="1"/>
    </xf>
    <xf numFmtId="0" fontId="52" fillId="0" borderId="44" xfId="0" applyFont="1" applyBorder="1" applyAlignment="1">
      <alignment horizontal="center" vertical="center" shrinkToFit="1"/>
    </xf>
    <xf numFmtId="0" fontId="52" fillId="0" borderId="45" xfId="0" applyFont="1" applyBorder="1" applyAlignment="1">
      <alignment horizontal="center" vertical="center" shrinkToFit="1"/>
    </xf>
    <xf numFmtId="0" fontId="52" fillId="0" borderId="46" xfId="0" applyFont="1" applyBorder="1" applyAlignment="1">
      <alignment horizontal="center" vertical="center" shrinkToFit="1"/>
    </xf>
    <xf numFmtId="0" fontId="53" fillId="27" borderId="42" xfId="0" applyFont="1" applyFill="1" applyBorder="1" applyAlignment="1">
      <alignment horizontal="center" vertical="center" shrinkToFit="1"/>
    </xf>
    <xf numFmtId="0" fontId="53" fillId="27" borderId="0" xfId="0" applyFont="1" applyFill="1" applyAlignment="1">
      <alignment horizontal="center" vertical="center" shrinkToFit="1"/>
    </xf>
    <xf numFmtId="0" fontId="53" fillId="27" borderId="43" xfId="0" applyFont="1" applyFill="1" applyBorder="1" applyAlignment="1">
      <alignment horizontal="center" vertical="center" shrinkToFit="1"/>
    </xf>
    <xf numFmtId="0" fontId="49" fillId="0" borderId="62" xfId="0" applyFont="1" applyBorder="1" applyAlignment="1">
      <alignment horizontal="center" vertical="center" shrinkToFit="1"/>
    </xf>
    <xf numFmtId="0" fontId="49" fillId="0" borderId="63" xfId="0" applyFont="1" applyBorder="1" applyAlignment="1">
      <alignment horizontal="center" vertical="center" shrinkToFit="1"/>
    </xf>
    <xf numFmtId="0" fontId="49" fillId="0" borderId="64" xfId="0" applyFont="1" applyBorder="1" applyAlignment="1">
      <alignment horizontal="center" vertical="center" shrinkToFit="1"/>
    </xf>
    <xf numFmtId="0" fontId="49" fillId="27" borderId="42" xfId="0" applyFont="1" applyFill="1" applyBorder="1" applyAlignment="1">
      <alignment horizontal="center" vertical="center" wrapText="1"/>
    </xf>
    <xf numFmtId="0" fontId="49" fillId="27" borderId="0" xfId="0" applyFont="1" applyFill="1" applyAlignment="1">
      <alignment horizontal="center" vertical="center" wrapText="1"/>
    </xf>
    <xf numFmtId="0" fontId="49" fillId="27" borderId="43" xfId="0" applyFont="1" applyFill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/>
    </xf>
    <xf numFmtId="0" fontId="47" fillId="0" borderId="45" xfId="22" applyFont="1" applyBorder="1" applyAlignment="1">
      <alignment horizontal="center" wrapText="1"/>
    </xf>
    <xf numFmtId="0" fontId="27" fillId="0" borderId="59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66" xfId="0" applyFont="1" applyBorder="1" applyAlignment="1">
      <alignment horizontal="center" vertical="center" textRotation="180" shrinkToFit="1"/>
    </xf>
    <xf numFmtId="0" fontId="24" fillId="0" borderId="59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55" fillId="0" borderId="0" xfId="22" applyFont="1"/>
    <xf numFmtId="0" fontId="56" fillId="0" borderId="45" xfId="0" applyFont="1" applyBorder="1" applyAlignment="1">
      <alignment horizontal="center" vertical="center"/>
    </xf>
    <xf numFmtId="0" fontId="57" fillId="0" borderId="45" xfId="22" applyFont="1" applyBorder="1" applyAlignment="1">
      <alignment horizontal="center" wrapText="1"/>
    </xf>
    <xf numFmtId="178" fontId="58" fillId="0" borderId="54" xfId="0" applyNumberFormat="1" applyFont="1" applyBorder="1" applyAlignment="1">
      <alignment horizontal="center" vertical="center" wrapText="1"/>
    </xf>
    <xf numFmtId="178" fontId="58" fillId="0" borderId="55" xfId="0" applyNumberFormat="1" applyFont="1" applyBorder="1" applyAlignment="1">
      <alignment horizontal="center" vertical="center" wrapText="1"/>
    </xf>
    <xf numFmtId="178" fontId="58" fillId="0" borderId="56" xfId="0" applyNumberFormat="1" applyFont="1" applyBorder="1" applyAlignment="1">
      <alignment horizontal="center" vertical="center" wrapText="1"/>
    </xf>
    <xf numFmtId="178" fontId="58" fillId="28" borderId="54" xfId="0" applyNumberFormat="1" applyFont="1" applyFill="1" applyBorder="1" applyAlignment="1">
      <alignment horizontal="center" vertical="center" wrapText="1"/>
    </xf>
    <xf numFmtId="178" fontId="58" fillId="28" borderId="55" xfId="0" applyNumberFormat="1" applyFont="1" applyFill="1" applyBorder="1" applyAlignment="1">
      <alignment horizontal="center" vertical="center" wrapText="1"/>
    </xf>
    <xf numFmtId="178" fontId="58" fillId="28" borderId="56" xfId="0" applyNumberFormat="1" applyFont="1" applyFill="1" applyBorder="1" applyAlignment="1">
      <alignment horizontal="center" vertical="center" wrapText="1"/>
    </xf>
    <xf numFmtId="0" fontId="58" fillId="0" borderId="0" xfId="22" applyFont="1"/>
    <xf numFmtId="0" fontId="58" fillId="0" borderId="62" xfId="0" applyFont="1" applyBorder="1" applyAlignment="1">
      <alignment horizontal="center" vertical="center" shrinkToFit="1"/>
    </xf>
    <xf numFmtId="0" fontId="58" fillId="0" borderId="63" xfId="0" applyFont="1" applyBorder="1" applyAlignment="1">
      <alignment horizontal="center" vertical="center" shrinkToFit="1"/>
    </xf>
    <xf numFmtId="0" fontId="58" fillId="0" borderId="64" xfId="0" applyFont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43" xfId="0" applyFont="1" applyBorder="1" applyAlignment="1">
      <alignment horizontal="center" vertical="center" shrinkToFit="1"/>
    </xf>
    <xf numFmtId="0" fontId="58" fillId="0" borderId="57" xfId="0" applyFont="1" applyBorder="1" applyAlignment="1">
      <alignment horizontal="center" vertical="center" shrinkToFit="1"/>
    </xf>
    <xf numFmtId="0" fontId="58" fillId="0" borderId="53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43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43" xfId="0" applyFont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43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61" fillId="27" borderId="42" xfId="0" applyFont="1" applyFill="1" applyBorder="1" applyAlignment="1">
      <alignment horizontal="center" vertical="center" shrinkToFit="1"/>
    </xf>
    <xf numFmtId="0" fontId="61" fillId="27" borderId="0" xfId="0" applyFont="1" applyFill="1" applyAlignment="1">
      <alignment horizontal="center" vertical="center" shrinkToFit="1"/>
    </xf>
    <xf numFmtId="0" fontId="61" fillId="27" borderId="43" xfId="0" applyFont="1" applyFill="1" applyBorder="1" applyAlignment="1">
      <alignment horizontal="center" vertical="center" shrinkToFit="1"/>
    </xf>
    <xf numFmtId="0" fontId="62" fillId="0" borderId="42" xfId="0" applyFont="1" applyBorder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62" fillId="0" borderId="43" xfId="0" applyFont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wrapText="1"/>
    </xf>
    <xf numFmtId="0" fontId="58" fillId="0" borderId="44" xfId="0" applyFont="1" applyBorder="1" applyAlignment="1">
      <alignment horizontal="center" vertical="center" shrinkToFit="1"/>
    </xf>
    <xf numFmtId="0" fontId="58" fillId="0" borderId="45" xfId="0" applyFont="1" applyBorder="1" applyAlignment="1">
      <alignment horizontal="center" vertical="center" shrinkToFit="1"/>
    </xf>
    <xf numFmtId="0" fontId="58" fillId="0" borderId="46" xfId="0" applyFont="1" applyBorder="1" applyAlignment="1">
      <alignment horizontal="center" vertical="center" shrinkToFit="1"/>
    </xf>
    <xf numFmtId="0" fontId="55" fillId="0" borderId="33" xfId="22" applyFont="1" applyBorder="1"/>
    <xf numFmtId="0" fontId="55" fillId="0" borderId="34" xfId="22" applyFont="1" applyBorder="1"/>
    <xf numFmtId="0" fontId="55" fillId="0" borderId="40" xfId="22" applyFont="1" applyBorder="1"/>
    <xf numFmtId="0" fontId="55" fillId="0" borderId="39" xfId="22" applyFont="1" applyBorder="1"/>
    <xf numFmtId="0" fontId="55" fillId="0" borderId="52" xfId="22" applyFont="1" applyBorder="1"/>
    <xf numFmtId="0" fontId="55" fillId="0" borderId="41" xfId="22" applyFont="1" applyBorder="1"/>
    <xf numFmtId="0" fontId="55" fillId="0" borderId="36" xfId="22" applyFont="1" applyBorder="1"/>
    <xf numFmtId="0" fontId="55" fillId="0" borderId="37" xfId="22" applyFont="1" applyBorder="1"/>
    <xf numFmtId="0" fontId="62" fillId="0" borderId="42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43" xfId="0" applyFont="1" applyBorder="1" applyAlignment="1">
      <alignment horizontal="center" vertical="center"/>
    </xf>
    <xf numFmtId="0" fontId="58" fillId="30" borderId="0" xfId="0" applyFont="1" applyFill="1" applyAlignment="1">
      <alignment horizontal="center" vertical="center"/>
    </xf>
    <xf numFmtId="0" fontId="58" fillId="30" borderId="43" xfId="0" applyFont="1" applyFill="1" applyBorder="1" applyAlignment="1">
      <alignment horizontal="center" vertical="center"/>
    </xf>
    <xf numFmtId="0" fontId="63" fillId="0" borderId="42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4" fillId="0" borderId="42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43" xfId="0" applyFont="1" applyBorder="1" applyAlignment="1">
      <alignment horizontal="center" vertical="center"/>
    </xf>
    <xf numFmtId="0" fontId="65" fillId="31" borderId="42" xfId="0" applyFont="1" applyFill="1" applyBorder="1" applyAlignment="1">
      <alignment horizontal="center" vertical="center" shrinkToFit="1"/>
    </xf>
    <xf numFmtId="0" fontId="65" fillId="31" borderId="0" xfId="0" applyFont="1" applyFill="1" applyAlignment="1">
      <alignment horizontal="center" vertical="center" shrinkToFit="1"/>
    </xf>
    <xf numFmtId="0" fontId="65" fillId="31" borderId="43" xfId="0" applyFont="1" applyFill="1" applyBorder="1" applyAlignment="1">
      <alignment horizontal="center" vertical="center" shrinkToFit="1"/>
    </xf>
    <xf numFmtId="0" fontId="66" fillId="32" borderId="42" xfId="0" applyFont="1" applyFill="1" applyBorder="1" applyAlignment="1">
      <alignment horizontal="center" vertical="center" shrinkToFit="1"/>
    </xf>
    <xf numFmtId="0" fontId="66" fillId="32" borderId="0" xfId="0" applyFont="1" applyFill="1" applyAlignment="1">
      <alignment horizontal="center" vertical="center" shrinkToFit="1"/>
    </xf>
    <xf numFmtId="0" fontId="66" fillId="32" borderId="43" xfId="0" applyFont="1" applyFill="1" applyBorder="1" applyAlignment="1">
      <alignment horizontal="center" vertical="center" shrinkToFit="1"/>
    </xf>
    <xf numFmtId="0" fontId="67" fillId="28" borderId="42" xfId="0" applyFont="1" applyFill="1" applyBorder="1" applyAlignment="1">
      <alignment horizontal="center" vertical="center" shrinkToFit="1"/>
    </xf>
    <xf numFmtId="0" fontId="67" fillId="28" borderId="0" xfId="0" applyFont="1" applyFill="1" applyAlignment="1">
      <alignment horizontal="center" vertical="center" shrinkToFit="1"/>
    </xf>
    <xf numFmtId="0" fontId="67" fillId="28" borderId="43" xfId="0" applyFont="1" applyFill="1" applyBorder="1" applyAlignment="1">
      <alignment horizontal="center" vertical="center" shrinkToFit="1"/>
    </xf>
    <xf numFmtId="0" fontId="58" fillId="27" borderId="42" xfId="0" applyFont="1" applyFill="1" applyBorder="1" applyAlignment="1">
      <alignment horizontal="center" vertical="center" shrinkToFit="1"/>
    </xf>
    <xf numFmtId="0" fontId="58" fillId="27" borderId="0" xfId="0" applyFont="1" applyFill="1" applyAlignment="1">
      <alignment horizontal="center" vertical="center" shrinkToFit="1"/>
    </xf>
    <xf numFmtId="0" fontId="58" fillId="27" borderId="43" xfId="0" applyFont="1" applyFill="1" applyBorder="1" applyAlignment="1">
      <alignment horizontal="center" vertical="center" shrinkToFit="1"/>
    </xf>
    <xf numFmtId="0" fontId="68" fillId="0" borderId="42" xfId="0" applyFont="1" applyBorder="1" applyAlignment="1">
      <alignment horizontal="center" vertical="center" shrinkToFit="1"/>
    </xf>
    <xf numFmtId="0" fontId="68" fillId="0" borderId="0" xfId="0" applyFont="1" applyAlignment="1">
      <alignment horizontal="center" vertical="center" shrinkToFit="1"/>
    </xf>
    <xf numFmtId="0" fontId="68" fillId="0" borderId="43" xfId="0" applyFont="1" applyBorder="1" applyAlignment="1">
      <alignment horizontal="center" vertical="center" shrinkToFit="1"/>
    </xf>
    <xf numFmtId="0" fontId="69" fillId="0" borderId="44" xfId="0" applyFont="1" applyBorder="1" applyAlignment="1">
      <alignment horizontal="center" vertical="center" shrinkToFit="1"/>
    </xf>
    <xf numFmtId="0" fontId="69" fillId="0" borderId="45" xfId="0" applyFont="1" applyBorder="1" applyAlignment="1">
      <alignment horizontal="center" vertical="center" shrinkToFit="1"/>
    </xf>
    <xf numFmtId="0" fontId="69" fillId="0" borderId="46" xfId="0" applyFont="1" applyBorder="1" applyAlignment="1">
      <alignment horizontal="center" vertical="center" shrinkToFit="1"/>
    </xf>
    <xf numFmtId="0" fontId="62" fillId="0" borderId="45" xfId="0" applyFont="1" applyBorder="1" applyAlignment="1">
      <alignment horizontal="center" vertical="center" shrinkToFit="1"/>
    </xf>
    <xf numFmtId="0" fontId="62" fillId="0" borderId="46" xfId="0" applyFont="1" applyBorder="1" applyAlignment="1">
      <alignment horizontal="center" vertical="center" shrinkToFit="1"/>
    </xf>
    <xf numFmtId="0" fontId="55" fillId="0" borderId="32" xfId="22" applyFont="1" applyBorder="1"/>
    <xf numFmtId="0" fontId="55" fillId="0" borderId="35" xfId="22" applyFont="1" applyBorder="1"/>
    <xf numFmtId="0" fontId="64" fillId="34" borderId="42" xfId="0" applyFont="1" applyFill="1" applyBorder="1" applyAlignment="1">
      <alignment horizontal="center" vertical="center"/>
    </xf>
    <xf numFmtId="0" fontId="64" fillId="34" borderId="43" xfId="0" applyFont="1" applyFill="1" applyBorder="1" applyAlignment="1">
      <alignment horizontal="center" vertical="center"/>
    </xf>
    <xf numFmtId="0" fontId="58" fillId="36" borderId="42" xfId="0" applyFont="1" applyFill="1" applyBorder="1" applyAlignment="1">
      <alignment horizontal="center" vertical="center" shrinkToFit="1"/>
    </xf>
    <xf numFmtId="0" fontId="58" fillId="36" borderId="43" xfId="0" applyFont="1" applyFill="1" applyBorder="1" applyAlignment="1">
      <alignment horizontal="center" vertical="center" shrinkToFit="1"/>
    </xf>
    <xf numFmtId="0" fontId="70" fillId="0" borderId="42" xfId="0" applyFont="1" applyBorder="1" applyAlignment="1">
      <alignment horizontal="center" vertical="center" shrinkToFit="1"/>
    </xf>
    <xf numFmtId="0" fontId="70" fillId="0" borderId="0" xfId="0" applyFont="1" applyAlignment="1">
      <alignment horizontal="center" vertical="center" shrinkToFit="1"/>
    </xf>
    <xf numFmtId="0" fontId="70" fillId="0" borderId="43" xfId="0" applyFont="1" applyBorder="1" applyAlignment="1">
      <alignment horizontal="center" vertical="center" shrinkToFit="1"/>
    </xf>
    <xf numFmtId="0" fontId="65" fillId="27" borderId="42" xfId="0" applyFont="1" applyFill="1" applyBorder="1" applyAlignment="1">
      <alignment horizontal="center" vertical="center" shrinkToFit="1"/>
    </xf>
    <xf numFmtId="0" fontId="65" fillId="27" borderId="43" xfId="0" applyFont="1" applyFill="1" applyBorder="1" applyAlignment="1">
      <alignment horizontal="center" vertical="center" shrinkToFit="1"/>
    </xf>
    <xf numFmtId="0" fontId="58" fillId="27" borderId="42" xfId="0" applyFont="1" applyFill="1" applyBorder="1" applyAlignment="1">
      <alignment horizontal="center" vertical="center" wrapText="1"/>
    </xf>
    <xf numFmtId="0" fontId="58" fillId="27" borderId="0" xfId="0" applyFont="1" applyFill="1" applyAlignment="1">
      <alignment horizontal="center" vertical="center" wrapText="1"/>
    </xf>
    <xf numFmtId="0" fontId="58" fillId="27" borderId="43" xfId="0" applyFont="1" applyFill="1" applyBorder="1" applyAlignment="1">
      <alignment horizontal="center" vertical="center" wrapText="1"/>
    </xf>
    <xf numFmtId="0" fontId="55" fillId="0" borderId="38" xfId="22" applyFont="1" applyBorder="1"/>
    <xf numFmtId="0" fontId="64" fillId="34" borderId="0" xfId="0" applyFont="1" applyFill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 shrinkToFit="1"/>
    </xf>
    <xf numFmtId="0" fontId="65" fillId="27" borderId="0" xfId="0" applyFont="1" applyFill="1" applyBorder="1" applyAlignment="1">
      <alignment horizontal="center" vertical="center" shrinkToFit="1"/>
    </xf>
    <xf numFmtId="0" fontId="58" fillId="36" borderId="0" xfId="0" applyFont="1" applyFill="1" applyBorder="1" applyAlignment="1">
      <alignment horizontal="center" vertical="center" shrinkToFit="1"/>
    </xf>
    <xf numFmtId="0" fontId="58" fillId="0" borderId="0" xfId="0" applyFont="1" applyBorder="1" applyAlignment="1">
      <alignment horizontal="center" vertical="center" wrapText="1"/>
    </xf>
    <xf numFmtId="0" fontId="71" fillId="29" borderId="42" xfId="0" applyFont="1" applyFill="1" applyBorder="1" applyAlignment="1">
      <alignment horizontal="center" vertical="center" shrinkToFit="1"/>
    </xf>
    <xf numFmtId="0" fontId="71" fillId="29" borderId="0" xfId="0" applyFont="1" applyFill="1" applyAlignment="1">
      <alignment horizontal="center" vertical="center" shrinkToFit="1"/>
    </xf>
    <xf numFmtId="0" fontId="71" fillId="29" borderId="43" xfId="0" applyFont="1" applyFill="1" applyBorder="1" applyAlignment="1">
      <alignment horizontal="center" vertical="center" shrinkToFit="1"/>
    </xf>
    <xf numFmtId="0" fontId="72" fillId="0" borderId="42" xfId="0" applyFont="1" applyBorder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0" fontId="72" fillId="0" borderId="43" xfId="0" applyFont="1" applyBorder="1" applyAlignment="1">
      <alignment horizontal="center" vertical="center" shrinkToFit="1"/>
    </xf>
    <xf numFmtId="0" fontId="67" fillId="33" borderId="42" xfId="0" applyFont="1" applyFill="1" applyBorder="1" applyAlignment="1">
      <alignment horizontal="center" vertical="center" shrinkToFit="1"/>
    </xf>
    <xf numFmtId="0" fontId="67" fillId="33" borderId="0" xfId="0" applyFont="1" applyFill="1" applyAlignment="1">
      <alignment horizontal="center" vertical="center" shrinkToFit="1"/>
    </xf>
    <xf numFmtId="0" fontId="67" fillId="33" borderId="43" xfId="0" applyFont="1" applyFill="1" applyBorder="1" applyAlignment="1">
      <alignment horizontal="center" vertical="center" shrinkToFit="1"/>
    </xf>
    <xf numFmtId="0" fontId="59" fillId="0" borderId="42" xfId="0" applyFont="1" applyBorder="1" applyAlignment="1">
      <alignment horizontal="center" vertical="center" shrinkToFit="1"/>
    </xf>
    <xf numFmtId="0" fontId="59" fillId="0" borderId="0" xfId="0" applyFont="1" applyBorder="1" applyAlignment="1">
      <alignment horizontal="center" vertical="center" shrinkToFit="1"/>
    </xf>
    <xf numFmtId="0" fontId="59" fillId="0" borderId="43" xfId="0" applyFont="1" applyBorder="1" applyAlignment="1">
      <alignment horizontal="center" vertical="center" shrinkToFit="1"/>
    </xf>
    <xf numFmtId="0" fontId="62" fillId="35" borderId="0" xfId="0" applyFont="1" applyFill="1" applyAlignment="1">
      <alignment horizontal="center" vertical="center"/>
    </xf>
    <xf numFmtId="0" fontId="62" fillId="35" borderId="43" xfId="0" applyFont="1" applyFill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C10CF"/>
      <color rgb="FFFD91E8"/>
      <color rgb="FFFD6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3C6002A2-0CE0-4C75-B43E-803CE9803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21092" y="468179"/>
          <a:ext cx="1618972" cy="5660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114300</xdr:rowOff>
    </xdr:from>
    <xdr:to>
      <xdr:col>12</xdr:col>
      <xdr:colOff>0</xdr:colOff>
      <xdr:row>10</xdr:row>
      <xdr:rowOff>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E3138FBC-D7C6-435B-9B90-F48433DA5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8" t="8042" r="4564" b="7507"/>
        <a:stretch/>
      </xdr:blipFill>
      <xdr:spPr>
        <a:xfrm>
          <a:off x="0" y="1038225"/>
          <a:ext cx="13373100" cy="4781550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0</xdr:row>
      <xdr:rowOff>353867</xdr:rowOff>
    </xdr:from>
    <xdr:to>
      <xdr:col>4</xdr:col>
      <xdr:colOff>95981</xdr:colOff>
      <xdr:row>2</xdr:row>
      <xdr:rowOff>132435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9D48B3D2-1433-444A-9046-835E36937465}"/>
            </a:ext>
          </a:extLst>
        </xdr:cNvPr>
        <xdr:cNvSpPr txBox="1"/>
      </xdr:nvSpPr>
      <xdr:spPr>
        <a:xfrm rot="20978618">
          <a:off x="533400" y="353867"/>
          <a:ext cx="4020281" cy="1331143"/>
        </a:xfrm>
        <a:prstGeom prst="rect">
          <a:avLst/>
        </a:prstGeom>
        <a:solidFill>
          <a:sysClr val="windowText" lastClr="00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70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雅坊美工12" pitchFamily="49" charset="-120"/>
              <a:cs typeface="+mn-cs"/>
            </a:rPr>
            <a:t>豐成食品</a:t>
          </a:r>
        </a:p>
      </xdr:txBody>
    </xdr:sp>
    <xdr:clientData/>
  </xdr:twoCellAnchor>
  <xdr:twoCellAnchor editAs="oneCell">
    <xdr:from>
      <xdr:col>0</xdr:col>
      <xdr:colOff>202191</xdr:colOff>
      <xdr:row>3</xdr:row>
      <xdr:rowOff>273556</xdr:rowOff>
    </xdr:from>
    <xdr:to>
      <xdr:col>4</xdr:col>
      <xdr:colOff>226690</xdr:colOff>
      <xdr:row>7</xdr:row>
      <xdr:rowOff>416430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11D551D9-D6C1-4F53-8B8F-D5791E043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978066">
          <a:off x="202191" y="2454781"/>
          <a:ext cx="4482199" cy="2657474"/>
        </a:xfrm>
        <a:prstGeom prst="rect">
          <a:avLst/>
        </a:prstGeom>
      </xdr:spPr>
    </xdr:pic>
    <xdr:clientData/>
  </xdr:twoCellAnchor>
  <xdr:twoCellAnchor editAs="oneCell">
    <xdr:from>
      <xdr:col>4</xdr:col>
      <xdr:colOff>774247</xdr:colOff>
      <xdr:row>2</xdr:row>
      <xdr:rowOff>280005</xdr:rowOff>
    </xdr:from>
    <xdr:to>
      <xdr:col>7</xdr:col>
      <xdr:colOff>361329</xdr:colOff>
      <xdr:row>7</xdr:row>
      <xdr:rowOff>337890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F3ECB983-DB5A-4940-835F-8E5738816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659" r="64159"/>
        <a:stretch/>
      </xdr:blipFill>
      <xdr:spPr>
        <a:xfrm rot="475018">
          <a:off x="5231947" y="1832580"/>
          <a:ext cx="2930357" cy="3201135"/>
        </a:xfrm>
        <a:prstGeom prst="rect">
          <a:avLst/>
        </a:prstGeom>
      </xdr:spPr>
    </xdr:pic>
    <xdr:clientData/>
  </xdr:twoCellAnchor>
  <xdr:twoCellAnchor editAs="oneCell">
    <xdr:from>
      <xdr:col>7</xdr:col>
      <xdr:colOff>600322</xdr:colOff>
      <xdr:row>2</xdr:row>
      <xdr:rowOff>43981</xdr:rowOff>
    </xdr:from>
    <xdr:to>
      <xdr:col>11</xdr:col>
      <xdr:colOff>10564</xdr:colOff>
      <xdr:row>7</xdr:row>
      <xdr:rowOff>604169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EBAE605A-7BAE-4CA2-BDBD-9BF707EC2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9441">
          <a:off x="8467972" y="1606081"/>
          <a:ext cx="3906042" cy="3703438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15</xdr:col>
      <xdr:colOff>800101</xdr:colOff>
      <xdr:row>5</xdr:row>
      <xdr:rowOff>533399</xdr:rowOff>
    </xdr:from>
    <xdr:to>
      <xdr:col>16</xdr:col>
      <xdr:colOff>1077859</xdr:colOff>
      <xdr:row>7</xdr:row>
      <xdr:rowOff>377125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965D6659-E41F-416C-9E0E-E752A1BF1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08308">
          <a:off x="17516476" y="3971924"/>
          <a:ext cx="1392183" cy="1101026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1104900</xdr:colOff>
      <xdr:row>20</xdr:row>
      <xdr:rowOff>15091</xdr:rowOff>
    </xdr:from>
    <xdr:to>
      <xdr:col>11</xdr:col>
      <xdr:colOff>1085850</xdr:colOff>
      <xdr:row>23</xdr:row>
      <xdr:rowOff>190500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E114FFBF-CD1D-40EB-B2C5-18B0BF5F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11359366"/>
          <a:ext cx="4438650" cy="206135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23</xdr:row>
      <xdr:rowOff>194020</xdr:rowOff>
    </xdr:from>
    <xdr:to>
      <xdr:col>11</xdr:col>
      <xdr:colOff>1085850</xdr:colOff>
      <xdr:row>27</xdr:row>
      <xdr:rowOff>228600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AE30C94F-5434-4451-9915-0C965791C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4450" y="13424245"/>
          <a:ext cx="4410075" cy="2168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19</xdr:row>
      <xdr:rowOff>171450</xdr:rowOff>
    </xdr:from>
    <xdr:to>
      <xdr:col>19</xdr:col>
      <xdr:colOff>1066800</xdr:colOff>
      <xdr:row>27</xdr:row>
      <xdr:rowOff>190500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75D98C72-8B33-4924-8AEF-AE4361AE3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8" t="5263" r="9055" b="4859"/>
        <a:stretch/>
      </xdr:blipFill>
      <xdr:spPr>
        <a:xfrm>
          <a:off x="18021300" y="10896600"/>
          <a:ext cx="4400550" cy="4667250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13</xdr:row>
      <xdr:rowOff>76199</xdr:rowOff>
    </xdr:from>
    <xdr:to>
      <xdr:col>8</xdr:col>
      <xdr:colOff>685800</xdr:colOff>
      <xdr:row>15</xdr:row>
      <xdr:rowOff>533399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56E60016-B851-489D-98A9-5800AE356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10257">
          <a:off x="8362950" y="7791449"/>
          <a:ext cx="1314450" cy="1714500"/>
        </a:xfrm>
        <a:prstGeom prst="rect">
          <a:avLst/>
        </a:prstGeom>
      </xdr:spPr>
    </xdr:pic>
    <xdr:clientData/>
  </xdr:twoCellAnchor>
  <xdr:twoCellAnchor editAs="oneCell">
    <xdr:from>
      <xdr:col>10</xdr:col>
      <xdr:colOff>742952</xdr:colOff>
      <xdr:row>6</xdr:row>
      <xdr:rowOff>323850</xdr:rowOff>
    </xdr:from>
    <xdr:to>
      <xdr:col>12</xdr:col>
      <xdr:colOff>495599</xdr:colOff>
      <xdr:row>10</xdr:row>
      <xdr:rowOff>56503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6D436047-9AEF-404A-8B75-AE7710CCA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97" t="22598" r="19048" b="18080"/>
        <a:stretch/>
      </xdr:blipFill>
      <xdr:spPr>
        <a:xfrm rot="564809">
          <a:off x="11982452" y="4400550"/>
          <a:ext cx="2000547" cy="1485253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</xdr:colOff>
      <xdr:row>17</xdr:row>
      <xdr:rowOff>57151</xdr:rowOff>
    </xdr:from>
    <xdr:to>
      <xdr:col>19</xdr:col>
      <xdr:colOff>990600</xdr:colOff>
      <xdr:row>21</xdr:row>
      <xdr:rowOff>19051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A4BDD82E-CD67-E645-5C30-C9C6290A2E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33" t="2222" r="20001" b="-2222"/>
        <a:stretch/>
      </xdr:blipFill>
      <xdr:spPr>
        <a:xfrm rot="666907">
          <a:off x="21374100" y="10287001"/>
          <a:ext cx="971550" cy="1714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1</xdr:row>
      <xdr:rowOff>114300</xdr:rowOff>
    </xdr:from>
    <xdr:to>
      <xdr:col>12</xdr:col>
      <xdr:colOff>333375</xdr:colOff>
      <xdr:row>3</xdr:row>
      <xdr:rowOff>571500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EE70DEFA-8F62-4725-9693-54B7739EA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74011">
          <a:off x="12515850" y="1047750"/>
          <a:ext cx="1304925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610970</xdr:colOff>
      <xdr:row>20</xdr:row>
      <xdr:rowOff>553317</xdr:rowOff>
    </xdr:from>
    <xdr:to>
      <xdr:col>4</xdr:col>
      <xdr:colOff>980706</xdr:colOff>
      <xdr:row>22</xdr:row>
      <xdr:rowOff>609047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74665914-1A80-4114-A2D9-B9B6EF579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97" t="22598" r="19048" b="18080"/>
        <a:stretch/>
      </xdr:blipFill>
      <xdr:spPr>
        <a:xfrm rot="21321470">
          <a:off x="3982820" y="11907117"/>
          <a:ext cx="1493686" cy="131303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323851</xdr:colOff>
      <xdr:row>7</xdr:row>
      <xdr:rowOff>38100</xdr:rowOff>
    </xdr:from>
    <xdr:to>
      <xdr:col>4</xdr:col>
      <xdr:colOff>504826</xdr:colOff>
      <xdr:row>11</xdr:row>
      <xdr:rowOff>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E7019CDD-2BC1-4103-94D3-8FE06C091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83981">
          <a:off x="3695701" y="4743450"/>
          <a:ext cx="1304925" cy="1714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14</xdr:row>
      <xdr:rowOff>449826</xdr:rowOff>
    </xdr:from>
    <xdr:to>
      <xdr:col>16</xdr:col>
      <xdr:colOff>630264</xdr:colOff>
      <xdr:row>16</xdr:row>
      <xdr:rowOff>538889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A86D1FA-1875-4E2F-B231-DA05393A5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16" t="23540" r="8664" b="22787"/>
        <a:stretch/>
      </xdr:blipFill>
      <xdr:spPr>
        <a:xfrm>
          <a:off x="16992600" y="8793726"/>
          <a:ext cx="1620864" cy="134636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0</xdr:row>
      <xdr:rowOff>159044</xdr:rowOff>
    </xdr:from>
    <xdr:to>
      <xdr:col>5</xdr:col>
      <xdr:colOff>561975</xdr:colOff>
      <xdr:row>2</xdr:row>
      <xdr:rowOff>311444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E3120F85-FE91-4777-A876-49FF73B6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74011">
          <a:off x="4876800" y="159044"/>
          <a:ext cx="1304925" cy="171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\f\XP-E\&#21508;&#26657;&#33756;&#21934;\&#22283;&#20013;&#37096;&#33756;&#21934;\&#21729;&#26519;&#22283;&#20013;\113\&#35920;&#25104;&#21729;&#26519;&#22283;&#20013;113&#24180;2&#26376;&#33756;&#21934;(ok).xlsx" TargetMode="External"/><Relationship Id="rId1" Type="http://schemas.openxmlformats.org/officeDocument/2006/relationships/externalLinkPath" Target="/XP-E/&#21508;&#26657;&#33756;&#21934;/&#22283;&#20013;&#37096;&#33756;&#21934;/&#21729;&#26519;&#22283;&#20013;/113/&#35920;&#25104;&#21729;&#26519;&#22283;&#20013;113&#24180;2&#26376;&#33756;&#21934;(o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月菜單 (2)"/>
      <sheetName val="2月菜單"/>
      <sheetName val="第三週明細"/>
      <sheetName val="第四週明細"/>
      <sheetName val="第五周明細"/>
    </sheetNames>
    <sheetDataSet>
      <sheetData sheetId="0" refreshError="1"/>
      <sheetData sheetId="1" refreshError="1"/>
      <sheetData sheetId="2">
        <row r="12">
          <cell r="W12">
            <v>0</v>
          </cell>
        </row>
        <row r="20">
          <cell r="W20">
            <v>0</v>
          </cell>
        </row>
        <row r="28">
          <cell r="W28">
            <v>0</v>
          </cell>
        </row>
        <row r="38">
          <cell r="W38" t="str">
            <v>115.0g</v>
          </cell>
        </row>
        <row r="40">
          <cell r="W40" t="str">
            <v>27.9g</v>
          </cell>
        </row>
        <row r="42">
          <cell r="W42" t="str">
            <v>34.5g</v>
          </cell>
        </row>
        <row r="44">
          <cell r="W44" t="str">
            <v>849.1K</v>
          </cell>
        </row>
      </sheetData>
      <sheetData sheetId="3">
        <row r="6">
          <cell r="W6">
            <v>103.5</v>
          </cell>
        </row>
        <row r="8">
          <cell r="W8">
            <v>23.5</v>
          </cell>
        </row>
        <row r="10">
          <cell r="W10">
            <v>30.1</v>
          </cell>
        </row>
        <row r="12">
          <cell r="W12">
            <v>745.9</v>
          </cell>
        </row>
        <row r="14">
          <cell r="W14">
            <v>87.5</v>
          </cell>
        </row>
        <row r="16">
          <cell r="W16">
            <v>23</v>
          </cell>
        </row>
        <row r="18">
          <cell r="W18">
            <v>26.8</v>
          </cell>
        </row>
        <row r="20">
          <cell r="W20">
            <v>664.2</v>
          </cell>
        </row>
        <row r="22">
          <cell r="W22">
            <v>86</v>
          </cell>
        </row>
        <row r="24">
          <cell r="W24">
            <v>31</v>
          </cell>
        </row>
        <row r="26">
          <cell r="W26">
            <v>27.5</v>
          </cell>
        </row>
        <row r="28">
          <cell r="W28">
            <v>733</v>
          </cell>
        </row>
        <row r="30">
          <cell r="W30">
            <v>86.5</v>
          </cell>
        </row>
        <row r="32">
          <cell r="W32">
            <v>23.5</v>
          </cell>
        </row>
        <row r="34">
          <cell r="W34">
            <v>27.5</v>
          </cell>
        </row>
        <row r="36">
          <cell r="W36">
            <v>667.5</v>
          </cell>
        </row>
        <row r="38">
          <cell r="W38">
            <v>89.5</v>
          </cell>
        </row>
        <row r="40">
          <cell r="W40">
            <v>23.5</v>
          </cell>
        </row>
        <row r="42">
          <cell r="W42">
            <v>27.9</v>
          </cell>
        </row>
        <row r="44">
          <cell r="W44">
            <v>681.1</v>
          </cell>
        </row>
      </sheetData>
      <sheetData sheetId="4">
        <row r="6">
          <cell r="W6" t="str">
            <v>118.2g</v>
          </cell>
        </row>
        <row r="8">
          <cell r="W8" t="str">
            <v>27.6g</v>
          </cell>
        </row>
        <row r="10">
          <cell r="W10" t="str">
            <v>30.5g</v>
          </cell>
        </row>
        <row r="12">
          <cell r="W12" t="str">
            <v>861.2K</v>
          </cell>
        </row>
        <row r="14">
          <cell r="W14" t="str">
            <v>117.5g</v>
          </cell>
        </row>
        <row r="16">
          <cell r="W16" t="str">
            <v>27.5g</v>
          </cell>
        </row>
        <row r="18">
          <cell r="W18" t="str">
            <v>34.8g</v>
          </cell>
        </row>
        <row r="20">
          <cell r="W20" t="str">
            <v>857.1K</v>
          </cell>
        </row>
        <row r="28">
          <cell r="W28">
            <v>0</v>
          </cell>
        </row>
        <row r="30">
          <cell r="W30" t="str">
            <v>118.2g</v>
          </cell>
        </row>
        <row r="32">
          <cell r="W32" t="str">
            <v>27.6g</v>
          </cell>
        </row>
        <row r="34">
          <cell r="W34" t="str">
            <v>35.1g</v>
          </cell>
        </row>
        <row r="36">
          <cell r="W36" t="str">
            <v>861.6K</v>
          </cell>
        </row>
        <row r="44">
          <cell r="W4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177D-4533-4357-A4B2-86B482F2189E}">
  <sheetPr>
    <pageSetUpPr fitToPage="1"/>
  </sheetPr>
  <dimension ref="A1:T28"/>
  <sheetViews>
    <sheetView tabSelected="1" topLeftCell="A7" zoomScale="50" zoomScaleNormal="50" workbookViewId="0">
      <selection activeCell="AA14" sqref="AA14"/>
    </sheetView>
  </sheetViews>
  <sheetFormatPr defaultColWidth="9" defaultRowHeight="15"/>
  <cols>
    <col min="1" max="20" width="14.625" style="274" customWidth="1"/>
    <col min="21" max="16384" width="9" style="274"/>
  </cols>
  <sheetData>
    <row r="1" spans="1:20" ht="73.150000000000006" customHeight="1" thickBot="1">
      <c r="F1" s="275" t="s">
        <v>187</v>
      </c>
      <c r="G1" s="275"/>
      <c r="H1" s="275"/>
      <c r="I1" s="275"/>
      <c r="J1" s="275"/>
      <c r="K1" s="275"/>
      <c r="L1" s="275"/>
      <c r="M1" s="275"/>
      <c r="N1" s="276" t="s">
        <v>57</v>
      </c>
      <c r="O1" s="276"/>
      <c r="P1" s="276"/>
      <c r="Q1" s="276"/>
      <c r="R1" s="276"/>
      <c r="S1" s="276"/>
      <c r="T1" s="276"/>
    </row>
    <row r="2" spans="1:20" s="283" customFormat="1" ht="50.1" customHeight="1" thickBot="1">
      <c r="A2" s="277"/>
      <c r="B2" s="278"/>
      <c r="C2" s="278"/>
      <c r="D2" s="279"/>
      <c r="E2" s="277"/>
      <c r="F2" s="278"/>
      <c r="G2" s="278"/>
      <c r="H2" s="279"/>
      <c r="I2" s="277"/>
      <c r="J2" s="278"/>
      <c r="K2" s="278"/>
      <c r="L2" s="279"/>
      <c r="M2" s="280" t="s">
        <v>84</v>
      </c>
      <c r="N2" s="281"/>
      <c r="O2" s="281"/>
      <c r="P2" s="282"/>
      <c r="Q2" s="280" t="s">
        <v>89</v>
      </c>
      <c r="R2" s="281"/>
      <c r="S2" s="281"/>
      <c r="T2" s="282"/>
    </row>
    <row r="3" spans="1:20" s="283" customFormat="1" ht="50.1" customHeight="1">
      <c r="A3" s="284"/>
      <c r="B3" s="285"/>
      <c r="C3" s="285"/>
      <c r="D3" s="286"/>
      <c r="E3" s="287"/>
      <c r="F3" s="288"/>
      <c r="G3" s="288"/>
      <c r="H3" s="289"/>
      <c r="I3" s="284"/>
      <c r="J3" s="285"/>
      <c r="K3" s="285"/>
      <c r="L3" s="286"/>
      <c r="M3" s="290" t="s">
        <v>175</v>
      </c>
      <c r="N3" s="291"/>
      <c r="O3" s="291"/>
      <c r="P3" s="292"/>
      <c r="Q3" s="290" t="s">
        <v>85</v>
      </c>
      <c r="R3" s="291"/>
      <c r="S3" s="291"/>
      <c r="T3" s="292"/>
    </row>
    <row r="4" spans="1:20" s="283" customFormat="1" ht="50.1" customHeight="1">
      <c r="A4" s="293"/>
      <c r="B4" s="294"/>
      <c r="C4" s="294"/>
      <c r="D4" s="295"/>
      <c r="E4" s="293"/>
      <c r="F4" s="294"/>
      <c r="G4" s="294"/>
      <c r="H4" s="295"/>
      <c r="I4" s="293"/>
      <c r="J4" s="294"/>
      <c r="K4" s="294"/>
      <c r="L4" s="295"/>
      <c r="M4" s="296" t="s">
        <v>203</v>
      </c>
      <c r="N4" s="296"/>
      <c r="O4" s="296"/>
      <c r="P4" s="297"/>
      <c r="Q4" s="298" t="s">
        <v>204</v>
      </c>
      <c r="R4" s="299"/>
      <c r="S4" s="299"/>
      <c r="T4" s="300"/>
    </row>
    <row r="5" spans="1:20" s="283" customFormat="1" ht="50.1" customHeight="1">
      <c r="A5" s="287"/>
      <c r="B5" s="288"/>
      <c r="C5" s="288"/>
      <c r="D5" s="289"/>
      <c r="E5" s="287"/>
      <c r="F5" s="288"/>
      <c r="G5" s="288"/>
      <c r="H5" s="289"/>
      <c r="I5" s="287"/>
      <c r="J5" s="288"/>
      <c r="K5" s="288"/>
      <c r="L5" s="289"/>
      <c r="M5" s="301" t="s">
        <v>205</v>
      </c>
      <c r="N5" s="301"/>
      <c r="O5" s="301"/>
      <c r="P5" s="302"/>
      <c r="Q5" s="373" t="s">
        <v>86</v>
      </c>
      <c r="R5" s="374"/>
      <c r="S5" s="374"/>
      <c r="T5" s="375"/>
    </row>
    <row r="6" spans="1:20" s="283" customFormat="1" ht="50.1" customHeight="1">
      <c r="A6" s="287"/>
      <c r="B6" s="288"/>
      <c r="C6" s="288"/>
      <c r="D6" s="289"/>
      <c r="E6" s="287"/>
      <c r="F6" s="288"/>
      <c r="G6" s="288"/>
      <c r="H6" s="289"/>
      <c r="I6" s="287"/>
      <c r="J6" s="288"/>
      <c r="K6" s="288"/>
      <c r="L6" s="289"/>
      <c r="M6" s="303" t="s">
        <v>206</v>
      </c>
      <c r="N6" s="304"/>
      <c r="O6" s="304"/>
      <c r="P6" s="305"/>
      <c r="Q6" s="306" t="s">
        <v>207</v>
      </c>
      <c r="R6" s="307"/>
      <c r="S6" s="307"/>
      <c r="T6" s="308"/>
    </row>
    <row r="7" spans="1:20" s="283" customFormat="1" ht="50.1" customHeight="1">
      <c r="A7" s="309"/>
      <c r="B7" s="301"/>
      <c r="C7" s="301"/>
      <c r="D7" s="302"/>
      <c r="E7" s="309"/>
      <c r="F7" s="301"/>
      <c r="G7" s="301"/>
      <c r="H7" s="302"/>
      <c r="I7" s="309"/>
      <c r="J7" s="301"/>
      <c r="K7" s="301"/>
      <c r="L7" s="302"/>
      <c r="M7" s="309" t="s">
        <v>83</v>
      </c>
      <c r="N7" s="301"/>
      <c r="O7" s="301"/>
      <c r="P7" s="302"/>
      <c r="Q7" s="309" t="s">
        <v>87</v>
      </c>
      <c r="R7" s="301"/>
      <c r="S7" s="301"/>
      <c r="T7" s="302"/>
    </row>
    <row r="8" spans="1:20" s="283" customFormat="1" ht="50.1" customHeight="1" thickBot="1">
      <c r="A8" s="310"/>
      <c r="B8" s="311"/>
      <c r="C8" s="311"/>
      <c r="D8" s="312"/>
      <c r="E8" s="310"/>
      <c r="F8" s="311"/>
      <c r="G8" s="311"/>
      <c r="H8" s="312"/>
      <c r="I8" s="310"/>
      <c r="J8" s="311"/>
      <c r="K8" s="311"/>
      <c r="L8" s="312"/>
      <c r="M8" s="311" t="s">
        <v>208</v>
      </c>
      <c r="N8" s="311"/>
      <c r="O8" s="311"/>
      <c r="P8" s="312"/>
      <c r="Q8" s="310" t="s">
        <v>88</v>
      </c>
      <c r="R8" s="311"/>
      <c r="S8" s="311"/>
      <c r="T8" s="312"/>
    </row>
    <row r="9" spans="1:20" ht="20.100000000000001" customHeight="1">
      <c r="A9" s="313" t="s">
        <v>32</v>
      </c>
      <c r="B9" s="313">
        <f>[1]第三週明細!W12</f>
        <v>0</v>
      </c>
      <c r="C9" s="313" t="s">
        <v>9</v>
      </c>
      <c r="D9" s="313">
        <f>[1]第三週明細!W8</f>
        <v>0</v>
      </c>
      <c r="E9" s="313" t="s">
        <v>32</v>
      </c>
      <c r="F9" s="313">
        <f>[1]第三週明細!W20</f>
        <v>0</v>
      </c>
      <c r="G9" s="313" t="s">
        <v>9</v>
      </c>
      <c r="H9" s="313">
        <f>[1]第三週明細!W16</f>
        <v>0</v>
      </c>
      <c r="I9" s="313" t="s">
        <v>32</v>
      </c>
      <c r="J9" s="313">
        <f>[1]第三週明細!W28</f>
        <v>0</v>
      </c>
      <c r="K9" s="313" t="s">
        <v>9</v>
      </c>
      <c r="L9" s="314">
        <f>[1]第三週明細!W24</f>
        <v>0</v>
      </c>
      <c r="M9" s="315" t="s">
        <v>32</v>
      </c>
      <c r="N9" s="313" t="str">
        <f>[1]第三週明細!W44</f>
        <v>849.1K</v>
      </c>
      <c r="O9" s="313" t="s">
        <v>9</v>
      </c>
      <c r="P9" s="314" t="str">
        <f>[1]第三週明細!W40</f>
        <v>27.9g</v>
      </c>
      <c r="Q9" s="315" t="s">
        <v>32</v>
      </c>
      <c r="R9" s="313" t="str">
        <f>[1]第三週明細!W44</f>
        <v>849.1K</v>
      </c>
      <c r="S9" s="313" t="s">
        <v>9</v>
      </c>
      <c r="T9" s="314" t="str">
        <f>[1]第三週明細!W40</f>
        <v>27.9g</v>
      </c>
    </row>
    <row r="10" spans="1:20" ht="20.100000000000001" customHeight="1" thickBot="1">
      <c r="A10" s="316" t="s">
        <v>7</v>
      </c>
      <c r="B10" s="316">
        <f>[1]第三週明細!W6</f>
        <v>0</v>
      </c>
      <c r="C10" s="316" t="s">
        <v>11</v>
      </c>
      <c r="D10" s="316">
        <f>[1]第三週明細!W10</f>
        <v>0</v>
      </c>
      <c r="E10" s="316" t="s">
        <v>7</v>
      </c>
      <c r="F10" s="316">
        <f>[1]第三週明細!W14</f>
        <v>0</v>
      </c>
      <c r="G10" s="316" t="s">
        <v>11</v>
      </c>
      <c r="H10" s="316">
        <f>[1]第三週明細!W18</f>
        <v>0</v>
      </c>
      <c r="I10" s="316" t="s">
        <v>7</v>
      </c>
      <c r="J10" s="316">
        <f>[1]第三週明細!W22</f>
        <v>0</v>
      </c>
      <c r="K10" s="316" t="s">
        <v>11</v>
      </c>
      <c r="L10" s="317">
        <f>[1]第三週明細!W26</f>
        <v>0</v>
      </c>
      <c r="M10" s="318" t="s">
        <v>7</v>
      </c>
      <c r="N10" s="319" t="str">
        <f>[1]第三週明細!W38</f>
        <v>115.0g</v>
      </c>
      <c r="O10" s="319" t="s">
        <v>11</v>
      </c>
      <c r="P10" s="320" t="str">
        <f>[1]第三週明細!W42</f>
        <v>34.5g</v>
      </c>
      <c r="Q10" s="318" t="s">
        <v>7</v>
      </c>
      <c r="R10" s="319" t="str">
        <f>[1]第三週明細!W38</f>
        <v>115.0g</v>
      </c>
      <c r="S10" s="319" t="s">
        <v>11</v>
      </c>
      <c r="T10" s="320" t="str">
        <f>[1]第三週明細!W42</f>
        <v>34.5g</v>
      </c>
    </row>
    <row r="11" spans="1:20" s="283" customFormat="1" ht="50.1" customHeight="1" thickBot="1">
      <c r="A11" s="280" t="s">
        <v>94</v>
      </c>
      <c r="B11" s="281"/>
      <c r="C11" s="281"/>
      <c r="D11" s="282"/>
      <c r="E11" s="280" t="s">
        <v>95</v>
      </c>
      <c r="F11" s="281"/>
      <c r="G11" s="281"/>
      <c r="H11" s="282"/>
      <c r="I11" s="280" t="s">
        <v>96</v>
      </c>
      <c r="J11" s="281"/>
      <c r="K11" s="281"/>
      <c r="L11" s="282"/>
      <c r="M11" s="280" t="s">
        <v>97</v>
      </c>
      <c r="N11" s="281"/>
      <c r="O11" s="281"/>
      <c r="P11" s="282"/>
      <c r="Q11" s="280" t="s">
        <v>98</v>
      </c>
      <c r="R11" s="281"/>
      <c r="S11" s="281"/>
      <c r="T11" s="282"/>
    </row>
    <row r="12" spans="1:20" s="283" customFormat="1" ht="50.1" customHeight="1">
      <c r="A12" s="290" t="s">
        <v>209</v>
      </c>
      <c r="B12" s="291"/>
      <c r="C12" s="291"/>
      <c r="D12" s="292"/>
      <c r="E12" s="290" t="s">
        <v>90</v>
      </c>
      <c r="F12" s="291"/>
      <c r="G12" s="291"/>
      <c r="H12" s="292"/>
      <c r="I12" s="290" t="s">
        <v>85</v>
      </c>
      <c r="J12" s="291"/>
      <c r="K12" s="291"/>
      <c r="L12" s="292"/>
      <c r="M12" s="290" t="s">
        <v>91</v>
      </c>
      <c r="N12" s="291"/>
      <c r="O12" s="291"/>
      <c r="P12" s="292"/>
      <c r="Q12" s="290" t="s">
        <v>210</v>
      </c>
      <c r="R12" s="291"/>
      <c r="S12" s="291"/>
      <c r="T12" s="292"/>
    </row>
    <row r="13" spans="1:20" s="283" customFormat="1" ht="50.1" customHeight="1">
      <c r="A13" s="321" t="s">
        <v>211</v>
      </c>
      <c r="B13" s="322"/>
      <c r="C13" s="322"/>
      <c r="D13" s="323"/>
      <c r="E13" s="324" t="s">
        <v>99</v>
      </c>
      <c r="F13" s="324"/>
      <c r="G13" s="324"/>
      <c r="H13" s="325"/>
      <c r="I13" s="326" t="s">
        <v>212</v>
      </c>
      <c r="J13" s="327"/>
      <c r="K13" s="327"/>
      <c r="L13" s="328"/>
      <c r="M13" s="329" t="s">
        <v>213</v>
      </c>
      <c r="N13" s="330"/>
      <c r="O13" s="330"/>
      <c r="P13" s="331"/>
      <c r="Q13" s="321" t="s">
        <v>214</v>
      </c>
      <c r="R13" s="322"/>
      <c r="S13" s="322"/>
      <c r="T13" s="323"/>
    </row>
    <row r="14" spans="1:20" s="283" customFormat="1" ht="50.1" customHeight="1">
      <c r="A14" s="287" t="s">
        <v>100</v>
      </c>
      <c r="B14" s="288"/>
      <c r="C14" s="288"/>
      <c r="D14" s="289"/>
      <c r="E14" s="376" t="s">
        <v>215</v>
      </c>
      <c r="F14" s="377"/>
      <c r="G14" s="377"/>
      <c r="H14" s="378"/>
      <c r="I14" s="287" t="s">
        <v>216</v>
      </c>
      <c r="J14" s="288"/>
      <c r="K14" s="288"/>
      <c r="L14" s="289"/>
      <c r="M14" s="332" t="s">
        <v>217</v>
      </c>
      <c r="N14" s="333"/>
      <c r="O14" s="333"/>
      <c r="P14" s="334"/>
      <c r="Q14" s="335" t="s">
        <v>218</v>
      </c>
      <c r="R14" s="336"/>
      <c r="S14" s="336"/>
      <c r="T14" s="337"/>
    </row>
    <row r="15" spans="1:20" s="283" customFormat="1" ht="50.1" customHeight="1">
      <c r="A15" s="379" t="s">
        <v>219</v>
      </c>
      <c r="B15" s="380"/>
      <c r="C15" s="380"/>
      <c r="D15" s="381"/>
      <c r="E15" s="338" t="s">
        <v>220</v>
      </c>
      <c r="F15" s="339"/>
      <c r="G15" s="339"/>
      <c r="H15" s="340"/>
      <c r="I15" s="341" t="s">
        <v>221</v>
      </c>
      <c r="J15" s="342"/>
      <c r="K15" s="342"/>
      <c r="L15" s="343"/>
      <c r="M15" s="344" t="s">
        <v>128</v>
      </c>
      <c r="N15" s="345"/>
      <c r="O15" s="345"/>
      <c r="P15" s="346"/>
      <c r="Q15" s="287" t="s">
        <v>222</v>
      </c>
      <c r="R15" s="288"/>
      <c r="S15" s="288"/>
      <c r="T15" s="289"/>
    </row>
    <row r="16" spans="1:20" s="283" customFormat="1" ht="50.1" customHeight="1">
      <c r="A16" s="309" t="s">
        <v>83</v>
      </c>
      <c r="B16" s="301"/>
      <c r="C16" s="301"/>
      <c r="D16" s="302"/>
      <c r="E16" s="309" t="s">
        <v>87</v>
      </c>
      <c r="F16" s="301"/>
      <c r="G16" s="301"/>
      <c r="H16" s="302"/>
      <c r="I16" s="309" t="s">
        <v>83</v>
      </c>
      <c r="J16" s="301"/>
      <c r="K16" s="301"/>
      <c r="L16" s="302"/>
      <c r="M16" s="309" t="s">
        <v>87</v>
      </c>
      <c r="N16" s="301"/>
      <c r="O16" s="301"/>
      <c r="P16" s="302"/>
      <c r="Q16" s="309" t="s">
        <v>83</v>
      </c>
      <c r="R16" s="301"/>
      <c r="S16" s="301"/>
      <c r="T16" s="302"/>
    </row>
    <row r="17" spans="1:20" s="283" customFormat="1" ht="50.1" customHeight="1" thickBot="1">
      <c r="A17" s="310" t="s">
        <v>223</v>
      </c>
      <c r="B17" s="311"/>
      <c r="C17" s="311"/>
      <c r="D17" s="312"/>
      <c r="E17" s="347" t="s">
        <v>224</v>
      </c>
      <c r="F17" s="348"/>
      <c r="G17" s="348"/>
      <c r="H17" s="349"/>
      <c r="I17" s="350" t="s">
        <v>225</v>
      </c>
      <c r="J17" s="350"/>
      <c r="K17" s="350"/>
      <c r="L17" s="351"/>
      <c r="M17" s="310" t="s">
        <v>104</v>
      </c>
      <c r="N17" s="311"/>
      <c r="O17" s="311"/>
      <c r="P17" s="311"/>
      <c r="Q17" s="310" t="s">
        <v>226</v>
      </c>
      <c r="R17" s="311"/>
      <c r="S17" s="311"/>
      <c r="T17" s="312"/>
    </row>
    <row r="18" spans="1:20" ht="20.100000000000001" customHeight="1">
      <c r="A18" s="352" t="s">
        <v>32</v>
      </c>
      <c r="B18" s="313">
        <f>[1]第四週明細!W12</f>
        <v>745.9</v>
      </c>
      <c r="C18" s="313" t="s">
        <v>9</v>
      </c>
      <c r="D18" s="313">
        <f>[1]第四週明細!W8</f>
        <v>23.5</v>
      </c>
      <c r="E18" s="313" t="s">
        <v>32</v>
      </c>
      <c r="F18" s="313">
        <f>[1]第四週明細!W20</f>
        <v>664.2</v>
      </c>
      <c r="G18" s="313" t="s">
        <v>9</v>
      </c>
      <c r="H18" s="313">
        <f>[1]第四週明細!W16</f>
        <v>23</v>
      </c>
      <c r="I18" s="313" t="s">
        <v>32</v>
      </c>
      <c r="J18" s="313">
        <f>[1]第四週明細!W28</f>
        <v>733</v>
      </c>
      <c r="K18" s="313" t="s">
        <v>9</v>
      </c>
      <c r="L18" s="313">
        <f>[1]第四週明細!W24</f>
        <v>31</v>
      </c>
      <c r="M18" s="313" t="s">
        <v>32</v>
      </c>
      <c r="N18" s="313">
        <f>[1]第四週明細!W36</f>
        <v>667.5</v>
      </c>
      <c r="O18" s="313" t="s">
        <v>9</v>
      </c>
      <c r="P18" s="313">
        <f>[1]第四週明細!W32</f>
        <v>23.5</v>
      </c>
      <c r="Q18" s="313" t="s">
        <v>32</v>
      </c>
      <c r="R18" s="313">
        <f>[1]第四週明細!W44</f>
        <v>681.1</v>
      </c>
      <c r="S18" s="313" t="s">
        <v>9</v>
      </c>
      <c r="T18" s="314">
        <f>[1]第四週明細!W40</f>
        <v>23.5</v>
      </c>
    </row>
    <row r="19" spans="1:20" ht="20.100000000000001" customHeight="1" thickBot="1">
      <c r="A19" s="353" t="s">
        <v>7</v>
      </c>
      <c r="B19" s="319">
        <f>[1]第四週明細!W6</f>
        <v>103.5</v>
      </c>
      <c r="C19" s="319" t="s">
        <v>11</v>
      </c>
      <c r="D19" s="319">
        <f>[1]第四週明細!W10</f>
        <v>30.1</v>
      </c>
      <c r="E19" s="319" t="s">
        <v>7</v>
      </c>
      <c r="F19" s="319">
        <f>[1]第四週明細!W14</f>
        <v>87.5</v>
      </c>
      <c r="G19" s="319" t="s">
        <v>11</v>
      </c>
      <c r="H19" s="319">
        <f>[1]第四週明細!W18</f>
        <v>26.8</v>
      </c>
      <c r="I19" s="319" t="s">
        <v>7</v>
      </c>
      <c r="J19" s="319">
        <f>[1]第四週明細!W22</f>
        <v>86</v>
      </c>
      <c r="K19" s="319" t="s">
        <v>11</v>
      </c>
      <c r="L19" s="319">
        <f>[1]第四週明細!W26</f>
        <v>27.5</v>
      </c>
      <c r="M19" s="319" t="s">
        <v>7</v>
      </c>
      <c r="N19" s="319">
        <f>[1]第四週明細!W30</f>
        <v>86.5</v>
      </c>
      <c r="O19" s="319" t="s">
        <v>11</v>
      </c>
      <c r="P19" s="319">
        <f>[1]第四週明細!W34</f>
        <v>27.5</v>
      </c>
      <c r="Q19" s="319" t="s">
        <v>7</v>
      </c>
      <c r="R19" s="319">
        <f>[1]第四週明細!W38</f>
        <v>89.5</v>
      </c>
      <c r="S19" s="319" t="s">
        <v>11</v>
      </c>
      <c r="T19" s="320">
        <f>[1]第四週明細!W42</f>
        <v>27.9</v>
      </c>
    </row>
    <row r="20" spans="1:20" s="283" customFormat="1" ht="50.1" customHeight="1" thickBot="1">
      <c r="A20" s="280" t="s">
        <v>101</v>
      </c>
      <c r="B20" s="281"/>
      <c r="C20" s="281"/>
      <c r="D20" s="282"/>
      <c r="E20" s="280" t="s">
        <v>102</v>
      </c>
      <c r="F20" s="281"/>
      <c r="G20" s="281"/>
      <c r="H20" s="282"/>
      <c r="I20" s="280" t="s">
        <v>103</v>
      </c>
      <c r="J20" s="281"/>
      <c r="K20" s="281"/>
      <c r="L20" s="282"/>
      <c r="M20" s="280" t="s">
        <v>105</v>
      </c>
      <c r="N20" s="281"/>
      <c r="O20" s="281"/>
      <c r="P20" s="282"/>
      <c r="Q20" s="277"/>
      <c r="R20" s="278"/>
      <c r="S20" s="278"/>
      <c r="T20" s="279"/>
    </row>
    <row r="21" spans="1:20" s="283" customFormat="1" ht="50.1" customHeight="1">
      <c r="A21" s="290" t="s">
        <v>227</v>
      </c>
      <c r="B21" s="291"/>
      <c r="C21" s="291"/>
      <c r="D21" s="292"/>
      <c r="E21" s="290" t="s">
        <v>90</v>
      </c>
      <c r="F21" s="291"/>
      <c r="G21" s="291"/>
      <c r="H21" s="292"/>
      <c r="I21" s="287"/>
      <c r="J21" s="288"/>
      <c r="K21" s="288"/>
      <c r="L21" s="289"/>
      <c r="M21" s="290" t="s">
        <v>79</v>
      </c>
      <c r="N21" s="291"/>
      <c r="O21" s="291"/>
      <c r="P21" s="292"/>
      <c r="Q21" s="287"/>
      <c r="R21" s="288"/>
      <c r="S21" s="288"/>
      <c r="T21" s="289"/>
    </row>
    <row r="22" spans="1:20" s="283" customFormat="1" ht="50.1" customHeight="1">
      <c r="A22" s="321" t="s">
        <v>228</v>
      </c>
      <c r="B22" s="368"/>
      <c r="C22" s="368"/>
      <c r="D22" s="323"/>
      <c r="E22" s="354" t="s">
        <v>92</v>
      </c>
      <c r="F22" s="367" t="s">
        <v>92</v>
      </c>
      <c r="G22" s="367" t="s">
        <v>92</v>
      </c>
      <c r="H22" s="355" t="s">
        <v>92</v>
      </c>
      <c r="I22" s="293"/>
      <c r="J22" s="294"/>
      <c r="K22" s="294"/>
      <c r="L22" s="295"/>
      <c r="M22" s="385" t="s">
        <v>234</v>
      </c>
      <c r="N22" s="385"/>
      <c r="O22" s="385"/>
      <c r="P22" s="386"/>
      <c r="Q22" s="293"/>
      <c r="R22" s="294"/>
      <c r="S22" s="294"/>
      <c r="T22" s="295"/>
    </row>
    <row r="23" spans="1:20" s="283" customFormat="1" ht="50.1" customHeight="1">
      <c r="A23" s="382" t="s">
        <v>229</v>
      </c>
      <c r="B23" s="383"/>
      <c r="C23" s="383"/>
      <c r="D23" s="384"/>
      <c r="E23" s="356" t="s">
        <v>230</v>
      </c>
      <c r="F23" s="371" t="s">
        <v>124</v>
      </c>
      <c r="G23" s="371" t="s">
        <v>124</v>
      </c>
      <c r="H23" s="357" t="s">
        <v>124</v>
      </c>
      <c r="I23" s="287"/>
      <c r="J23" s="288"/>
      <c r="K23" s="288"/>
      <c r="L23" s="289"/>
      <c r="M23" s="358" t="s">
        <v>235</v>
      </c>
      <c r="N23" s="359" t="s">
        <v>125</v>
      </c>
      <c r="O23" s="359" t="s">
        <v>125</v>
      </c>
      <c r="P23" s="360" t="s">
        <v>125</v>
      </c>
      <c r="Q23" s="287"/>
      <c r="R23" s="288"/>
      <c r="S23" s="288"/>
      <c r="T23" s="289"/>
    </row>
    <row r="24" spans="1:20" s="283" customFormat="1" ht="50.1" customHeight="1">
      <c r="A24" s="361" t="s">
        <v>231</v>
      </c>
      <c r="B24" s="370"/>
      <c r="C24" s="370"/>
      <c r="D24" s="362"/>
      <c r="E24" s="287" t="s">
        <v>93</v>
      </c>
      <c r="F24" s="369"/>
      <c r="G24" s="369"/>
      <c r="H24" s="289"/>
      <c r="I24" s="309"/>
      <c r="J24" s="301"/>
      <c r="K24" s="301"/>
      <c r="L24" s="302"/>
      <c r="M24" s="363" t="s">
        <v>236</v>
      </c>
      <c r="N24" s="364"/>
      <c r="O24" s="364"/>
      <c r="P24" s="365"/>
      <c r="Q24" s="287"/>
      <c r="R24" s="288"/>
      <c r="S24" s="288"/>
      <c r="T24" s="289"/>
    </row>
    <row r="25" spans="1:20" s="283" customFormat="1" ht="50.1" customHeight="1">
      <c r="A25" s="309" t="s">
        <v>83</v>
      </c>
      <c r="B25" s="372"/>
      <c r="C25" s="372"/>
      <c r="D25" s="302"/>
      <c r="E25" s="309" t="s">
        <v>87</v>
      </c>
      <c r="F25" s="372"/>
      <c r="G25" s="372"/>
      <c r="H25" s="302"/>
      <c r="I25" s="309"/>
      <c r="J25" s="301"/>
      <c r="K25" s="301"/>
      <c r="L25" s="302"/>
      <c r="M25" s="309" t="s">
        <v>87</v>
      </c>
      <c r="N25" s="301"/>
      <c r="O25" s="301"/>
      <c r="P25" s="302"/>
      <c r="Q25" s="309"/>
      <c r="R25" s="301"/>
      <c r="S25" s="301"/>
      <c r="T25" s="302"/>
    </row>
    <row r="26" spans="1:20" s="283" customFormat="1" ht="50.1" customHeight="1" thickBot="1">
      <c r="A26" s="310" t="s">
        <v>232</v>
      </c>
      <c r="B26" s="311"/>
      <c r="C26" s="311"/>
      <c r="D26" s="312"/>
      <c r="E26" s="310" t="s">
        <v>233</v>
      </c>
      <c r="F26" s="311"/>
      <c r="G26" s="311"/>
      <c r="H26" s="312"/>
      <c r="I26" s="311"/>
      <c r="J26" s="311"/>
      <c r="K26" s="311"/>
      <c r="L26" s="312"/>
      <c r="M26" s="310" t="s">
        <v>237</v>
      </c>
      <c r="N26" s="311"/>
      <c r="O26" s="311"/>
      <c r="P26" s="312"/>
      <c r="Q26" s="310"/>
      <c r="R26" s="311"/>
      <c r="S26" s="311"/>
      <c r="T26" s="312"/>
    </row>
    <row r="27" spans="1:20" ht="20.100000000000001" customHeight="1">
      <c r="A27" s="352" t="s">
        <v>32</v>
      </c>
      <c r="B27" s="313" t="str">
        <f>[1]第五周明細!W12</f>
        <v>861.2K</v>
      </c>
      <c r="C27" s="313" t="s">
        <v>9</v>
      </c>
      <c r="D27" s="313" t="str">
        <f>[1]第五周明細!W8</f>
        <v>27.6g</v>
      </c>
      <c r="E27" s="313" t="s">
        <v>32</v>
      </c>
      <c r="F27" s="313" t="str">
        <f>[1]第五周明細!W20</f>
        <v>857.1K</v>
      </c>
      <c r="G27" s="313" t="s">
        <v>9</v>
      </c>
      <c r="H27" s="313" t="str">
        <f>[1]第五周明細!W16</f>
        <v>27.5g</v>
      </c>
      <c r="I27" s="313" t="s">
        <v>32</v>
      </c>
      <c r="J27" s="313">
        <f>[1]第五周明細!W28</f>
        <v>0</v>
      </c>
      <c r="K27" s="313" t="s">
        <v>9</v>
      </c>
      <c r="L27" s="313">
        <f>[1]第五周明細!W24</f>
        <v>0</v>
      </c>
      <c r="M27" s="313" t="s">
        <v>32</v>
      </c>
      <c r="N27" s="313" t="str">
        <f>[1]第五周明細!W36</f>
        <v>861.6K</v>
      </c>
      <c r="O27" s="313" t="s">
        <v>9</v>
      </c>
      <c r="P27" s="313" t="str">
        <f>[1]第五周明細!W32</f>
        <v>27.6g</v>
      </c>
      <c r="Q27" s="313" t="s">
        <v>32</v>
      </c>
      <c r="R27" s="313">
        <f>[1]第五周明細!W44</f>
        <v>0</v>
      </c>
      <c r="S27" s="313" t="s">
        <v>9</v>
      </c>
      <c r="T27" s="313">
        <f>[1]第五周明細!W40</f>
        <v>0</v>
      </c>
    </row>
    <row r="28" spans="1:20" ht="20.100000000000001" customHeight="1" thickBot="1">
      <c r="A28" s="366" t="s">
        <v>7</v>
      </c>
      <c r="B28" s="316" t="str">
        <f>[1]第五周明細!W6</f>
        <v>118.2g</v>
      </c>
      <c r="C28" s="316" t="s">
        <v>11</v>
      </c>
      <c r="D28" s="316" t="str">
        <f>[1]第五周明細!W10</f>
        <v>30.5g</v>
      </c>
      <c r="E28" s="316" t="s">
        <v>7</v>
      </c>
      <c r="F28" s="316" t="str">
        <f>[1]第五周明細!W14</f>
        <v>117.5g</v>
      </c>
      <c r="G28" s="316" t="s">
        <v>11</v>
      </c>
      <c r="H28" s="316" t="str">
        <f>[1]第五周明細!W18</f>
        <v>34.8g</v>
      </c>
      <c r="I28" s="316" t="s">
        <v>7</v>
      </c>
      <c r="J28" s="316">
        <f>[1]第五周明細!W22</f>
        <v>0</v>
      </c>
      <c r="K28" s="316" t="s">
        <v>11</v>
      </c>
      <c r="L28" s="316">
        <f>[1]第五周明細!W26</f>
        <v>0</v>
      </c>
      <c r="M28" s="316" t="s">
        <v>7</v>
      </c>
      <c r="N28" s="316" t="str">
        <f>[1]第五周明細!W30</f>
        <v>118.2g</v>
      </c>
      <c r="O28" s="316" t="s">
        <v>11</v>
      </c>
      <c r="P28" s="316" t="str">
        <f>[1]第五周明細!W34</f>
        <v>35.1g</v>
      </c>
      <c r="Q28" s="316" t="s">
        <v>7</v>
      </c>
      <c r="R28" s="316">
        <f>[1]第五周明細!W38</f>
        <v>0</v>
      </c>
      <c r="S28" s="316" t="s">
        <v>11</v>
      </c>
      <c r="T28" s="316">
        <f>[1]第五周明細!W42</f>
        <v>0</v>
      </c>
    </row>
  </sheetData>
  <mergeCells count="107"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3:D23"/>
    <mergeCell ref="E23:H23"/>
    <mergeCell ref="I23:L23"/>
    <mergeCell ref="M23:P23"/>
    <mergeCell ref="Q23:T23"/>
    <mergeCell ref="A24:D24"/>
    <mergeCell ref="E24:H24"/>
    <mergeCell ref="I24:L24"/>
    <mergeCell ref="M24:P24"/>
    <mergeCell ref="Q24:T24"/>
    <mergeCell ref="A21:D21"/>
    <mergeCell ref="E21:H21"/>
    <mergeCell ref="I21:L21"/>
    <mergeCell ref="M21:P21"/>
    <mergeCell ref="Q21:T21"/>
    <mergeCell ref="A22:D22"/>
    <mergeCell ref="E22:H22"/>
    <mergeCell ref="I22:L22"/>
    <mergeCell ref="M22:P22"/>
    <mergeCell ref="Q22:T22"/>
    <mergeCell ref="A17:D17"/>
    <mergeCell ref="E17:H17"/>
    <mergeCell ref="I17:L17"/>
    <mergeCell ref="M17:P17"/>
    <mergeCell ref="Q17:T17"/>
    <mergeCell ref="A20:D20"/>
    <mergeCell ref="E20:H20"/>
    <mergeCell ref="I20:L20"/>
    <mergeCell ref="M20:P20"/>
    <mergeCell ref="Q20:T20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3:D13"/>
    <mergeCell ref="E13:H13"/>
    <mergeCell ref="I13:L13"/>
    <mergeCell ref="M13:P13"/>
    <mergeCell ref="Q13:T13"/>
    <mergeCell ref="A14:D14"/>
    <mergeCell ref="E14:H14"/>
    <mergeCell ref="I14:L14"/>
    <mergeCell ref="M14:P14"/>
    <mergeCell ref="Q14:T14"/>
    <mergeCell ref="A11:D11"/>
    <mergeCell ref="E11:H11"/>
    <mergeCell ref="I11:L11"/>
    <mergeCell ref="M11:P11"/>
    <mergeCell ref="Q11:T11"/>
    <mergeCell ref="A12:D12"/>
    <mergeCell ref="E12:H12"/>
    <mergeCell ref="I12:L12"/>
    <mergeCell ref="M12:P12"/>
    <mergeCell ref="Q12:T12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3:D3"/>
    <mergeCell ref="E3:H3"/>
    <mergeCell ref="I3:L3"/>
    <mergeCell ref="M3:P3"/>
    <mergeCell ref="Q3:T3"/>
    <mergeCell ref="A4:D4"/>
    <mergeCell ref="E4:H4"/>
    <mergeCell ref="I4:L4"/>
    <mergeCell ref="M4:P4"/>
    <mergeCell ref="Q4:T4"/>
    <mergeCell ref="F1:M1"/>
    <mergeCell ref="N1:T1"/>
    <mergeCell ref="A2:D2"/>
    <mergeCell ref="E2:H2"/>
    <mergeCell ref="I2:L2"/>
    <mergeCell ref="M2:P2"/>
    <mergeCell ref="Q2:T2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6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opLeftCell="A7" zoomScale="60" zoomScaleNormal="60" workbookViewId="0">
      <selection activeCell="M21" sqref="M21:P26"/>
    </sheetView>
  </sheetViews>
  <sheetFormatPr defaultColWidth="9" defaultRowHeight="16.5"/>
  <cols>
    <col min="1" max="20" width="14.625" style="200" customWidth="1"/>
    <col min="21" max="16384" width="9" style="200"/>
  </cols>
  <sheetData>
    <row r="1" spans="1:20" ht="73.150000000000006" customHeight="1" thickBot="1">
      <c r="F1" s="250" t="s">
        <v>187</v>
      </c>
      <c r="G1" s="250"/>
      <c r="H1" s="250"/>
      <c r="I1" s="250"/>
      <c r="J1" s="250"/>
      <c r="K1" s="250"/>
      <c r="L1" s="250"/>
      <c r="M1" s="250"/>
      <c r="N1" s="251" t="s">
        <v>57</v>
      </c>
      <c r="O1" s="251"/>
      <c r="P1" s="251"/>
      <c r="Q1" s="251"/>
      <c r="R1" s="251"/>
      <c r="S1" s="251"/>
      <c r="T1" s="251"/>
    </row>
    <row r="2" spans="1:20" s="201" customFormat="1" ht="50.1" customHeight="1" thickBot="1">
      <c r="A2" s="223"/>
      <c r="B2" s="224"/>
      <c r="C2" s="224"/>
      <c r="D2" s="225"/>
      <c r="E2" s="223"/>
      <c r="F2" s="224"/>
      <c r="G2" s="224"/>
      <c r="H2" s="225"/>
      <c r="I2" s="223"/>
      <c r="J2" s="224"/>
      <c r="K2" s="224"/>
      <c r="L2" s="225"/>
      <c r="M2" s="223" t="s">
        <v>84</v>
      </c>
      <c r="N2" s="224"/>
      <c r="O2" s="224"/>
      <c r="P2" s="225"/>
      <c r="Q2" s="223" t="s">
        <v>89</v>
      </c>
      <c r="R2" s="224"/>
      <c r="S2" s="224"/>
      <c r="T2" s="225"/>
    </row>
    <row r="3" spans="1:20" s="201" customFormat="1" ht="50.1" customHeight="1">
      <c r="A3" s="244"/>
      <c r="B3" s="245"/>
      <c r="C3" s="245"/>
      <c r="D3" s="246"/>
      <c r="E3" s="214"/>
      <c r="F3" s="215"/>
      <c r="G3" s="215"/>
      <c r="H3" s="216"/>
      <c r="I3" s="244"/>
      <c r="J3" s="245"/>
      <c r="K3" s="245"/>
      <c r="L3" s="246"/>
      <c r="M3" s="235" t="s">
        <v>175</v>
      </c>
      <c r="N3" s="236"/>
      <c r="O3" s="236"/>
      <c r="P3" s="237"/>
      <c r="Q3" s="235" t="s">
        <v>85</v>
      </c>
      <c r="R3" s="236"/>
      <c r="S3" s="236"/>
      <c r="T3" s="237"/>
    </row>
    <row r="4" spans="1:20" s="201" customFormat="1" ht="50.1" customHeight="1">
      <c r="A4" s="220"/>
      <c r="B4" s="221"/>
      <c r="C4" s="221"/>
      <c r="D4" s="222"/>
      <c r="E4" s="220"/>
      <c r="F4" s="221"/>
      <c r="G4" s="221"/>
      <c r="H4" s="222"/>
      <c r="I4" s="220"/>
      <c r="J4" s="221"/>
      <c r="K4" s="221"/>
      <c r="L4" s="222"/>
      <c r="M4" s="221" t="s">
        <v>115</v>
      </c>
      <c r="N4" s="221"/>
      <c r="O4" s="221"/>
      <c r="P4" s="222"/>
      <c r="Q4" s="220" t="s">
        <v>193</v>
      </c>
      <c r="R4" s="221"/>
      <c r="S4" s="221"/>
      <c r="T4" s="222"/>
    </row>
    <row r="5" spans="1:20" s="201" customFormat="1" ht="50.1" customHeight="1">
      <c r="A5" s="214"/>
      <c r="B5" s="215"/>
      <c r="C5" s="215"/>
      <c r="D5" s="216"/>
      <c r="E5" s="214"/>
      <c r="F5" s="215"/>
      <c r="G5" s="215"/>
      <c r="H5" s="216"/>
      <c r="I5" s="214"/>
      <c r="J5" s="215"/>
      <c r="K5" s="215"/>
      <c r="L5" s="216"/>
      <c r="M5" s="230" t="s">
        <v>134</v>
      </c>
      <c r="N5" s="230"/>
      <c r="O5" s="230"/>
      <c r="P5" s="231"/>
      <c r="Q5" s="214" t="s">
        <v>86</v>
      </c>
      <c r="R5" s="215"/>
      <c r="S5" s="215"/>
      <c r="T5" s="216"/>
    </row>
    <row r="6" spans="1:20" s="201" customFormat="1" ht="50.1" customHeight="1">
      <c r="A6" s="214"/>
      <c r="B6" s="215"/>
      <c r="C6" s="215"/>
      <c r="D6" s="216"/>
      <c r="E6" s="214"/>
      <c r="F6" s="215"/>
      <c r="G6" s="215"/>
      <c r="H6" s="216"/>
      <c r="I6" s="214"/>
      <c r="J6" s="215"/>
      <c r="K6" s="215"/>
      <c r="L6" s="216"/>
      <c r="M6" s="241" t="s">
        <v>116</v>
      </c>
      <c r="N6" s="242"/>
      <c r="O6" s="242"/>
      <c r="P6" s="243"/>
      <c r="Q6" s="226" t="s">
        <v>170</v>
      </c>
      <c r="R6" s="227"/>
      <c r="S6" s="227"/>
      <c r="T6" s="228"/>
    </row>
    <row r="7" spans="1:20" s="201" customFormat="1" ht="50.1" customHeight="1">
      <c r="A7" s="229"/>
      <c r="B7" s="230"/>
      <c r="C7" s="230"/>
      <c r="D7" s="231"/>
      <c r="E7" s="229"/>
      <c r="F7" s="230"/>
      <c r="G7" s="230"/>
      <c r="H7" s="231"/>
      <c r="I7" s="229"/>
      <c r="J7" s="230"/>
      <c r="K7" s="230"/>
      <c r="L7" s="231"/>
      <c r="M7" s="229" t="s">
        <v>83</v>
      </c>
      <c r="N7" s="230"/>
      <c r="O7" s="230"/>
      <c r="P7" s="231"/>
      <c r="Q7" s="229" t="s">
        <v>87</v>
      </c>
      <c r="R7" s="230"/>
      <c r="S7" s="230"/>
      <c r="T7" s="231"/>
    </row>
    <row r="8" spans="1:20" s="201" customFormat="1" ht="50.1" customHeight="1" thickBot="1">
      <c r="A8" s="217"/>
      <c r="B8" s="218"/>
      <c r="C8" s="218"/>
      <c r="D8" s="219"/>
      <c r="E8" s="217"/>
      <c r="F8" s="218"/>
      <c r="G8" s="218"/>
      <c r="H8" s="219"/>
      <c r="I8" s="217"/>
      <c r="J8" s="218"/>
      <c r="K8" s="218"/>
      <c r="L8" s="219"/>
      <c r="M8" s="218" t="s">
        <v>119</v>
      </c>
      <c r="N8" s="218"/>
      <c r="O8" s="218"/>
      <c r="P8" s="219"/>
      <c r="Q8" s="217" t="s">
        <v>88</v>
      </c>
      <c r="R8" s="218"/>
      <c r="S8" s="218"/>
      <c r="T8" s="219"/>
    </row>
    <row r="9" spans="1:20" ht="20.100000000000001" customHeight="1">
      <c r="A9" s="202" t="s">
        <v>32</v>
      </c>
      <c r="B9" s="202">
        <f>第三週明細!W12</f>
        <v>0</v>
      </c>
      <c r="C9" s="202" t="s">
        <v>9</v>
      </c>
      <c r="D9" s="202">
        <f>第三週明細!W8</f>
        <v>0</v>
      </c>
      <c r="E9" s="202" t="s">
        <v>32</v>
      </c>
      <c r="F9" s="202">
        <f>第三週明細!W20</f>
        <v>0</v>
      </c>
      <c r="G9" s="202" t="s">
        <v>9</v>
      </c>
      <c r="H9" s="202">
        <f>第三週明細!W16</f>
        <v>0</v>
      </c>
      <c r="I9" s="202" t="s">
        <v>32</v>
      </c>
      <c r="J9" s="202">
        <f>第三週明細!W28</f>
        <v>0</v>
      </c>
      <c r="K9" s="202" t="s">
        <v>9</v>
      </c>
      <c r="L9" s="203">
        <f>第三週明細!W24</f>
        <v>0</v>
      </c>
      <c r="M9" s="204" t="s">
        <v>32</v>
      </c>
      <c r="N9" s="202">
        <f>第三週明細!W44</f>
        <v>689.9</v>
      </c>
      <c r="O9" s="202" t="s">
        <v>9</v>
      </c>
      <c r="P9" s="203">
        <f>第三週明細!W40</f>
        <v>23.5</v>
      </c>
      <c r="Q9" s="204" t="s">
        <v>32</v>
      </c>
      <c r="R9" s="202">
        <f>第三週明細!W44</f>
        <v>689.9</v>
      </c>
      <c r="S9" s="202" t="s">
        <v>9</v>
      </c>
      <c r="T9" s="203">
        <f>第三週明細!W40</f>
        <v>23.5</v>
      </c>
    </row>
    <row r="10" spans="1:20" ht="20.100000000000001" customHeight="1" thickBot="1">
      <c r="A10" s="205" t="s">
        <v>7</v>
      </c>
      <c r="B10" s="205">
        <f>第三週明細!W6</f>
        <v>0</v>
      </c>
      <c r="C10" s="205" t="s">
        <v>11</v>
      </c>
      <c r="D10" s="205">
        <f>第三週明細!W10</f>
        <v>0</v>
      </c>
      <c r="E10" s="205" t="s">
        <v>7</v>
      </c>
      <c r="F10" s="205">
        <f>第三週明細!W14</f>
        <v>0</v>
      </c>
      <c r="G10" s="205" t="s">
        <v>11</v>
      </c>
      <c r="H10" s="205">
        <f>第三週明細!W18</f>
        <v>0</v>
      </c>
      <c r="I10" s="205" t="s">
        <v>7</v>
      </c>
      <c r="J10" s="205">
        <f>第三週明細!W22</f>
        <v>0</v>
      </c>
      <c r="K10" s="205" t="s">
        <v>11</v>
      </c>
      <c r="L10" s="206">
        <f>第三週明細!W26</f>
        <v>0</v>
      </c>
      <c r="M10" s="207" t="s">
        <v>7</v>
      </c>
      <c r="N10" s="208">
        <f>第三週明細!W38</f>
        <v>91.5</v>
      </c>
      <c r="O10" s="208" t="s">
        <v>11</v>
      </c>
      <c r="P10" s="209">
        <f>第三週明細!W42</f>
        <v>28.1</v>
      </c>
      <c r="Q10" s="207" t="s">
        <v>7</v>
      </c>
      <c r="R10" s="208">
        <f>第三週明細!W38</f>
        <v>91.5</v>
      </c>
      <c r="S10" s="208" t="s">
        <v>11</v>
      </c>
      <c r="T10" s="209">
        <f>第三週明細!W42</f>
        <v>28.1</v>
      </c>
    </row>
    <row r="11" spans="1:20" s="201" customFormat="1" ht="50.1" customHeight="1" thickBot="1">
      <c r="A11" s="223" t="s">
        <v>94</v>
      </c>
      <c r="B11" s="224"/>
      <c r="C11" s="224"/>
      <c r="D11" s="225"/>
      <c r="E11" s="223" t="s">
        <v>95</v>
      </c>
      <c r="F11" s="224"/>
      <c r="G11" s="224"/>
      <c r="H11" s="225"/>
      <c r="I11" s="223" t="s">
        <v>96</v>
      </c>
      <c r="J11" s="224"/>
      <c r="K11" s="224"/>
      <c r="L11" s="225"/>
      <c r="M11" s="223" t="s">
        <v>97</v>
      </c>
      <c r="N11" s="224"/>
      <c r="O11" s="224"/>
      <c r="P11" s="225"/>
      <c r="Q11" s="223" t="s">
        <v>98</v>
      </c>
      <c r="R11" s="224"/>
      <c r="S11" s="224"/>
      <c r="T11" s="225"/>
    </row>
    <row r="12" spans="1:20" s="201" customFormat="1" ht="50.1" customHeight="1">
      <c r="A12" s="235" t="s">
        <v>199</v>
      </c>
      <c r="B12" s="236"/>
      <c r="C12" s="236"/>
      <c r="D12" s="237"/>
      <c r="E12" s="235" t="s">
        <v>90</v>
      </c>
      <c r="F12" s="236"/>
      <c r="G12" s="236"/>
      <c r="H12" s="237"/>
      <c r="I12" s="235" t="s">
        <v>85</v>
      </c>
      <c r="J12" s="236"/>
      <c r="K12" s="236"/>
      <c r="L12" s="237"/>
      <c r="M12" s="235" t="s">
        <v>91</v>
      </c>
      <c r="N12" s="236"/>
      <c r="O12" s="236"/>
      <c r="P12" s="237"/>
      <c r="Q12" s="214" t="s">
        <v>176</v>
      </c>
      <c r="R12" s="215"/>
      <c r="S12" s="215"/>
      <c r="T12" s="216"/>
    </row>
    <row r="13" spans="1:20" s="201" customFormat="1" ht="50.1" customHeight="1">
      <c r="A13" s="220" t="s">
        <v>114</v>
      </c>
      <c r="B13" s="221"/>
      <c r="C13" s="221"/>
      <c r="D13" s="222"/>
      <c r="E13" s="221" t="s">
        <v>99</v>
      </c>
      <c r="F13" s="221"/>
      <c r="G13" s="221"/>
      <c r="H13" s="222"/>
      <c r="I13" s="220" t="s">
        <v>192</v>
      </c>
      <c r="J13" s="221"/>
      <c r="K13" s="221"/>
      <c r="L13" s="222"/>
      <c r="M13" s="232" t="s">
        <v>181</v>
      </c>
      <c r="N13" s="233"/>
      <c r="O13" s="233"/>
      <c r="P13" s="234"/>
      <c r="Q13" s="220" t="s">
        <v>123</v>
      </c>
      <c r="R13" s="221"/>
      <c r="S13" s="221"/>
      <c r="T13" s="222"/>
    </row>
    <row r="14" spans="1:20" s="201" customFormat="1" ht="50.1" customHeight="1">
      <c r="A14" s="214" t="s">
        <v>100</v>
      </c>
      <c r="B14" s="215"/>
      <c r="C14" s="215"/>
      <c r="D14" s="216"/>
      <c r="E14" s="214" t="s">
        <v>141</v>
      </c>
      <c r="F14" s="215"/>
      <c r="G14" s="215"/>
      <c r="H14" s="216"/>
      <c r="I14" s="214" t="s">
        <v>148</v>
      </c>
      <c r="J14" s="215"/>
      <c r="K14" s="215"/>
      <c r="L14" s="216"/>
      <c r="M14" s="214" t="s">
        <v>140</v>
      </c>
      <c r="N14" s="215"/>
      <c r="O14" s="215"/>
      <c r="P14" s="216"/>
      <c r="Q14" s="214" t="s">
        <v>190</v>
      </c>
      <c r="R14" s="215"/>
      <c r="S14" s="215"/>
      <c r="T14" s="216"/>
    </row>
    <row r="15" spans="1:20" s="201" customFormat="1" ht="50.1" customHeight="1">
      <c r="A15" s="226" t="s">
        <v>178</v>
      </c>
      <c r="B15" s="227"/>
      <c r="C15" s="227"/>
      <c r="D15" s="228"/>
      <c r="E15" s="214" t="s">
        <v>168</v>
      </c>
      <c r="F15" s="215"/>
      <c r="G15" s="215"/>
      <c r="H15" s="216"/>
      <c r="I15" s="214" t="s">
        <v>191</v>
      </c>
      <c r="J15" s="215"/>
      <c r="K15" s="215"/>
      <c r="L15" s="216"/>
      <c r="M15" s="214" t="s">
        <v>128</v>
      </c>
      <c r="N15" s="215"/>
      <c r="O15" s="215"/>
      <c r="P15" s="216"/>
      <c r="Q15" s="226" t="s">
        <v>177</v>
      </c>
      <c r="R15" s="227"/>
      <c r="S15" s="227"/>
      <c r="T15" s="228"/>
    </row>
    <row r="16" spans="1:20" s="201" customFormat="1" ht="50.1" customHeight="1">
      <c r="A16" s="229" t="s">
        <v>83</v>
      </c>
      <c r="B16" s="230"/>
      <c r="C16" s="230"/>
      <c r="D16" s="231"/>
      <c r="E16" s="229" t="s">
        <v>87</v>
      </c>
      <c r="F16" s="230"/>
      <c r="G16" s="230"/>
      <c r="H16" s="231"/>
      <c r="I16" s="229" t="s">
        <v>83</v>
      </c>
      <c r="J16" s="230"/>
      <c r="K16" s="230"/>
      <c r="L16" s="231"/>
      <c r="M16" s="229" t="s">
        <v>87</v>
      </c>
      <c r="N16" s="230"/>
      <c r="O16" s="230"/>
      <c r="P16" s="231"/>
      <c r="Q16" s="229" t="s">
        <v>83</v>
      </c>
      <c r="R16" s="230"/>
      <c r="S16" s="230"/>
      <c r="T16" s="231"/>
    </row>
    <row r="17" spans="1:20" s="201" customFormat="1" ht="50.1" customHeight="1" thickBot="1">
      <c r="A17" s="217" t="s">
        <v>158</v>
      </c>
      <c r="B17" s="218"/>
      <c r="C17" s="218"/>
      <c r="D17" s="219"/>
      <c r="E17" s="238" t="s">
        <v>144</v>
      </c>
      <c r="F17" s="239"/>
      <c r="G17" s="239"/>
      <c r="H17" s="240"/>
      <c r="I17" s="217" t="s">
        <v>146</v>
      </c>
      <c r="J17" s="218"/>
      <c r="K17" s="218"/>
      <c r="L17" s="219"/>
      <c r="M17" s="217" t="s">
        <v>104</v>
      </c>
      <c r="N17" s="218"/>
      <c r="O17" s="218"/>
      <c r="P17" s="218"/>
      <c r="Q17" s="217" t="s">
        <v>166</v>
      </c>
      <c r="R17" s="218"/>
      <c r="S17" s="218"/>
      <c r="T17" s="219"/>
    </row>
    <row r="18" spans="1:20" ht="20.100000000000001" customHeight="1">
      <c r="A18" s="210" t="s">
        <v>32</v>
      </c>
      <c r="B18" s="202">
        <f>第四週明細!W12</f>
        <v>745.9</v>
      </c>
      <c r="C18" s="202" t="s">
        <v>9</v>
      </c>
      <c r="D18" s="202">
        <f>第四週明細!W8</f>
        <v>23.5</v>
      </c>
      <c r="E18" s="202" t="s">
        <v>32</v>
      </c>
      <c r="F18" s="202">
        <f>第四週明細!W20</f>
        <v>664.2</v>
      </c>
      <c r="G18" s="202" t="s">
        <v>9</v>
      </c>
      <c r="H18" s="202">
        <f>第四週明細!W16</f>
        <v>23</v>
      </c>
      <c r="I18" s="202" t="s">
        <v>32</v>
      </c>
      <c r="J18" s="202">
        <f>第四週明細!W28</f>
        <v>733</v>
      </c>
      <c r="K18" s="202" t="s">
        <v>9</v>
      </c>
      <c r="L18" s="202">
        <f>第四週明細!W24</f>
        <v>31</v>
      </c>
      <c r="M18" s="202" t="s">
        <v>32</v>
      </c>
      <c r="N18" s="202">
        <f>第四週明細!W36</f>
        <v>667.5</v>
      </c>
      <c r="O18" s="202" t="s">
        <v>9</v>
      </c>
      <c r="P18" s="202">
        <f>第四週明細!W32</f>
        <v>23.5</v>
      </c>
      <c r="Q18" s="202" t="s">
        <v>32</v>
      </c>
      <c r="R18" s="202">
        <f>第四週明細!W44</f>
        <v>681.1</v>
      </c>
      <c r="S18" s="202" t="s">
        <v>9</v>
      </c>
      <c r="T18" s="203">
        <f>第四週明細!W40</f>
        <v>23.5</v>
      </c>
    </row>
    <row r="19" spans="1:20" ht="20.100000000000001" customHeight="1" thickBot="1">
      <c r="A19" s="211" t="s">
        <v>7</v>
      </c>
      <c r="B19" s="208">
        <f>第四週明細!W6</f>
        <v>103.5</v>
      </c>
      <c r="C19" s="208" t="s">
        <v>11</v>
      </c>
      <c r="D19" s="208">
        <f>第四週明細!W10</f>
        <v>30.1</v>
      </c>
      <c r="E19" s="208" t="s">
        <v>7</v>
      </c>
      <c r="F19" s="208">
        <f>第四週明細!W14</f>
        <v>87.5</v>
      </c>
      <c r="G19" s="208" t="s">
        <v>11</v>
      </c>
      <c r="H19" s="208">
        <f>第四週明細!W18</f>
        <v>26.8</v>
      </c>
      <c r="I19" s="208" t="s">
        <v>7</v>
      </c>
      <c r="J19" s="208">
        <f>第四週明細!W22</f>
        <v>86</v>
      </c>
      <c r="K19" s="208" t="s">
        <v>11</v>
      </c>
      <c r="L19" s="208">
        <f>第四週明細!W26</f>
        <v>27.5</v>
      </c>
      <c r="M19" s="208" t="s">
        <v>7</v>
      </c>
      <c r="N19" s="208">
        <f>第四週明細!W30</f>
        <v>86.5</v>
      </c>
      <c r="O19" s="208" t="s">
        <v>11</v>
      </c>
      <c r="P19" s="208">
        <f>第四週明細!W34</f>
        <v>27.5</v>
      </c>
      <c r="Q19" s="208" t="s">
        <v>7</v>
      </c>
      <c r="R19" s="208">
        <f>第四週明細!W38</f>
        <v>89.5</v>
      </c>
      <c r="S19" s="208" t="s">
        <v>11</v>
      </c>
      <c r="T19" s="209">
        <f>第四週明細!W42</f>
        <v>27.9</v>
      </c>
    </row>
    <row r="20" spans="1:20" s="201" customFormat="1" ht="50.1" customHeight="1" thickBot="1">
      <c r="A20" s="223" t="s">
        <v>101</v>
      </c>
      <c r="B20" s="224"/>
      <c r="C20" s="224"/>
      <c r="D20" s="225"/>
      <c r="E20" s="223" t="s">
        <v>102</v>
      </c>
      <c r="F20" s="224"/>
      <c r="G20" s="224"/>
      <c r="H20" s="225"/>
      <c r="I20" s="223" t="s">
        <v>103</v>
      </c>
      <c r="J20" s="224"/>
      <c r="K20" s="224"/>
      <c r="L20" s="225"/>
      <c r="M20" s="223" t="s">
        <v>105</v>
      </c>
      <c r="N20" s="224"/>
      <c r="O20" s="224"/>
      <c r="P20" s="225"/>
      <c r="Q20" s="223"/>
      <c r="R20" s="224"/>
      <c r="S20" s="224"/>
      <c r="T20" s="225"/>
    </row>
    <row r="21" spans="1:20" s="201" customFormat="1" ht="50.1" customHeight="1">
      <c r="A21" s="235" t="s">
        <v>201</v>
      </c>
      <c r="B21" s="236"/>
      <c r="C21" s="236"/>
      <c r="D21" s="237"/>
      <c r="E21" s="235" t="s">
        <v>90</v>
      </c>
      <c r="F21" s="236"/>
      <c r="G21" s="236"/>
      <c r="H21" s="237"/>
      <c r="I21" s="214"/>
      <c r="J21" s="215"/>
      <c r="K21" s="215"/>
      <c r="L21" s="216"/>
      <c r="M21" s="235" t="s">
        <v>79</v>
      </c>
      <c r="N21" s="236"/>
      <c r="O21" s="236"/>
      <c r="P21" s="237"/>
      <c r="Q21" s="214"/>
      <c r="R21" s="215"/>
      <c r="S21" s="215"/>
      <c r="T21" s="216"/>
    </row>
    <row r="22" spans="1:20" s="201" customFormat="1" ht="50.1" customHeight="1">
      <c r="A22" s="220" t="s">
        <v>157</v>
      </c>
      <c r="B22" s="221"/>
      <c r="C22" s="221"/>
      <c r="D22" s="222"/>
      <c r="E22" s="220" t="s">
        <v>92</v>
      </c>
      <c r="F22" s="221" t="s">
        <v>92</v>
      </c>
      <c r="G22" s="221" t="s">
        <v>92</v>
      </c>
      <c r="H22" s="222" t="s">
        <v>92</v>
      </c>
      <c r="I22" s="220" t="s">
        <v>113</v>
      </c>
      <c r="J22" s="221"/>
      <c r="K22" s="221"/>
      <c r="L22" s="222"/>
      <c r="M22" s="221" t="s">
        <v>127</v>
      </c>
      <c r="N22" s="221"/>
      <c r="O22" s="221"/>
      <c r="P22" s="222"/>
      <c r="Q22" s="220"/>
      <c r="R22" s="221"/>
      <c r="S22" s="221"/>
      <c r="T22" s="222"/>
    </row>
    <row r="23" spans="1:20" s="201" customFormat="1" ht="50.1" customHeight="1">
      <c r="A23" s="214" t="s">
        <v>160</v>
      </c>
      <c r="B23" s="215"/>
      <c r="C23" s="215"/>
      <c r="D23" s="216"/>
      <c r="E23" s="214" t="s">
        <v>154</v>
      </c>
      <c r="F23" s="215" t="s">
        <v>124</v>
      </c>
      <c r="G23" s="215" t="s">
        <v>124</v>
      </c>
      <c r="H23" s="216" t="s">
        <v>124</v>
      </c>
      <c r="I23" s="214"/>
      <c r="J23" s="215"/>
      <c r="K23" s="215"/>
      <c r="L23" s="216"/>
      <c r="M23" s="214" t="s">
        <v>126</v>
      </c>
      <c r="N23" s="215" t="s">
        <v>125</v>
      </c>
      <c r="O23" s="215" t="s">
        <v>125</v>
      </c>
      <c r="P23" s="216" t="s">
        <v>125</v>
      </c>
      <c r="Q23" s="214"/>
      <c r="R23" s="215"/>
      <c r="S23" s="215"/>
      <c r="T23" s="216"/>
    </row>
    <row r="24" spans="1:20" s="201" customFormat="1" ht="50.1" customHeight="1">
      <c r="A24" s="226" t="s">
        <v>179</v>
      </c>
      <c r="B24" s="227"/>
      <c r="C24" s="227"/>
      <c r="D24" s="228"/>
      <c r="E24" s="214" t="s">
        <v>93</v>
      </c>
      <c r="F24" s="215"/>
      <c r="G24" s="215"/>
      <c r="H24" s="216"/>
      <c r="I24" s="229"/>
      <c r="J24" s="230"/>
      <c r="K24" s="230"/>
      <c r="L24" s="231"/>
      <c r="M24" s="247" t="s">
        <v>180</v>
      </c>
      <c r="N24" s="248"/>
      <c r="O24" s="248"/>
      <c r="P24" s="249"/>
      <c r="Q24" s="214"/>
      <c r="R24" s="215"/>
      <c r="S24" s="215"/>
      <c r="T24" s="216"/>
    </row>
    <row r="25" spans="1:20" s="201" customFormat="1" ht="50.1" customHeight="1">
      <c r="A25" s="229" t="s">
        <v>83</v>
      </c>
      <c r="B25" s="230"/>
      <c r="C25" s="230"/>
      <c r="D25" s="231"/>
      <c r="E25" s="229" t="s">
        <v>87</v>
      </c>
      <c r="F25" s="230"/>
      <c r="G25" s="230"/>
      <c r="H25" s="231"/>
      <c r="I25" s="229"/>
      <c r="J25" s="230"/>
      <c r="K25" s="230"/>
      <c r="L25" s="231"/>
      <c r="M25" s="229" t="s">
        <v>87</v>
      </c>
      <c r="N25" s="230"/>
      <c r="O25" s="230"/>
      <c r="P25" s="231"/>
      <c r="Q25" s="229"/>
      <c r="R25" s="230"/>
      <c r="S25" s="230"/>
      <c r="T25" s="231"/>
    </row>
    <row r="26" spans="1:20" s="201" customFormat="1" ht="50.1" customHeight="1" thickBot="1">
      <c r="A26" s="217" t="s">
        <v>133</v>
      </c>
      <c r="B26" s="218"/>
      <c r="C26" s="218"/>
      <c r="D26" s="219"/>
      <c r="E26" s="217" t="s">
        <v>167</v>
      </c>
      <c r="F26" s="218"/>
      <c r="G26" s="218"/>
      <c r="H26" s="219"/>
      <c r="I26" s="218"/>
      <c r="J26" s="218"/>
      <c r="K26" s="218"/>
      <c r="L26" s="219"/>
      <c r="M26" s="217" t="s">
        <v>162</v>
      </c>
      <c r="N26" s="218"/>
      <c r="O26" s="218"/>
      <c r="P26" s="219"/>
      <c r="Q26" s="217"/>
      <c r="R26" s="218"/>
      <c r="S26" s="218"/>
      <c r="T26" s="219"/>
    </row>
    <row r="27" spans="1:20" ht="20.100000000000001" customHeight="1">
      <c r="A27" s="210" t="s">
        <v>32</v>
      </c>
      <c r="B27" s="202">
        <f>第五周明細!W12</f>
        <v>689.9</v>
      </c>
      <c r="C27" s="202" t="s">
        <v>9</v>
      </c>
      <c r="D27" s="202">
        <f>第五周明細!W8</f>
        <v>23.5</v>
      </c>
      <c r="E27" s="202" t="s">
        <v>32</v>
      </c>
      <c r="F27" s="202">
        <f>第五周明細!W20</f>
        <v>701.5</v>
      </c>
      <c r="G27" s="202" t="s">
        <v>9</v>
      </c>
      <c r="H27" s="202">
        <f>第五周明細!W16</f>
        <v>23.5</v>
      </c>
      <c r="I27" s="202" t="s">
        <v>32</v>
      </c>
      <c r="J27" s="202">
        <f>第五周明細!W28</f>
        <v>0</v>
      </c>
      <c r="K27" s="202" t="s">
        <v>9</v>
      </c>
      <c r="L27" s="202">
        <f>第五周明細!W24</f>
        <v>0</v>
      </c>
      <c r="M27" s="202" t="s">
        <v>32</v>
      </c>
      <c r="N27" s="202">
        <f>第五周明細!W36</f>
        <v>679.9</v>
      </c>
      <c r="O27" s="202" t="s">
        <v>9</v>
      </c>
      <c r="P27" s="202">
        <f>第五周明細!W32</f>
        <v>23.5</v>
      </c>
      <c r="Q27" s="202" t="s">
        <v>32</v>
      </c>
      <c r="R27" s="202">
        <f>第五周明細!W44</f>
        <v>0</v>
      </c>
      <c r="S27" s="202" t="s">
        <v>9</v>
      </c>
      <c r="T27" s="202">
        <f>第五周明細!W40</f>
        <v>0</v>
      </c>
    </row>
    <row r="28" spans="1:20" ht="20.100000000000001" customHeight="1" thickBot="1">
      <c r="A28" s="212" t="s">
        <v>7</v>
      </c>
      <c r="B28" s="205">
        <f>第五周明細!W6</f>
        <v>91.5</v>
      </c>
      <c r="C28" s="205" t="s">
        <v>11</v>
      </c>
      <c r="D28" s="205">
        <f>第五周明細!W10</f>
        <v>28.1</v>
      </c>
      <c r="E28" s="205" t="s">
        <v>7</v>
      </c>
      <c r="F28" s="205">
        <f>第五周明細!W14</f>
        <v>94</v>
      </c>
      <c r="G28" s="205" t="s">
        <v>11</v>
      </c>
      <c r="H28" s="205">
        <f>第五周明細!W18</f>
        <v>28.5</v>
      </c>
      <c r="I28" s="205" t="s">
        <v>7</v>
      </c>
      <c r="J28" s="205">
        <f>第五周明細!W22</f>
        <v>0</v>
      </c>
      <c r="K28" s="205" t="s">
        <v>11</v>
      </c>
      <c r="L28" s="205">
        <f>第五周明細!W26</f>
        <v>0</v>
      </c>
      <c r="M28" s="205" t="s">
        <v>7</v>
      </c>
      <c r="N28" s="205">
        <f>第五周明細!W30</f>
        <v>89</v>
      </c>
      <c r="O28" s="205" t="s">
        <v>11</v>
      </c>
      <c r="P28" s="205">
        <f>第五周明細!W34</f>
        <v>28.1</v>
      </c>
      <c r="Q28" s="205" t="s">
        <v>7</v>
      </c>
      <c r="R28" s="205">
        <f>第五周明細!W38</f>
        <v>0</v>
      </c>
      <c r="S28" s="205" t="s">
        <v>11</v>
      </c>
      <c r="T28" s="205">
        <f>第五周明細!W42</f>
        <v>0</v>
      </c>
    </row>
  </sheetData>
  <mergeCells count="107">
    <mergeCell ref="F1:M1"/>
    <mergeCell ref="N1:T1"/>
    <mergeCell ref="Q25:T25"/>
    <mergeCell ref="M23:P23"/>
    <mergeCell ref="M25:P25"/>
    <mergeCell ref="Q23:T23"/>
    <mergeCell ref="I26:L26"/>
    <mergeCell ref="M26:P26"/>
    <mergeCell ref="Q26:T26"/>
    <mergeCell ref="Q16:T16"/>
    <mergeCell ref="I20:L20"/>
    <mergeCell ref="M20:P20"/>
    <mergeCell ref="M16:P16"/>
    <mergeCell ref="Q7:T7"/>
    <mergeCell ref="E8:H8"/>
    <mergeCell ref="I8:L8"/>
    <mergeCell ref="M8:P8"/>
    <mergeCell ref="Q8:T8"/>
    <mergeCell ref="E7:H7"/>
    <mergeCell ref="I7:L7"/>
    <mergeCell ref="Q6:T6"/>
    <mergeCell ref="E26:H26"/>
    <mergeCell ref="M2:P2"/>
    <mergeCell ref="M5:P5"/>
    <mergeCell ref="A2:D2"/>
    <mergeCell ref="A4:D4"/>
    <mergeCell ref="E4:H4"/>
    <mergeCell ref="E2:H2"/>
    <mergeCell ref="A25:D25"/>
    <mergeCell ref="E25:H25"/>
    <mergeCell ref="I25:L25"/>
    <mergeCell ref="Q22:T22"/>
    <mergeCell ref="A21:D21"/>
    <mergeCell ref="E21:H21"/>
    <mergeCell ref="I21:L21"/>
    <mergeCell ref="M21:P21"/>
    <mergeCell ref="I24:L24"/>
    <mergeCell ref="M24:P24"/>
    <mergeCell ref="Q24:T24"/>
    <mergeCell ref="E23:H23"/>
    <mergeCell ref="I23:L23"/>
    <mergeCell ref="Q2:T2"/>
    <mergeCell ref="Q5:T5"/>
    <mergeCell ref="M4:P4"/>
    <mergeCell ref="Q4:T4"/>
    <mergeCell ref="I4:L4"/>
    <mergeCell ref="I2:L2"/>
    <mergeCell ref="I5:L5"/>
    <mergeCell ref="A8:D8"/>
    <mergeCell ref="A7:D7"/>
    <mergeCell ref="M14:P14"/>
    <mergeCell ref="E5:H5"/>
    <mergeCell ref="I6:L6"/>
    <mergeCell ref="M6:P6"/>
    <mergeCell ref="A6:D6"/>
    <mergeCell ref="I3:L3"/>
    <mergeCell ref="Q3:T3"/>
    <mergeCell ref="I12:L12"/>
    <mergeCell ref="M12:P12"/>
    <mergeCell ref="I11:L11"/>
    <mergeCell ref="E6:H6"/>
    <mergeCell ref="A13:D13"/>
    <mergeCell ref="A3:D3"/>
    <mergeCell ref="A5:D5"/>
    <mergeCell ref="E3:H3"/>
    <mergeCell ref="E13:H13"/>
    <mergeCell ref="M7:P7"/>
    <mergeCell ref="M3:P3"/>
    <mergeCell ref="Q17:T17"/>
    <mergeCell ref="M17:P17"/>
    <mergeCell ref="M15:P15"/>
    <mergeCell ref="I14:L14"/>
    <mergeCell ref="A15:D15"/>
    <mergeCell ref="E15:H15"/>
    <mergeCell ref="I15:L15"/>
    <mergeCell ref="E12:H12"/>
    <mergeCell ref="A11:D11"/>
    <mergeCell ref="E11:H11"/>
    <mergeCell ref="E17:H17"/>
    <mergeCell ref="I17:L17"/>
    <mergeCell ref="A17:D17"/>
    <mergeCell ref="I13:L13"/>
    <mergeCell ref="I16:L16"/>
    <mergeCell ref="A23:D23"/>
    <mergeCell ref="E24:H24"/>
    <mergeCell ref="Q14:T14"/>
    <mergeCell ref="A26:D26"/>
    <mergeCell ref="E22:H22"/>
    <mergeCell ref="I22:L22"/>
    <mergeCell ref="Q11:T11"/>
    <mergeCell ref="Q12:T12"/>
    <mergeCell ref="Q13:T13"/>
    <mergeCell ref="Q21:T21"/>
    <mergeCell ref="M22:P22"/>
    <mergeCell ref="A22:D22"/>
    <mergeCell ref="A14:D14"/>
    <mergeCell ref="A24:D24"/>
    <mergeCell ref="Q15:T15"/>
    <mergeCell ref="M11:P11"/>
    <mergeCell ref="E14:H14"/>
    <mergeCell ref="A16:D16"/>
    <mergeCell ref="E16:H16"/>
    <mergeCell ref="M13:P13"/>
    <mergeCell ref="Q20:T20"/>
    <mergeCell ref="A12:D12"/>
    <mergeCell ref="A20:D20"/>
    <mergeCell ref="E20:H20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A26" zoomScale="60" workbookViewId="0">
      <selection activeCell="B1" sqref="B1:Y1"/>
    </sheetView>
  </sheetViews>
  <sheetFormatPr defaultColWidth="9" defaultRowHeight="2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>
      <c r="B1" s="260" t="s">
        <v>188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50"/>
      <c r="AB1" s="52"/>
    </row>
    <row r="2" spans="2:32" s="51" customFormat="1" ht="9.75" customHeight="1">
      <c r="B2" s="261"/>
      <c r="C2" s="262"/>
      <c r="D2" s="262"/>
      <c r="E2" s="262"/>
      <c r="F2" s="262"/>
      <c r="G2" s="262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>
      <c r="B3" s="108" t="s">
        <v>31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>
      <c r="B4" s="64" t="s">
        <v>0</v>
      </c>
      <c r="C4" s="65" t="s">
        <v>1</v>
      </c>
      <c r="D4" s="66" t="s">
        <v>2</v>
      </c>
      <c r="E4" s="67" t="s">
        <v>30</v>
      </c>
      <c r="F4" s="66"/>
      <c r="G4" s="66" t="s">
        <v>3</v>
      </c>
      <c r="H4" s="67" t="s">
        <v>30</v>
      </c>
      <c r="I4" s="66"/>
      <c r="J4" s="66" t="s">
        <v>4</v>
      </c>
      <c r="K4" s="67" t="s">
        <v>30</v>
      </c>
      <c r="L4" s="68"/>
      <c r="M4" s="66" t="s">
        <v>4</v>
      </c>
      <c r="N4" s="67" t="s">
        <v>30</v>
      </c>
      <c r="O4" s="66"/>
      <c r="P4" s="66" t="s">
        <v>4</v>
      </c>
      <c r="Q4" s="67" t="s">
        <v>30</v>
      </c>
      <c r="R4" s="66"/>
      <c r="S4" s="69" t="s">
        <v>5</v>
      </c>
      <c r="T4" s="67" t="s">
        <v>30</v>
      </c>
      <c r="U4" s="66"/>
      <c r="V4" s="109" t="s">
        <v>33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>
      <c r="B5" s="77"/>
      <c r="C5" s="255"/>
      <c r="D5" s="78">
        <f>'2月菜單'!A3</f>
        <v>0</v>
      </c>
      <c r="E5" s="78"/>
      <c r="F5" s="22" t="s">
        <v>16</v>
      </c>
      <c r="G5" s="78">
        <f>'2月菜單'!A4</f>
        <v>0</v>
      </c>
      <c r="H5" s="78"/>
      <c r="I5" s="22" t="s">
        <v>16</v>
      </c>
      <c r="J5" s="78">
        <f>'2月菜單'!A5</f>
        <v>0</v>
      </c>
      <c r="K5" s="78"/>
      <c r="L5" s="22" t="s">
        <v>16</v>
      </c>
      <c r="M5" s="78">
        <f>'2月菜單'!A6</f>
        <v>0</v>
      </c>
      <c r="N5" s="78"/>
      <c r="O5" s="22" t="s">
        <v>16</v>
      </c>
      <c r="P5" s="78">
        <f>'2月菜單'!A7</f>
        <v>0</v>
      </c>
      <c r="Q5" s="78"/>
      <c r="R5" s="22" t="s">
        <v>16</v>
      </c>
      <c r="S5" s="78">
        <f>'2月菜單'!A8</f>
        <v>0</v>
      </c>
      <c r="T5" s="78"/>
      <c r="U5" s="22" t="s">
        <v>16</v>
      </c>
      <c r="V5" s="256"/>
      <c r="W5" s="116" t="s">
        <v>7</v>
      </c>
      <c r="X5" s="117" t="s">
        <v>34</v>
      </c>
      <c r="Y5" s="118">
        <v>0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7.95" customHeight="1">
      <c r="B6" s="80" t="s">
        <v>8</v>
      </c>
      <c r="C6" s="255"/>
      <c r="D6" s="112"/>
      <c r="E6" s="112"/>
      <c r="F6" s="112"/>
      <c r="G6" s="111"/>
      <c r="H6" s="111"/>
      <c r="I6" s="111"/>
      <c r="J6" s="25"/>
      <c r="K6" s="111"/>
      <c r="L6" s="111"/>
      <c r="M6" s="25"/>
      <c r="N6" s="111"/>
      <c r="O6" s="111"/>
      <c r="P6" s="111"/>
      <c r="Q6" s="111"/>
      <c r="R6" s="112"/>
      <c r="S6" s="111"/>
      <c r="T6" s="111"/>
      <c r="U6" s="111"/>
      <c r="V6" s="257"/>
      <c r="W6" s="119"/>
      <c r="X6" s="120" t="s">
        <v>35</v>
      </c>
      <c r="Y6" s="121">
        <v>0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7.95" customHeight="1">
      <c r="B7" s="80"/>
      <c r="C7" s="255"/>
      <c r="D7" s="112"/>
      <c r="E7" s="112"/>
      <c r="F7" s="112"/>
      <c r="G7" s="111"/>
      <c r="H7" s="111"/>
      <c r="I7" s="111"/>
      <c r="J7" s="25"/>
      <c r="K7" s="111"/>
      <c r="L7" s="111"/>
      <c r="M7" s="112"/>
      <c r="N7" s="111"/>
      <c r="O7" s="111"/>
      <c r="P7" s="111"/>
      <c r="Q7" s="111"/>
      <c r="R7" s="111"/>
      <c r="S7" s="25"/>
      <c r="T7" s="111"/>
      <c r="U7" s="111"/>
      <c r="V7" s="257"/>
      <c r="W7" s="122" t="s">
        <v>9</v>
      </c>
      <c r="X7" s="123" t="s">
        <v>36</v>
      </c>
      <c r="Y7" s="121">
        <v>0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7.95" customHeight="1">
      <c r="B8" s="80" t="s">
        <v>10</v>
      </c>
      <c r="C8" s="255"/>
      <c r="D8" s="112"/>
      <c r="E8" s="112"/>
      <c r="F8" s="112"/>
      <c r="G8" s="155"/>
      <c r="H8" s="140"/>
      <c r="I8" s="111"/>
      <c r="J8" s="26"/>
      <c r="K8" s="143"/>
      <c r="L8" s="111"/>
      <c r="M8" s="144"/>
      <c r="N8" s="140"/>
      <c r="O8" s="111"/>
      <c r="P8" s="111"/>
      <c r="Q8" s="140"/>
      <c r="R8" s="111"/>
      <c r="S8" s="111"/>
      <c r="T8" s="146"/>
      <c r="U8" s="111"/>
      <c r="V8" s="257"/>
      <c r="W8" s="119"/>
      <c r="X8" s="123" t="s">
        <v>37</v>
      </c>
      <c r="Y8" s="121">
        <v>0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7.95" customHeight="1">
      <c r="B9" s="259" t="s">
        <v>47</v>
      </c>
      <c r="C9" s="255"/>
      <c r="D9" s="140"/>
      <c r="E9" s="140"/>
      <c r="F9" s="111"/>
      <c r="G9" s="111"/>
      <c r="H9" s="140"/>
      <c r="I9" s="111"/>
      <c r="J9" s="26"/>
      <c r="K9" s="112"/>
      <c r="L9" s="112"/>
      <c r="M9" s="112"/>
      <c r="N9" s="140"/>
      <c r="O9" s="111"/>
      <c r="P9" s="111"/>
      <c r="Q9" s="140"/>
      <c r="R9" s="111"/>
      <c r="S9" s="144"/>
      <c r="T9" s="140"/>
      <c r="U9" s="111"/>
      <c r="V9" s="257"/>
      <c r="W9" s="122" t="s">
        <v>11</v>
      </c>
      <c r="X9" s="123" t="s">
        <v>38</v>
      </c>
      <c r="Y9" s="12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7.95" customHeight="1">
      <c r="B10" s="259"/>
      <c r="C10" s="255"/>
      <c r="D10" s="140"/>
      <c r="E10" s="140"/>
      <c r="F10" s="111"/>
      <c r="G10" s="141"/>
      <c r="H10" s="140"/>
      <c r="I10" s="111"/>
      <c r="J10" s="26"/>
      <c r="K10" s="140"/>
      <c r="L10" s="111"/>
      <c r="M10" s="112"/>
      <c r="N10" s="143"/>
      <c r="O10" s="111"/>
      <c r="P10" s="111"/>
      <c r="Q10" s="140"/>
      <c r="R10" s="111"/>
      <c r="S10" s="144"/>
      <c r="T10" s="140"/>
      <c r="U10" s="111"/>
      <c r="V10" s="257"/>
      <c r="W10" s="119"/>
      <c r="X10" s="124" t="s">
        <v>39</v>
      </c>
      <c r="Y10" s="131">
        <v>0</v>
      </c>
      <c r="Z10" s="61"/>
      <c r="AA10" s="62" t="s">
        <v>29</v>
      </c>
      <c r="AE10" s="62">
        <f>AB10*15</f>
        <v>0</v>
      </c>
    </row>
    <row r="11" spans="2:32" ht="27.95" customHeight="1">
      <c r="B11" s="31" t="s">
        <v>48</v>
      </c>
      <c r="C11" s="85"/>
      <c r="D11" s="111"/>
      <c r="E11" s="140"/>
      <c r="F11" s="111"/>
      <c r="G11" s="111"/>
      <c r="H11" s="140"/>
      <c r="I11" s="111"/>
      <c r="J11" s="111"/>
      <c r="K11" s="140"/>
      <c r="L11" s="140"/>
      <c r="M11" s="154"/>
      <c r="N11" s="145"/>
      <c r="O11" s="25"/>
      <c r="P11" s="111"/>
      <c r="Q11" s="140"/>
      <c r="R11" s="111"/>
      <c r="S11" s="111"/>
      <c r="T11" s="111"/>
      <c r="U11" s="111"/>
      <c r="V11" s="257"/>
      <c r="W11" s="122" t="s">
        <v>12</v>
      </c>
      <c r="X11" s="125"/>
      <c r="Y11" s="121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7.95" customHeight="1">
      <c r="B12" s="113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8"/>
      <c r="W12" s="119">
        <f>W6*4+W8*9+W10*4</f>
        <v>0</v>
      </c>
      <c r="X12" s="127"/>
      <c r="Y12" s="131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7.95" customHeight="1">
      <c r="B13" s="77"/>
      <c r="C13" s="255"/>
      <c r="D13" s="78">
        <f>'2月菜單'!E3</f>
        <v>0</v>
      </c>
      <c r="E13" s="78" t="s">
        <v>15</v>
      </c>
      <c r="F13" s="78"/>
      <c r="G13" s="78">
        <f>'2月菜單'!E4</f>
        <v>0</v>
      </c>
      <c r="H13" s="78" t="s">
        <v>51</v>
      </c>
      <c r="I13" s="78"/>
      <c r="J13" s="78">
        <f>'2月菜單'!E5</f>
        <v>0</v>
      </c>
      <c r="K13" s="78" t="s">
        <v>17</v>
      </c>
      <c r="L13" s="78"/>
      <c r="M13" s="78">
        <f>'2月菜單'!E6</f>
        <v>0</v>
      </c>
      <c r="N13" s="78" t="s">
        <v>18</v>
      </c>
      <c r="O13" s="78"/>
      <c r="P13" s="78">
        <f>'2月菜單'!E7</f>
        <v>0</v>
      </c>
      <c r="Q13" s="78" t="s">
        <v>19</v>
      </c>
      <c r="R13" s="78"/>
      <c r="S13" s="160">
        <f>'2月菜單'!E8</f>
        <v>0</v>
      </c>
      <c r="T13" s="160" t="s">
        <v>17</v>
      </c>
      <c r="U13" s="78"/>
      <c r="V13" s="256"/>
      <c r="W13" s="116" t="s">
        <v>7</v>
      </c>
      <c r="X13" s="117" t="s">
        <v>34</v>
      </c>
      <c r="Y13" s="118">
        <v>0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7.95" customHeight="1">
      <c r="B14" s="80" t="s">
        <v>8</v>
      </c>
      <c r="C14" s="255"/>
      <c r="D14" s="112"/>
      <c r="E14" s="112"/>
      <c r="F14" s="112"/>
      <c r="G14" s="112"/>
      <c r="H14" s="111"/>
      <c r="I14" s="112"/>
      <c r="J14" s="26"/>
      <c r="K14" s="112"/>
      <c r="L14" s="112"/>
      <c r="M14" s="26"/>
      <c r="N14" s="26"/>
      <c r="O14" s="110"/>
      <c r="P14" s="26"/>
      <c r="Q14" s="26"/>
      <c r="R14" s="110"/>
      <c r="S14" s="168"/>
      <c r="T14" s="138"/>
      <c r="U14" s="26"/>
      <c r="V14" s="257"/>
      <c r="W14" s="119"/>
      <c r="X14" s="120" t="s">
        <v>35</v>
      </c>
      <c r="Y14" s="121">
        <v>0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7.95" customHeight="1">
      <c r="B15" s="80"/>
      <c r="C15" s="255"/>
      <c r="D15" s="112"/>
      <c r="E15" s="112"/>
      <c r="F15" s="112"/>
      <c r="G15" s="112"/>
      <c r="H15" s="112"/>
      <c r="I15" s="112"/>
      <c r="J15" s="112"/>
      <c r="K15" s="112"/>
      <c r="L15" s="112"/>
      <c r="M15" s="26"/>
      <c r="N15" s="26"/>
      <c r="O15" s="110"/>
      <c r="P15" s="26"/>
      <c r="Q15" s="26"/>
      <c r="R15" s="110"/>
      <c r="S15" s="169"/>
      <c r="T15" s="138"/>
      <c r="U15" s="26"/>
      <c r="V15" s="257"/>
      <c r="W15" s="122" t="s">
        <v>9</v>
      </c>
      <c r="X15" s="123" t="s">
        <v>36</v>
      </c>
      <c r="Y15" s="121">
        <v>0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7.95" customHeight="1">
      <c r="B16" s="80" t="s">
        <v>10</v>
      </c>
      <c r="C16" s="255"/>
      <c r="D16" s="112"/>
      <c r="E16" s="112"/>
      <c r="F16" s="112"/>
      <c r="G16" s="112"/>
      <c r="H16" s="142"/>
      <c r="I16" s="112"/>
      <c r="J16" s="26"/>
      <c r="K16" s="26"/>
      <c r="L16" s="112"/>
      <c r="M16" s="26"/>
      <c r="N16" s="84"/>
      <c r="O16" s="110"/>
      <c r="P16" s="26"/>
      <c r="Q16" s="84"/>
      <c r="R16" s="110"/>
      <c r="S16" s="163"/>
      <c r="T16" s="138"/>
      <c r="U16" s="26"/>
      <c r="V16" s="257"/>
      <c r="W16" s="119"/>
      <c r="X16" s="123" t="s">
        <v>37</v>
      </c>
      <c r="Y16" s="121">
        <v>0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7.95" customHeight="1">
      <c r="B17" s="259" t="s">
        <v>42</v>
      </c>
      <c r="C17" s="255"/>
      <c r="D17" s="112"/>
      <c r="E17" s="112"/>
      <c r="F17" s="112"/>
      <c r="G17" s="112"/>
      <c r="H17" s="142"/>
      <c r="I17" s="112"/>
      <c r="J17" s="26"/>
      <c r="K17" s="112"/>
      <c r="L17" s="112"/>
      <c r="M17" s="26"/>
      <c r="N17" s="151"/>
      <c r="O17" s="110"/>
      <c r="P17" s="26"/>
      <c r="Q17" s="84"/>
      <c r="R17" s="110"/>
      <c r="S17" s="163"/>
      <c r="T17" s="138"/>
      <c r="U17" s="26"/>
      <c r="V17" s="257"/>
      <c r="W17" s="122" t="s">
        <v>11</v>
      </c>
      <c r="X17" s="123" t="s">
        <v>38</v>
      </c>
      <c r="Y17" s="121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7.95" customHeight="1">
      <c r="B18" s="259"/>
      <c r="C18" s="255"/>
      <c r="D18" s="112"/>
      <c r="E18" s="112"/>
      <c r="F18" s="112"/>
      <c r="G18" s="95"/>
      <c r="H18" s="84"/>
      <c r="I18" s="26"/>
      <c r="J18" s="144"/>
      <c r="K18" s="26"/>
      <c r="L18" s="26"/>
      <c r="M18" s="26"/>
      <c r="N18" s="151"/>
      <c r="O18" s="110"/>
      <c r="P18" s="26"/>
      <c r="Q18" s="84"/>
      <c r="R18" s="110"/>
      <c r="S18" s="162"/>
      <c r="T18" s="165"/>
      <c r="V18" s="257"/>
      <c r="W18" s="119"/>
      <c r="X18" s="124" t="s">
        <v>39</v>
      </c>
      <c r="Y18" s="131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7.95" customHeight="1">
      <c r="B19" s="31" t="s">
        <v>48</v>
      </c>
      <c r="C19" s="85"/>
      <c r="D19" s="112"/>
      <c r="E19" s="112"/>
      <c r="F19" s="112"/>
      <c r="G19" s="26"/>
      <c r="H19" s="84"/>
      <c r="I19" s="26"/>
      <c r="J19" s="150"/>
      <c r="K19" s="30"/>
      <c r="L19" s="25"/>
      <c r="M19" s="26"/>
      <c r="N19" s="84"/>
      <c r="O19" s="26"/>
      <c r="P19" s="26"/>
      <c r="Q19" s="84"/>
      <c r="R19" s="110"/>
      <c r="S19" s="163"/>
      <c r="T19" s="166"/>
      <c r="U19" s="138"/>
      <c r="V19" s="257"/>
      <c r="W19" s="122" t="s">
        <v>12</v>
      </c>
      <c r="X19" s="125"/>
      <c r="Y19" s="121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7.95" customHeight="1">
      <c r="B20" s="113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156"/>
      <c r="N20" s="158"/>
      <c r="O20" s="157"/>
      <c r="P20" s="26"/>
      <c r="Q20" s="84"/>
      <c r="R20" s="110"/>
      <c r="S20" s="164"/>
      <c r="T20" s="167"/>
      <c r="U20" s="138"/>
      <c r="V20" s="258"/>
      <c r="W20" s="119">
        <f>W14*4+W16*9+W18*4</f>
        <v>0</v>
      </c>
      <c r="X20" s="127"/>
      <c r="Y20" s="131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7.95" customHeight="1">
      <c r="B21" s="77"/>
      <c r="C21" s="255"/>
      <c r="D21" s="78">
        <f>'2月菜單'!I3</f>
        <v>0</v>
      </c>
      <c r="E21" s="21" t="s">
        <v>15</v>
      </c>
      <c r="F21" s="78"/>
      <c r="G21" s="78">
        <f>'2月菜單'!I4</f>
        <v>0</v>
      </c>
      <c r="H21" s="78" t="s">
        <v>52</v>
      </c>
      <c r="I21" s="78"/>
      <c r="J21" s="78">
        <f>'2月菜單'!I5</f>
        <v>0</v>
      </c>
      <c r="K21" s="78" t="s">
        <v>17</v>
      </c>
      <c r="L21" s="78"/>
      <c r="M21" s="78">
        <f>'2月菜單'!I6</f>
        <v>0</v>
      </c>
      <c r="N21" s="78" t="s">
        <v>17</v>
      </c>
      <c r="O21" s="78"/>
      <c r="P21" s="78">
        <f>'2月菜單'!I7</f>
        <v>0</v>
      </c>
      <c r="Q21" s="78" t="s">
        <v>19</v>
      </c>
      <c r="R21" s="78"/>
      <c r="S21" s="161">
        <f>'2月菜單'!I8</f>
        <v>0</v>
      </c>
      <c r="T21" s="161" t="s">
        <v>17</v>
      </c>
      <c r="U21" s="78"/>
      <c r="V21" s="256"/>
      <c r="W21" s="116" t="s">
        <v>7</v>
      </c>
      <c r="X21" s="117" t="s">
        <v>34</v>
      </c>
      <c r="Y21" s="118">
        <v>0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>
      <c r="B22" s="80" t="s">
        <v>8</v>
      </c>
      <c r="C22" s="255"/>
      <c r="D22" s="112"/>
      <c r="E22" s="112"/>
      <c r="F22" s="112"/>
      <c r="G22" s="26"/>
      <c r="H22" s="26"/>
      <c r="I22" s="26"/>
      <c r="J22" s="25"/>
      <c r="K22" s="111"/>
      <c r="L22" s="111"/>
      <c r="M22" s="26"/>
      <c r="N22" s="26"/>
      <c r="O22" s="26"/>
      <c r="P22" s="26"/>
      <c r="Q22" s="26"/>
      <c r="R22" s="26"/>
      <c r="S22" s="26"/>
      <c r="T22" s="26"/>
      <c r="U22" s="26"/>
      <c r="V22" s="257"/>
      <c r="W22" s="119"/>
      <c r="X22" s="120" t="s">
        <v>35</v>
      </c>
      <c r="Y22" s="121">
        <v>0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7.95" customHeight="1">
      <c r="B23" s="80"/>
      <c r="C23" s="255"/>
      <c r="D23" s="112"/>
      <c r="E23" s="112"/>
      <c r="F23" s="112"/>
      <c r="G23" s="112"/>
      <c r="H23" s="111"/>
      <c r="I23" s="111"/>
      <c r="J23" s="25"/>
      <c r="K23" s="111"/>
      <c r="L23" s="111"/>
      <c r="M23" s="150"/>
      <c r="N23" s="26"/>
      <c r="O23" s="26"/>
      <c r="P23" s="26"/>
      <c r="Q23" s="26"/>
      <c r="R23" s="26"/>
      <c r="S23" s="26"/>
      <c r="T23" s="26"/>
      <c r="U23" s="26"/>
      <c r="V23" s="257"/>
      <c r="W23" s="122" t="s">
        <v>9</v>
      </c>
      <c r="X23" s="123" t="s">
        <v>36</v>
      </c>
      <c r="Y23" s="121">
        <v>0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7.95" customHeight="1">
      <c r="B24" s="80" t="s">
        <v>10</v>
      </c>
      <c r="C24" s="255"/>
      <c r="D24" s="112"/>
      <c r="E24" s="112"/>
      <c r="F24" s="112"/>
      <c r="G24" s="144"/>
      <c r="H24" s="112"/>
      <c r="I24" s="112"/>
      <c r="J24" s="112"/>
      <c r="K24" s="112"/>
      <c r="L24" s="111"/>
      <c r="M24" s="150"/>
      <c r="N24" s="26"/>
      <c r="O24" s="26"/>
      <c r="P24" s="26"/>
      <c r="Q24" s="84"/>
      <c r="R24" s="26"/>
      <c r="S24" s="26"/>
      <c r="T24" s="84"/>
      <c r="U24" s="26"/>
      <c r="V24" s="257"/>
      <c r="W24" s="119"/>
      <c r="X24" s="123" t="s">
        <v>37</v>
      </c>
      <c r="Y24" s="121">
        <v>0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7.95" customHeight="1">
      <c r="B25" s="259" t="s">
        <v>44</v>
      </c>
      <c r="C25" s="255"/>
      <c r="D25" s="143"/>
      <c r="E25" s="140"/>
      <c r="F25" s="111"/>
      <c r="G25" s="144"/>
      <c r="H25" s="147"/>
      <c r="I25" s="148"/>
      <c r="J25" s="26"/>
      <c r="K25" s="112"/>
      <c r="L25" s="112"/>
      <c r="M25" s="25"/>
      <c r="N25" s="30"/>
      <c r="O25" s="26"/>
      <c r="P25" s="26"/>
      <c r="Q25" s="84"/>
      <c r="R25" s="26"/>
      <c r="S25" s="26"/>
      <c r="T25" s="84"/>
      <c r="U25" s="26"/>
      <c r="V25" s="257"/>
      <c r="W25" s="122" t="s">
        <v>11</v>
      </c>
      <c r="X25" s="123" t="s">
        <v>38</v>
      </c>
      <c r="Y25" s="121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>
      <c r="B26" s="259"/>
      <c r="C26" s="255"/>
      <c r="D26" s="143"/>
      <c r="E26" s="143"/>
      <c r="F26" s="111"/>
      <c r="G26" s="159"/>
      <c r="H26" s="142"/>
      <c r="I26" s="112"/>
      <c r="J26" s="144"/>
      <c r="K26" s="26"/>
      <c r="L26" s="26"/>
      <c r="M26" s="26"/>
      <c r="N26" s="84"/>
      <c r="O26" s="26"/>
      <c r="P26" s="26"/>
      <c r="Q26" s="84"/>
      <c r="R26" s="26"/>
      <c r="S26" s="26"/>
      <c r="T26" s="84"/>
      <c r="U26" s="26"/>
      <c r="V26" s="257"/>
      <c r="W26" s="119"/>
      <c r="X26" s="124" t="s">
        <v>39</v>
      </c>
      <c r="Y26" s="131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>
      <c r="B27" s="31" t="s">
        <v>48</v>
      </c>
      <c r="C27" s="96"/>
      <c r="D27" s="84"/>
      <c r="E27" s="84"/>
      <c r="F27" s="26"/>
      <c r="G27" s="26"/>
      <c r="H27" s="84"/>
      <c r="I27" s="26"/>
      <c r="J27" s="150"/>
      <c r="K27" s="30"/>
      <c r="L27" s="25"/>
      <c r="M27" s="150"/>
      <c r="N27" s="84"/>
      <c r="O27" s="26"/>
      <c r="P27" s="26"/>
      <c r="Q27" s="84"/>
      <c r="R27" s="26"/>
      <c r="S27" s="26"/>
      <c r="T27" s="26"/>
      <c r="U27" s="26"/>
      <c r="V27" s="257"/>
      <c r="W27" s="122" t="s">
        <v>12</v>
      </c>
      <c r="X27" s="125"/>
      <c r="Y27" s="121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7.95" customHeight="1" thickBot="1">
      <c r="B28" s="114"/>
      <c r="C28" s="97"/>
      <c r="D28" s="112"/>
      <c r="E28" s="112"/>
      <c r="F28" s="112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8"/>
      <c r="W28" s="119">
        <f>W22*4+W24*9+W26*4</f>
        <v>0</v>
      </c>
      <c r="X28" s="127"/>
      <c r="Y28" s="131"/>
      <c r="Z28" s="88"/>
      <c r="AB28" s="98"/>
      <c r="AC28" s="99">
        <f>AC27*4/AF27</f>
        <v>0.16041467739735374</v>
      </c>
      <c r="AD28" s="99">
        <f>AD27*9/AF27</f>
        <v>0.28850088664575091</v>
      </c>
      <c r="AE28" s="99">
        <f>AE27*4/AF27</f>
        <v>0.55108443595689538</v>
      </c>
    </row>
    <row r="29" spans="2:32" s="79" customFormat="1" ht="27.95" customHeight="1">
      <c r="B29" s="77">
        <v>2</v>
      </c>
      <c r="C29" s="255"/>
      <c r="D29" s="78" t="str">
        <f>'2月菜單'!M3</f>
        <v>朱師傅手工炒飯</v>
      </c>
      <c r="E29" s="78" t="s">
        <v>18</v>
      </c>
      <c r="F29" s="78"/>
      <c r="G29" s="78" t="str">
        <f>'2月菜單'!M4</f>
        <v>BBQ烤雞排</v>
      </c>
      <c r="H29" s="78" t="s">
        <v>51</v>
      </c>
      <c r="I29" s="78"/>
      <c r="J29" s="78" t="str">
        <f>'2月菜單'!M5</f>
        <v>赤肉燒白菜</v>
      </c>
      <c r="K29" s="78" t="s">
        <v>17</v>
      </c>
      <c r="L29" s="78"/>
      <c r="M29" s="78" t="str">
        <f>'2月菜單'!M6</f>
        <v>恰恰造型魚排(加)(炸)(海)</v>
      </c>
      <c r="N29" s="78" t="s">
        <v>52</v>
      </c>
      <c r="O29" s="78"/>
      <c r="P29" s="78" t="str">
        <f>'2月菜單'!M7</f>
        <v>深色蔬菜</v>
      </c>
      <c r="Q29" s="78" t="s">
        <v>19</v>
      </c>
      <c r="R29" s="78"/>
      <c r="S29" s="78" t="str">
        <f>'2月菜單'!M8</f>
        <v>海芽味噌湯(豆)</v>
      </c>
      <c r="T29" s="78" t="s">
        <v>17</v>
      </c>
      <c r="U29" s="78"/>
      <c r="V29" s="256"/>
      <c r="W29" s="116" t="s">
        <v>7</v>
      </c>
      <c r="X29" s="117" t="s">
        <v>34</v>
      </c>
      <c r="Y29" s="118">
        <v>5.5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7.95" customHeight="1">
      <c r="B30" s="80" t="s">
        <v>8</v>
      </c>
      <c r="C30" s="255"/>
      <c r="D30" s="25" t="s">
        <v>58</v>
      </c>
      <c r="E30" s="25"/>
      <c r="F30" s="25">
        <v>100</v>
      </c>
      <c r="G30" s="112" t="s">
        <v>118</v>
      </c>
      <c r="H30" s="112"/>
      <c r="I30" s="112">
        <v>50</v>
      </c>
      <c r="J30" s="111" t="s">
        <v>54</v>
      </c>
      <c r="K30" s="111"/>
      <c r="L30" s="111">
        <v>50</v>
      </c>
      <c r="M30" s="26" t="s">
        <v>117</v>
      </c>
      <c r="N30" s="26"/>
      <c r="O30" s="26">
        <v>30</v>
      </c>
      <c r="P30" s="26" t="str">
        <f>P29</f>
        <v>深色蔬菜</v>
      </c>
      <c r="Q30" s="26"/>
      <c r="R30" s="26">
        <v>120</v>
      </c>
      <c r="S30" s="26" t="s">
        <v>67</v>
      </c>
      <c r="T30" s="26"/>
      <c r="U30" s="26">
        <v>2</v>
      </c>
      <c r="V30" s="257"/>
      <c r="W30" s="119">
        <f>Y29*15+Y31*5+Y33*15+Y34*12</f>
        <v>92</v>
      </c>
      <c r="X30" s="120" t="s">
        <v>35</v>
      </c>
      <c r="Y30" s="121">
        <v>2.2999999999999998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7.95" customHeight="1">
      <c r="B31" s="80">
        <v>16</v>
      </c>
      <c r="C31" s="255"/>
      <c r="D31" s="25" t="s">
        <v>60</v>
      </c>
      <c r="E31" s="25"/>
      <c r="F31" s="26">
        <v>30</v>
      </c>
      <c r="G31" s="112"/>
      <c r="H31" s="111"/>
      <c r="I31" s="111"/>
      <c r="J31" s="112" t="s">
        <v>62</v>
      </c>
      <c r="K31" s="143"/>
      <c r="L31" s="111">
        <v>10</v>
      </c>
      <c r="M31" s="26"/>
      <c r="N31" s="26"/>
      <c r="O31" s="199"/>
      <c r="P31" s="26"/>
      <c r="Q31" s="26"/>
      <c r="R31" s="26"/>
      <c r="S31" s="26" t="s">
        <v>59</v>
      </c>
      <c r="T31" s="26"/>
      <c r="U31" s="26">
        <v>30</v>
      </c>
      <c r="V31" s="257"/>
      <c r="W31" s="122" t="s">
        <v>9</v>
      </c>
      <c r="X31" s="123" t="s">
        <v>36</v>
      </c>
      <c r="Y31" s="121">
        <v>1.9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7.95" customHeight="1">
      <c r="B32" s="80" t="s">
        <v>10</v>
      </c>
      <c r="C32" s="255"/>
      <c r="D32" s="25" t="s">
        <v>71</v>
      </c>
      <c r="E32" s="30"/>
      <c r="F32" s="26">
        <v>10</v>
      </c>
      <c r="G32" s="111"/>
      <c r="H32" s="111"/>
      <c r="I32" s="111"/>
      <c r="J32" s="26" t="s">
        <v>121</v>
      </c>
      <c r="K32" s="139"/>
      <c r="L32" s="112">
        <v>10</v>
      </c>
      <c r="M32" s="150"/>
      <c r="N32" s="26"/>
      <c r="O32" s="26"/>
      <c r="P32" s="26"/>
      <c r="Q32" s="84"/>
      <c r="R32" s="26"/>
      <c r="S32" s="26" t="s">
        <v>63</v>
      </c>
      <c r="T32" s="84"/>
      <c r="U32" s="26">
        <v>5</v>
      </c>
      <c r="V32" s="257"/>
      <c r="W32" s="119">
        <f>Y30*5+Y32*5+Y34*8</f>
        <v>24.5</v>
      </c>
      <c r="X32" s="123" t="s">
        <v>37</v>
      </c>
      <c r="Y32" s="121">
        <v>2.6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7.95" customHeight="1">
      <c r="B33" s="259" t="s">
        <v>46</v>
      </c>
      <c r="C33" s="255"/>
      <c r="D33" s="25" t="s">
        <v>112</v>
      </c>
      <c r="E33" s="145"/>
      <c r="F33" s="26">
        <v>10</v>
      </c>
      <c r="G33" s="111"/>
      <c r="H33" s="111"/>
      <c r="I33" s="111"/>
      <c r="J33" s="112" t="s">
        <v>70</v>
      </c>
      <c r="K33" s="139"/>
      <c r="L33" s="112">
        <v>5</v>
      </c>
      <c r="M33" s="111"/>
      <c r="N33" s="139"/>
      <c r="O33" s="111"/>
      <c r="P33" s="26"/>
      <c r="Q33" s="84"/>
      <c r="R33" s="26"/>
      <c r="S33" s="150"/>
      <c r="T33" s="25"/>
      <c r="U33" s="25"/>
      <c r="V33" s="257"/>
      <c r="W33" s="122" t="s">
        <v>11</v>
      </c>
      <c r="X33" s="123" t="s">
        <v>38</v>
      </c>
      <c r="Y33" s="121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7.95" customHeight="1">
      <c r="B34" s="259"/>
      <c r="C34" s="255"/>
      <c r="D34" s="25" t="s">
        <v>61</v>
      </c>
      <c r="E34" s="30"/>
      <c r="F34" s="26">
        <v>10</v>
      </c>
      <c r="G34" s="111"/>
      <c r="H34" s="140"/>
      <c r="I34" s="111"/>
      <c r="J34" s="26" t="s">
        <v>135</v>
      </c>
      <c r="K34" s="149"/>
      <c r="L34" s="26">
        <v>5</v>
      </c>
      <c r="M34" s="111"/>
      <c r="N34" s="139"/>
      <c r="O34" s="111"/>
      <c r="P34" s="26"/>
      <c r="Q34" s="84"/>
      <c r="R34" s="26"/>
      <c r="S34" s="150"/>
      <c r="T34" s="30"/>
      <c r="U34" s="25"/>
      <c r="V34" s="257"/>
      <c r="W34" s="119">
        <f>Y29*2+Y30*7+Y34*8</f>
        <v>27.099999999999998</v>
      </c>
      <c r="X34" s="124" t="s">
        <v>39</v>
      </c>
      <c r="Y34" s="131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7.95" customHeight="1">
      <c r="B35" s="31" t="s">
        <v>48</v>
      </c>
      <c r="C35" s="85"/>
      <c r="D35" s="84"/>
      <c r="E35" s="84"/>
      <c r="F35" s="26"/>
      <c r="G35" s="111"/>
      <c r="H35" s="140"/>
      <c r="I35" s="111"/>
      <c r="J35" s="150"/>
      <c r="K35" s="139"/>
      <c r="L35" s="112"/>
      <c r="M35" s="111"/>
      <c r="N35" s="140"/>
      <c r="O35" s="111"/>
      <c r="P35" s="26"/>
      <c r="Q35" s="84"/>
      <c r="R35" s="26"/>
      <c r="S35" s="25"/>
      <c r="T35" s="25"/>
      <c r="U35" s="25"/>
      <c r="V35" s="257"/>
      <c r="W35" s="122" t="s">
        <v>12</v>
      </c>
      <c r="X35" s="125"/>
      <c r="Y35" s="121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7.95" customHeight="1">
      <c r="B36" s="113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8"/>
      <c r="W36" s="119">
        <f>W30*4+W32*9+W34*4</f>
        <v>696.9</v>
      </c>
      <c r="X36" s="126"/>
      <c r="Y36" s="131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7.95" customHeight="1">
      <c r="B37" s="77">
        <v>2</v>
      </c>
      <c r="C37" s="255"/>
      <c r="D37" s="78" t="str">
        <f>'2月菜單'!Q3</f>
        <v>寶島白飯</v>
      </c>
      <c r="E37" s="78" t="s">
        <v>15</v>
      </c>
      <c r="F37" s="78"/>
      <c r="G37" s="78" t="str">
        <f>'2月菜單'!Q4</f>
        <v>三杯魷魚圈(海)(豆)</v>
      </c>
      <c r="H37" s="78" t="s">
        <v>17</v>
      </c>
      <c r="I37" s="78"/>
      <c r="J37" s="78" t="str">
        <f>'2月菜單'!Q5</f>
        <v>佛蒙特咖哩雞</v>
      </c>
      <c r="K37" s="78" t="s">
        <v>49</v>
      </c>
      <c r="L37" s="78"/>
      <c r="M37" s="78" t="str">
        <f>'2月菜單'!Q6</f>
        <v>茄汁甜不辣(加)</v>
      </c>
      <c r="N37" s="78" t="s">
        <v>18</v>
      </c>
      <c r="O37" s="78"/>
      <c r="P37" s="78" t="str">
        <f>'2月菜單'!Q7</f>
        <v>淺色蔬菜</v>
      </c>
      <c r="Q37" s="78" t="s">
        <v>19</v>
      </c>
      <c r="R37" s="78"/>
      <c r="S37" s="78" t="str">
        <f>'2月菜單'!Q8</f>
        <v>筍絲排骨湯</v>
      </c>
      <c r="T37" s="78" t="s">
        <v>17</v>
      </c>
      <c r="U37" s="78"/>
      <c r="V37" s="256"/>
      <c r="W37" s="116" t="s">
        <v>7</v>
      </c>
      <c r="X37" s="117" t="s">
        <v>34</v>
      </c>
      <c r="Y37" s="136">
        <v>5.3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7.95" customHeight="1">
      <c r="B38" s="80" t="s">
        <v>8</v>
      </c>
      <c r="C38" s="255"/>
      <c r="D38" s="26" t="s">
        <v>58</v>
      </c>
      <c r="E38" s="26"/>
      <c r="F38" s="26">
        <v>100</v>
      </c>
      <c r="G38" s="112" t="s">
        <v>171</v>
      </c>
      <c r="H38" s="112"/>
      <c r="I38" s="112">
        <v>60</v>
      </c>
      <c r="J38" s="26" t="s">
        <v>120</v>
      </c>
      <c r="K38" s="26"/>
      <c r="L38" s="110">
        <v>30</v>
      </c>
      <c r="M38" s="25" t="s">
        <v>136</v>
      </c>
      <c r="N38" s="25"/>
      <c r="O38" s="25">
        <v>40</v>
      </c>
      <c r="P38" s="26" t="str">
        <f>P37</f>
        <v>淺色蔬菜</v>
      </c>
      <c r="Q38" s="26"/>
      <c r="R38" s="26">
        <v>120</v>
      </c>
      <c r="S38" s="112" t="s">
        <v>121</v>
      </c>
      <c r="T38" s="112"/>
      <c r="U38" s="112">
        <v>30</v>
      </c>
      <c r="V38" s="257"/>
      <c r="W38" s="119">
        <f>Y37*15+Y39*5+Y41*15+Y42*12</f>
        <v>91.5</v>
      </c>
      <c r="X38" s="120" t="s">
        <v>35</v>
      </c>
      <c r="Y38" s="128">
        <v>2.5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7.95" customHeight="1">
      <c r="B39" s="80">
        <v>17</v>
      </c>
      <c r="C39" s="255"/>
      <c r="D39" s="26"/>
      <c r="E39" s="26"/>
      <c r="F39" s="26"/>
      <c r="G39" s="112" t="s">
        <v>172</v>
      </c>
      <c r="H39" s="111"/>
      <c r="I39" s="111">
        <v>15</v>
      </c>
      <c r="J39" s="26" t="s">
        <v>64</v>
      </c>
      <c r="K39" s="26"/>
      <c r="L39" s="110">
        <v>20</v>
      </c>
      <c r="M39" s="26" t="s">
        <v>137</v>
      </c>
      <c r="N39" s="25"/>
      <c r="O39" s="25">
        <v>10</v>
      </c>
      <c r="P39" s="26"/>
      <c r="Q39" s="26"/>
      <c r="R39" s="26"/>
      <c r="S39" s="26" t="s">
        <v>122</v>
      </c>
      <c r="T39" s="142"/>
      <c r="U39" s="112">
        <v>10</v>
      </c>
      <c r="V39" s="257"/>
      <c r="W39" s="122" t="s">
        <v>9</v>
      </c>
      <c r="X39" s="123" t="s">
        <v>36</v>
      </c>
      <c r="Y39" s="128">
        <v>2.4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7.95" customHeight="1">
      <c r="B40" s="80" t="s">
        <v>10</v>
      </c>
      <c r="C40" s="255"/>
      <c r="D40" s="26"/>
      <c r="E40" s="26"/>
      <c r="F40" s="26"/>
      <c r="G40" s="111" t="s">
        <v>173</v>
      </c>
      <c r="H40" s="111"/>
      <c r="I40" s="111">
        <v>10</v>
      </c>
      <c r="J40" s="26" t="s">
        <v>61</v>
      </c>
      <c r="K40" s="84"/>
      <c r="L40" s="110">
        <v>10</v>
      </c>
      <c r="M40" s="26" t="s">
        <v>138</v>
      </c>
      <c r="N40" s="30"/>
      <c r="O40" s="25">
        <v>10</v>
      </c>
      <c r="P40" s="26"/>
      <c r="Q40" s="84"/>
      <c r="R40" s="26"/>
      <c r="S40" s="112"/>
      <c r="T40" s="142"/>
      <c r="U40" s="112"/>
      <c r="V40" s="257"/>
      <c r="W40" s="119">
        <f>Y38*5+Y40*5+Y42*8</f>
        <v>23.5</v>
      </c>
      <c r="X40" s="123" t="s">
        <v>37</v>
      </c>
      <c r="Y40" s="128">
        <v>2.2000000000000002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7.95" customHeight="1">
      <c r="B41" s="259" t="s">
        <v>82</v>
      </c>
      <c r="C41" s="255"/>
      <c r="D41" s="149"/>
      <c r="E41" s="84"/>
      <c r="F41" s="26"/>
      <c r="G41" s="111" t="s">
        <v>174</v>
      </c>
      <c r="H41" s="111"/>
      <c r="I41" s="111">
        <v>1</v>
      </c>
      <c r="J41" s="26" t="s">
        <v>62</v>
      </c>
      <c r="K41" s="151"/>
      <c r="L41" s="110">
        <v>10</v>
      </c>
      <c r="M41" s="111"/>
      <c r="N41" s="139"/>
      <c r="O41" s="111"/>
      <c r="P41" s="26"/>
      <c r="Q41" s="84"/>
      <c r="R41" s="26"/>
      <c r="S41" s="150"/>
      <c r="T41" s="25"/>
      <c r="U41" s="25"/>
      <c r="V41" s="257"/>
      <c r="W41" s="122" t="s">
        <v>11</v>
      </c>
      <c r="X41" s="123" t="s">
        <v>38</v>
      </c>
      <c r="Y41" s="128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7.95" customHeight="1">
      <c r="B42" s="259"/>
      <c r="C42" s="255"/>
      <c r="D42" s="149"/>
      <c r="E42" s="149"/>
      <c r="F42" s="26"/>
      <c r="G42" s="111"/>
      <c r="H42" s="140"/>
      <c r="I42" s="111"/>
      <c r="J42" s="26"/>
      <c r="K42" s="84"/>
      <c r="L42" s="26"/>
      <c r="M42" s="111"/>
      <c r="N42" s="139"/>
      <c r="O42" s="111"/>
      <c r="P42" s="26"/>
      <c r="Q42" s="84"/>
      <c r="R42" s="26"/>
      <c r="S42" s="150"/>
      <c r="T42" s="30"/>
      <c r="U42" s="25"/>
      <c r="V42" s="257"/>
      <c r="W42" s="119">
        <f>Y37*2+Y38*7+Y42*8</f>
        <v>28.1</v>
      </c>
      <c r="X42" s="124" t="s">
        <v>39</v>
      </c>
      <c r="Y42" s="128">
        <v>0</v>
      </c>
      <c r="Z42" s="61"/>
      <c r="AA42" s="62" t="s">
        <v>29</v>
      </c>
      <c r="AE42" s="62">
        <f>AB42*15</f>
        <v>0</v>
      </c>
    </row>
    <row r="43" spans="2:32" ht="27.95" customHeight="1">
      <c r="B43" s="31" t="s">
        <v>48</v>
      </c>
      <c r="C43" s="85"/>
      <c r="D43" s="84"/>
      <c r="E43" s="84"/>
      <c r="F43" s="26"/>
      <c r="G43" s="111"/>
      <c r="H43" s="140"/>
      <c r="I43" s="111"/>
      <c r="J43" s="150"/>
      <c r="K43" s="139"/>
      <c r="L43" s="112"/>
      <c r="M43" s="111"/>
      <c r="N43" s="140"/>
      <c r="O43" s="111"/>
      <c r="P43" s="26"/>
      <c r="Q43" s="84"/>
      <c r="R43" s="26"/>
      <c r="S43" s="25"/>
      <c r="T43" s="25"/>
      <c r="U43" s="25"/>
      <c r="V43" s="257"/>
      <c r="W43" s="122" t="s">
        <v>12</v>
      </c>
      <c r="X43" s="125"/>
      <c r="Y43" s="128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7.95" customHeight="1" thickBot="1">
      <c r="B44" s="115"/>
      <c r="C44" s="86"/>
      <c r="D44" s="153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8"/>
      <c r="W44" s="129">
        <f>W38*4+W40*9+W42*4</f>
        <v>689.9</v>
      </c>
      <c r="X44" s="130"/>
      <c r="Y44" s="137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>
      <c r="B45" s="63"/>
      <c r="C45" s="62"/>
      <c r="D45" s="62"/>
      <c r="E45" s="102"/>
      <c r="F45" s="62"/>
      <c r="G45" s="62"/>
      <c r="H45" s="102"/>
      <c r="I45" s="6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103"/>
      <c r="AB45" s="89"/>
    </row>
    <row r="46" spans="2:32">
      <c r="B46" s="89"/>
      <c r="C46" s="94"/>
      <c r="D46" s="253"/>
      <c r="E46" s="253"/>
      <c r="F46" s="254"/>
      <c r="G46" s="254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zoomScale="60" workbookViewId="0">
      <selection activeCell="G12" sqref="G12"/>
    </sheetView>
  </sheetViews>
  <sheetFormatPr defaultColWidth="9" defaultRowHeight="2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>
      <c r="B1" s="260" t="s">
        <v>186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50"/>
      <c r="AB1" s="52"/>
    </row>
    <row r="2" spans="2:32" s="51" customFormat="1" ht="13.5" customHeight="1">
      <c r="B2" s="261"/>
      <c r="C2" s="262"/>
      <c r="D2" s="262"/>
      <c r="E2" s="262"/>
      <c r="F2" s="262"/>
      <c r="G2" s="262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>
      <c r="B3" s="108" t="s">
        <v>31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>
      <c r="B4" s="64" t="s">
        <v>0</v>
      </c>
      <c r="C4" s="65" t="s">
        <v>1</v>
      </c>
      <c r="D4" s="66" t="s">
        <v>2</v>
      </c>
      <c r="E4" s="67" t="s">
        <v>30</v>
      </c>
      <c r="F4" s="66"/>
      <c r="G4" s="66" t="s">
        <v>3</v>
      </c>
      <c r="H4" s="67" t="s">
        <v>30</v>
      </c>
      <c r="I4" s="66"/>
      <c r="J4" s="66" t="s">
        <v>4</v>
      </c>
      <c r="K4" s="67" t="s">
        <v>30</v>
      </c>
      <c r="L4" s="68"/>
      <c r="M4" s="66" t="s">
        <v>4</v>
      </c>
      <c r="N4" s="67" t="s">
        <v>30</v>
      </c>
      <c r="O4" s="66"/>
      <c r="P4" s="66" t="s">
        <v>4</v>
      </c>
      <c r="Q4" s="67" t="s">
        <v>30</v>
      </c>
      <c r="R4" s="66"/>
      <c r="S4" s="69" t="s">
        <v>5</v>
      </c>
      <c r="T4" s="67" t="s">
        <v>30</v>
      </c>
      <c r="U4" s="66"/>
      <c r="V4" s="109" t="s">
        <v>33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>
      <c r="B5" s="77">
        <v>2</v>
      </c>
      <c r="C5" s="255"/>
      <c r="D5" s="78" t="str">
        <f>'2月菜單'!A12</f>
        <v>寶島白飯+椒鹽毛豆莢</v>
      </c>
      <c r="E5" s="78" t="s">
        <v>40</v>
      </c>
      <c r="F5" s="22" t="s">
        <v>16</v>
      </c>
      <c r="G5" s="78" t="str">
        <f>'2月菜單'!A13</f>
        <v>板烤雞腿排</v>
      </c>
      <c r="H5" s="78" t="s">
        <v>51</v>
      </c>
      <c r="I5" s="22" t="s">
        <v>16</v>
      </c>
      <c r="J5" s="78" t="str">
        <f>'2月菜單'!A14</f>
        <v>麻婆豆腐(豆)</v>
      </c>
      <c r="K5" s="78" t="s">
        <v>17</v>
      </c>
      <c r="L5" s="22" t="s">
        <v>16</v>
      </c>
      <c r="M5" s="78" t="str">
        <f>'2月菜單'!A15</f>
        <v>甘梅地瓜條(加)(炸)</v>
      </c>
      <c r="N5" s="152" t="s">
        <v>52</v>
      </c>
      <c r="O5" s="187" t="s">
        <v>16</v>
      </c>
      <c r="P5" s="160" t="str">
        <f>'2月菜單'!A16</f>
        <v>深色蔬菜</v>
      </c>
      <c r="Q5" s="160" t="s">
        <v>19</v>
      </c>
      <c r="R5" s="187" t="s">
        <v>16</v>
      </c>
      <c r="S5" s="160" t="str">
        <f>'2月菜單'!A17</f>
        <v>白菜金針肉絲湯</v>
      </c>
      <c r="T5" s="78" t="s">
        <v>17</v>
      </c>
      <c r="U5" s="22" t="s">
        <v>16</v>
      </c>
      <c r="V5" s="256"/>
      <c r="W5" s="116" t="s">
        <v>7</v>
      </c>
      <c r="X5" s="117" t="s">
        <v>34</v>
      </c>
      <c r="Y5" s="118">
        <v>6.3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7.95" customHeight="1">
      <c r="B6" s="80" t="s">
        <v>8</v>
      </c>
      <c r="C6" s="255"/>
      <c r="D6" s="112" t="s">
        <v>58</v>
      </c>
      <c r="E6" s="112"/>
      <c r="F6" s="112">
        <v>100</v>
      </c>
      <c r="G6" s="26" t="s">
        <v>118</v>
      </c>
      <c r="H6" s="112"/>
      <c r="I6" s="112">
        <v>100</v>
      </c>
      <c r="J6" s="25" t="s">
        <v>59</v>
      </c>
      <c r="K6" s="111"/>
      <c r="L6" s="111">
        <v>50</v>
      </c>
      <c r="M6" s="25" t="s">
        <v>139</v>
      </c>
      <c r="N6" s="183"/>
      <c r="O6" s="190">
        <v>30</v>
      </c>
      <c r="P6" s="195" t="str">
        <f>P5</f>
        <v>深色蔬菜</v>
      </c>
      <c r="Q6" s="195"/>
      <c r="R6" s="195">
        <v>120</v>
      </c>
      <c r="S6" s="26" t="s">
        <v>76</v>
      </c>
      <c r="T6" s="26"/>
      <c r="U6" s="26">
        <v>10</v>
      </c>
      <c r="V6" s="257"/>
      <c r="W6" s="119">
        <f>Y5*15+Y7*5+Y9*15+Y10*12</f>
        <v>103.5</v>
      </c>
      <c r="X6" s="120" t="s">
        <v>35</v>
      </c>
      <c r="Y6" s="121">
        <v>2.5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7.95" customHeight="1">
      <c r="B7" s="80">
        <v>19</v>
      </c>
      <c r="C7" s="255"/>
      <c r="D7" s="25" t="s">
        <v>200</v>
      </c>
      <c r="E7" s="25"/>
      <c r="F7" s="25">
        <v>30</v>
      </c>
      <c r="G7" s="112"/>
      <c r="H7" s="112"/>
      <c r="I7" s="112"/>
      <c r="J7" s="25" t="s">
        <v>61</v>
      </c>
      <c r="K7" s="111"/>
      <c r="L7" s="111">
        <v>15</v>
      </c>
      <c r="M7" s="25"/>
      <c r="N7" s="184"/>
      <c r="O7" s="191"/>
      <c r="P7" s="196"/>
      <c r="Q7" s="197"/>
      <c r="R7" s="196"/>
      <c r="S7" s="26" t="s">
        <v>62</v>
      </c>
      <c r="T7" s="26"/>
      <c r="U7" s="26">
        <v>5</v>
      </c>
      <c r="V7" s="257"/>
      <c r="W7" s="122" t="s">
        <v>9</v>
      </c>
      <c r="X7" s="123" t="s">
        <v>36</v>
      </c>
      <c r="Y7" s="121">
        <v>1.8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7.95" customHeight="1">
      <c r="B8" s="80" t="s">
        <v>10</v>
      </c>
      <c r="C8" s="255"/>
      <c r="D8" s="112"/>
      <c r="E8" s="112"/>
      <c r="F8" s="112"/>
      <c r="G8" s="26"/>
      <c r="H8" s="112"/>
      <c r="I8" s="112"/>
      <c r="J8" s="112" t="s">
        <v>112</v>
      </c>
      <c r="K8" s="112"/>
      <c r="L8" s="111">
        <v>10</v>
      </c>
      <c r="M8" s="26"/>
      <c r="N8" s="184"/>
      <c r="O8" s="191"/>
      <c r="P8" s="196"/>
      <c r="Q8" s="196"/>
      <c r="R8" s="196"/>
      <c r="S8" s="26" t="s">
        <v>135</v>
      </c>
      <c r="T8" s="26"/>
      <c r="U8" s="26">
        <v>5</v>
      </c>
      <c r="V8" s="257"/>
      <c r="W8" s="119">
        <f>Y6*5+Y8*5+Y10*8</f>
        <v>23.5</v>
      </c>
      <c r="X8" s="123" t="s">
        <v>37</v>
      </c>
      <c r="Y8" s="121">
        <v>2.2000000000000002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7.95" customHeight="1">
      <c r="B9" s="259" t="s">
        <v>47</v>
      </c>
      <c r="C9" s="255"/>
      <c r="D9" s="112"/>
      <c r="E9" s="112"/>
      <c r="F9" s="112"/>
      <c r="G9" s="174"/>
      <c r="H9" s="142"/>
      <c r="I9" s="112"/>
      <c r="J9" s="26" t="s">
        <v>71</v>
      </c>
      <c r="K9" s="112"/>
      <c r="L9" s="112">
        <v>5</v>
      </c>
      <c r="M9" s="26"/>
      <c r="N9" s="110"/>
      <c r="O9" s="192"/>
      <c r="P9" s="193"/>
      <c r="Q9" s="193"/>
      <c r="R9" s="193"/>
      <c r="S9" s="26" t="s">
        <v>70</v>
      </c>
      <c r="T9" s="84"/>
      <c r="U9" s="26">
        <v>5</v>
      </c>
      <c r="V9" s="257"/>
      <c r="W9" s="122" t="s">
        <v>11</v>
      </c>
      <c r="X9" s="123" t="s">
        <v>38</v>
      </c>
      <c r="Y9" s="12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7.95" customHeight="1">
      <c r="B10" s="259"/>
      <c r="C10" s="255"/>
      <c r="D10" s="112"/>
      <c r="E10" s="112"/>
      <c r="F10" s="112"/>
      <c r="G10" s="144"/>
      <c r="H10" s="142"/>
      <c r="I10" s="112"/>
      <c r="J10" s="26"/>
      <c r="K10" s="26"/>
      <c r="L10" s="26"/>
      <c r="M10" s="150"/>
      <c r="N10" s="185"/>
      <c r="O10" s="193"/>
      <c r="P10" s="193"/>
      <c r="Q10" s="193"/>
      <c r="R10" s="193"/>
      <c r="S10" s="189" t="s">
        <v>159</v>
      </c>
      <c r="T10" s="171"/>
      <c r="U10" s="26">
        <v>10</v>
      </c>
      <c r="V10" s="257"/>
      <c r="W10" s="119">
        <f>Y5*2+Y6*7+Y10*8</f>
        <v>30.1</v>
      </c>
      <c r="X10" s="124" t="s">
        <v>39</v>
      </c>
      <c r="Y10" s="121">
        <v>0</v>
      </c>
      <c r="Z10" s="61"/>
      <c r="AA10" s="62" t="s">
        <v>29</v>
      </c>
      <c r="AE10" s="62">
        <f>AB10*15</f>
        <v>0</v>
      </c>
    </row>
    <row r="11" spans="2:32" ht="27.95" customHeight="1">
      <c r="B11" s="31" t="s">
        <v>43</v>
      </c>
      <c r="C11" s="85"/>
      <c r="D11" s="112"/>
      <c r="E11" s="142"/>
      <c r="F11" s="112"/>
      <c r="G11" s="112"/>
      <c r="H11" s="142"/>
      <c r="I11" s="112"/>
      <c r="J11" s="26"/>
      <c r="K11" s="84"/>
      <c r="L11" s="26"/>
      <c r="M11" s="150"/>
      <c r="N11" s="186"/>
      <c r="O11" s="193"/>
      <c r="P11" s="193"/>
      <c r="Q11" s="193"/>
      <c r="R11" s="193"/>
      <c r="S11" s="189"/>
      <c r="T11" s="171"/>
      <c r="U11" s="26"/>
      <c r="V11" s="257"/>
      <c r="W11" s="122" t="s">
        <v>12</v>
      </c>
      <c r="X11" s="125"/>
      <c r="Y11" s="121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7.95" customHeight="1">
      <c r="B12" s="113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185"/>
      <c r="O12" s="194"/>
      <c r="P12" s="194"/>
      <c r="Q12" s="198"/>
      <c r="R12" s="194"/>
      <c r="S12" s="164"/>
      <c r="T12" s="171"/>
      <c r="U12" s="26"/>
      <c r="V12" s="258"/>
      <c r="W12" s="119">
        <f>W6*4+W8*9+W10*4</f>
        <v>745.9</v>
      </c>
      <c r="X12" s="127"/>
      <c r="Y12" s="121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7.95" customHeight="1">
      <c r="B13" s="77">
        <v>2</v>
      </c>
      <c r="C13" s="255"/>
      <c r="D13" s="78" t="str">
        <f>'2月菜單'!E12</f>
        <v>地瓜飯</v>
      </c>
      <c r="E13" s="78" t="s">
        <v>15</v>
      </c>
      <c r="F13" s="78"/>
      <c r="G13" s="78" t="str">
        <f>'2月菜單'!E13</f>
        <v>古早味豬腩煲</v>
      </c>
      <c r="H13" s="78" t="s">
        <v>17</v>
      </c>
      <c r="I13" s="78"/>
      <c r="J13" s="78" t="str">
        <f>'2月菜單'!E14</f>
        <v>麻油燒雞</v>
      </c>
      <c r="K13" s="78" t="s">
        <v>17</v>
      </c>
      <c r="L13" s="78"/>
      <c r="M13" s="152" t="str">
        <f>'2月菜單'!E15</f>
        <v>上海湯包(冷主)</v>
      </c>
      <c r="N13" s="152" t="s">
        <v>15</v>
      </c>
      <c r="O13" s="188"/>
      <c r="P13" s="161" t="str">
        <f>'2月菜單'!E16</f>
        <v>淺色蔬菜</v>
      </c>
      <c r="Q13" s="161" t="s">
        <v>19</v>
      </c>
      <c r="R13" s="161"/>
      <c r="S13" s="161" t="str">
        <f>'2月菜單'!E17</f>
        <v>酸辣湯(豆)(芡)+產履豆奶</v>
      </c>
      <c r="T13" s="78" t="s">
        <v>17</v>
      </c>
      <c r="U13" s="78"/>
      <c r="V13" s="256" t="s">
        <v>109</v>
      </c>
      <c r="W13" s="116" t="s">
        <v>7</v>
      </c>
      <c r="X13" s="117" t="s">
        <v>34</v>
      </c>
      <c r="Y13" s="118">
        <v>5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7.95" customHeight="1">
      <c r="B14" s="80" t="s">
        <v>8</v>
      </c>
      <c r="C14" s="255"/>
      <c r="D14" s="112" t="s">
        <v>58</v>
      </c>
      <c r="E14" s="112"/>
      <c r="F14" s="112">
        <v>80</v>
      </c>
      <c r="G14" s="26" t="s">
        <v>151</v>
      </c>
      <c r="H14" s="26"/>
      <c r="I14" s="26">
        <v>35</v>
      </c>
      <c r="J14" s="25" t="s">
        <v>120</v>
      </c>
      <c r="K14" s="25"/>
      <c r="L14" s="25">
        <v>40</v>
      </c>
      <c r="M14" s="26" t="s">
        <v>169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112" t="s">
        <v>142</v>
      </c>
      <c r="T14" s="112"/>
      <c r="U14" s="112">
        <v>20</v>
      </c>
      <c r="V14" s="257"/>
      <c r="W14" s="119">
        <f>Y13*15+Y15*5+Y17*15+Y18*12</f>
        <v>87.5</v>
      </c>
      <c r="X14" s="120" t="s">
        <v>35</v>
      </c>
      <c r="Y14" s="121">
        <v>2.4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7.95" customHeight="1">
      <c r="B15" s="80">
        <v>20</v>
      </c>
      <c r="C15" s="255"/>
      <c r="D15" s="112" t="s">
        <v>66</v>
      </c>
      <c r="E15" s="112"/>
      <c r="F15" s="112">
        <v>55</v>
      </c>
      <c r="G15" s="26" t="s">
        <v>152</v>
      </c>
      <c r="H15" s="26"/>
      <c r="I15" s="26">
        <v>25</v>
      </c>
      <c r="J15" s="25" t="s">
        <v>60</v>
      </c>
      <c r="K15" s="25"/>
      <c r="L15" s="25">
        <v>30</v>
      </c>
      <c r="M15" s="26"/>
      <c r="N15" s="26"/>
      <c r="O15" s="26"/>
      <c r="P15" s="26"/>
      <c r="Q15" s="26"/>
      <c r="R15" s="26"/>
      <c r="S15" s="26" t="s">
        <v>121</v>
      </c>
      <c r="T15" s="112"/>
      <c r="U15" s="112">
        <v>10</v>
      </c>
      <c r="V15" s="257"/>
      <c r="W15" s="122" t="s">
        <v>9</v>
      </c>
      <c r="X15" s="123" t="s">
        <v>36</v>
      </c>
      <c r="Y15" s="121">
        <v>2.5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7.95" customHeight="1">
      <c r="B16" s="80" t="s">
        <v>10</v>
      </c>
      <c r="C16" s="255"/>
      <c r="D16" s="112"/>
      <c r="E16" s="112"/>
      <c r="F16" s="112"/>
      <c r="G16" s="26" t="s">
        <v>150</v>
      </c>
      <c r="H16" s="84"/>
      <c r="I16" s="26">
        <v>15</v>
      </c>
      <c r="J16" s="26" t="s">
        <v>78</v>
      </c>
      <c r="K16" s="30"/>
      <c r="L16" s="26">
        <v>10</v>
      </c>
      <c r="M16" s="26"/>
      <c r="N16" s="111"/>
      <c r="O16" s="111"/>
      <c r="P16" s="26"/>
      <c r="Q16" s="84"/>
      <c r="R16" s="26"/>
      <c r="S16" s="112" t="s">
        <v>62</v>
      </c>
      <c r="T16" s="142"/>
      <c r="U16" s="112">
        <v>10</v>
      </c>
      <c r="V16" s="257"/>
      <c r="W16" s="119">
        <f>Y14*5+Y16*5+Y18*8</f>
        <v>23</v>
      </c>
      <c r="X16" s="123" t="s">
        <v>37</v>
      </c>
      <c r="Y16" s="121">
        <v>2.2000000000000002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2" ht="27.95" customHeight="1">
      <c r="B17" s="259" t="s">
        <v>42</v>
      </c>
      <c r="C17" s="255"/>
      <c r="D17" s="25"/>
      <c r="E17" s="25"/>
      <c r="F17" s="25"/>
      <c r="G17" s="111" t="s">
        <v>130</v>
      </c>
      <c r="H17" s="140"/>
      <c r="I17" s="111">
        <v>10</v>
      </c>
      <c r="J17" s="112"/>
      <c r="K17" s="26"/>
      <c r="L17" s="26"/>
      <c r="M17" s="26"/>
      <c r="N17" s="84"/>
      <c r="O17" s="26"/>
      <c r="P17" s="26"/>
      <c r="Q17" s="84"/>
      <c r="R17" s="26"/>
      <c r="S17" s="26" t="s">
        <v>70</v>
      </c>
      <c r="T17" s="142"/>
      <c r="U17" s="112">
        <v>10</v>
      </c>
      <c r="V17" s="257"/>
      <c r="W17" s="122" t="s">
        <v>11</v>
      </c>
      <c r="X17" s="123" t="s">
        <v>38</v>
      </c>
      <c r="Y17" s="121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7.95" customHeight="1">
      <c r="B18" s="259"/>
      <c r="C18" s="255"/>
      <c r="D18" s="84"/>
      <c r="E18" s="84"/>
      <c r="F18" s="26"/>
      <c r="G18" s="26"/>
      <c r="H18" s="84"/>
      <c r="I18" s="26"/>
      <c r="J18" s="26"/>
      <c r="K18" s="84"/>
      <c r="L18" s="26"/>
      <c r="M18" s="26"/>
      <c r="N18" s="84"/>
      <c r="O18" s="26"/>
      <c r="P18" s="26"/>
      <c r="Q18" s="84"/>
      <c r="R18" s="26"/>
      <c r="S18" s="26" t="s">
        <v>145</v>
      </c>
      <c r="T18" s="142"/>
      <c r="U18" s="112">
        <v>10</v>
      </c>
      <c r="V18" s="257"/>
      <c r="W18" s="119">
        <f>Y14*7+Y13*2+Y18*8</f>
        <v>26.8</v>
      </c>
      <c r="X18" s="124" t="s">
        <v>39</v>
      </c>
      <c r="Y18" s="121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7.95" customHeight="1">
      <c r="B19" s="31" t="s">
        <v>43</v>
      </c>
      <c r="C19" s="85"/>
      <c r="D19" s="84"/>
      <c r="E19" s="84"/>
      <c r="F19" s="26"/>
      <c r="G19" s="26"/>
      <c r="H19" s="84"/>
      <c r="I19" s="26"/>
      <c r="J19" s="150"/>
      <c r="K19" s="84"/>
      <c r="L19" s="26"/>
      <c r="M19" s="26"/>
      <c r="N19" s="84"/>
      <c r="O19" s="26"/>
      <c r="P19" s="26"/>
      <c r="Q19" s="84"/>
      <c r="R19" s="26"/>
      <c r="S19" s="112" t="s">
        <v>65</v>
      </c>
      <c r="T19" s="142"/>
      <c r="U19" s="112">
        <v>10</v>
      </c>
      <c r="V19" s="257"/>
      <c r="W19" s="122" t="s">
        <v>12</v>
      </c>
      <c r="X19" s="125"/>
      <c r="Y19" s="121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2" ht="27.95" customHeight="1">
      <c r="B20" s="113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8"/>
      <c r="W20" s="119">
        <f>W14*4+W16*9+W18*4</f>
        <v>664.2</v>
      </c>
      <c r="X20" s="127"/>
      <c r="Y20" s="121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2" s="79" customFormat="1" ht="27.95" customHeight="1">
      <c r="B21" s="77">
        <v>2</v>
      </c>
      <c r="C21" s="255"/>
      <c r="D21" s="78" t="str">
        <f>'2月菜單'!I12</f>
        <v>寶島白飯</v>
      </c>
      <c r="E21" s="21" t="s">
        <v>15</v>
      </c>
      <c r="F21" s="78"/>
      <c r="G21" s="78" t="str">
        <f>'2月菜單'!I13</f>
        <v>甜麵醬北平烤鴨</v>
      </c>
      <c r="H21" s="152" t="s">
        <v>18</v>
      </c>
      <c r="I21" s="78"/>
      <c r="J21" s="78" t="str">
        <f>'2月菜單'!I14</f>
        <v>日式關東煮(豆)</v>
      </c>
      <c r="K21" s="78" t="s">
        <v>17</v>
      </c>
      <c r="L21" s="78"/>
      <c r="M21" s="152" t="str">
        <f>'2月菜單'!I15</f>
        <v>茶香滷蛋</v>
      </c>
      <c r="N21" s="152" t="s">
        <v>194</v>
      </c>
      <c r="O21" s="152"/>
      <c r="P21" s="78" t="str">
        <f>'2月菜單'!I16</f>
        <v>深色蔬菜</v>
      </c>
      <c r="Q21" s="78" t="s">
        <v>19</v>
      </c>
      <c r="R21" s="78"/>
      <c r="S21" s="78" t="str">
        <f>'2月菜單'!I17</f>
        <v>冬瓜排骨湯</v>
      </c>
      <c r="T21" s="78" t="s">
        <v>17</v>
      </c>
      <c r="U21" s="78"/>
      <c r="V21" s="256"/>
      <c r="W21" s="116" t="s">
        <v>7</v>
      </c>
      <c r="X21" s="117" t="s">
        <v>34</v>
      </c>
      <c r="Y21" s="132">
        <v>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>
      <c r="B22" s="80" t="s">
        <v>8</v>
      </c>
      <c r="C22" s="255"/>
      <c r="D22" s="112" t="s">
        <v>58</v>
      </c>
      <c r="E22" s="112"/>
      <c r="F22" s="112">
        <v>100</v>
      </c>
      <c r="G22" s="26" t="s">
        <v>196</v>
      </c>
      <c r="H22" s="26"/>
      <c r="I22" s="26">
        <v>100</v>
      </c>
      <c r="J22" s="25" t="s">
        <v>53</v>
      </c>
      <c r="K22" s="25"/>
      <c r="L22" s="25">
        <v>30</v>
      </c>
      <c r="M22" s="111" t="s">
        <v>195</v>
      </c>
      <c r="N22" s="111"/>
      <c r="O22" s="111"/>
      <c r="P22" s="26" t="str">
        <f>P21</f>
        <v>深色蔬菜</v>
      </c>
      <c r="Q22" s="26"/>
      <c r="R22" s="26">
        <v>120</v>
      </c>
      <c r="S22" s="26" t="s">
        <v>72</v>
      </c>
      <c r="T22" s="112"/>
      <c r="U22" s="112">
        <v>30</v>
      </c>
      <c r="V22" s="257"/>
      <c r="W22" s="119">
        <f>Y21*15+Y23*5+Y25*15+Y26*12</f>
        <v>86</v>
      </c>
      <c r="X22" s="120" t="s">
        <v>35</v>
      </c>
      <c r="Y22" s="133">
        <v>2.5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7.95" customHeight="1">
      <c r="B23" s="80">
        <v>21</v>
      </c>
      <c r="C23" s="255"/>
      <c r="D23" s="112"/>
      <c r="E23" s="112"/>
      <c r="F23" s="112"/>
      <c r="G23" s="26" t="s">
        <v>197</v>
      </c>
      <c r="H23" s="26"/>
      <c r="I23" s="26">
        <v>1</v>
      </c>
      <c r="J23" s="25" t="s">
        <v>62</v>
      </c>
      <c r="K23" s="25"/>
      <c r="L23" s="25">
        <v>10</v>
      </c>
      <c r="M23" s="112"/>
      <c r="N23" s="111"/>
      <c r="O23" s="111"/>
      <c r="P23" s="26"/>
      <c r="Q23" s="26"/>
      <c r="R23" s="26"/>
      <c r="S23" s="26" t="s">
        <v>143</v>
      </c>
      <c r="T23" s="112"/>
      <c r="U23" s="112">
        <v>5</v>
      </c>
      <c r="V23" s="257"/>
      <c r="W23" s="122" t="s">
        <v>9</v>
      </c>
      <c r="X23" s="123" t="s">
        <v>36</v>
      </c>
      <c r="Y23" s="133">
        <v>2.2000000000000002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2" s="90" customFormat="1" ht="27.95" customHeight="1">
      <c r="B24" s="80" t="s">
        <v>10</v>
      </c>
      <c r="C24" s="255"/>
      <c r="D24" s="112"/>
      <c r="E24" s="112"/>
      <c r="F24" s="112"/>
      <c r="G24" s="150"/>
      <c r="H24" s="84"/>
      <c r="I24" s="26"/>
      <c r="J24" s="26" t="s">
        <v>80</v>
      </c>
      <c r="K24" s="26"/>
      <c r="L24" s="25">
        <v>15</v>
      </c>
      <c r="M24" s="112"/>
      <c r="N24" s="140"/>
      <c r="O24" s="111"/>
      <c r="P24" s="26"/>
      <c r="Q24" s="84"/>
      <c r="R24" s="26"/>
      <c r="S24" s="26"/>
      <c r="T24" s="84"/>
      <c r="U24" s="26"/>
      <c r="V24" s="257"/>
      <c r="W24" s="119">
        <f>Y22*8+Y24*5+Y26*8</f>
        <v>31</v>
      </c>
      <c r="X24" s="123" t="s">
        <v>37</v>
      </c>
      <c r="Y24" s="133">
        <v>2.2000000000000002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7.95" customHeight="1">
      <c r="B25" s="259" t="s">
        <v>44</v>
      </c>
      <c r="C25" s="255"/>
      <c r="D25" s="112"/>
      <c r="E25" s="112"/>
      <c r="F25" s="112"/>
      <c r="G25" s="26"/>
      <c r="H25" s="84"/>
      <c r="I25" s="26"/>
      <c r="J25" s="26" t="s">
        <v>147</v>
      </c>
      <c r="K25" s="26"/>
      <c r="L25" s="26">
        <v>10</v>
      </c>
      <c r="M25" s="111"/>
      <c r="N25" s="140"/>
      <c r="O25" s="111"/>
      <c r="P25" s="26"/>
      <c r="Q25" s="84"/>
      <c r="R25" s="26"/>
      <c r="S25" s="26"/>
      <c r="T25" s="84"/>
      <c r="U25" s="26"/>
      <c r="V25" s="257"/>
      <c r="W25" s="122" t="s">
        <v>11</v>
      </c>
      <c r="X25" s="123" t="s">
        <v>38</v>
      </c>
      <c r="Y25" s="133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>
      <c r="B26" s="259"/>
      <c r="C26" s="255"/>
      <c r="D26" s="112"/>
      <c r="E26" s="112"/>
      <c r="F26" s="112"/>
      <c r="G26" s="95"/>
      <c r="H26" s="84"/>
      <c r="I26" s="26"/>
      <c r="J26" s="150"/>
      <c r="K26" s="84"/>
      <c r="L26" s="26"/>
      <c r="M26" s="26"/>
      <c r="N26" s="145"/>
      <c r="O26" s="26"/>
      <c r="P26" s="26"/>
      <c r="Q26" s="84"/>
      <c r="R26" s="26"/>
      <c r="S26" s="26"/>
      <c r="T26" s="84"/>
      <c r="U26" s="26"/>
      <c r="V26" s="257"/>
      <c r="W26" s="119">
        <f>Y21*2+Y22*7+Y26*8</f>
        <v>27.5</v>
      </c>
      <c r="X26" s="124" t="s">
        <v>39</v>
      </c>
      <c r="Y26" s="133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>
      <c r="B27" s="31" t="s">
        <v>43</v>
      </c>
      <c r="C27" s="96"/>
      <c r="D27" s="149"/>
      <c r="E27" s="84"/>
      <c r="F27" s="26"/>
      <c r="G27" s="26"/>
      <c r="H27" s="145"/>
      <c r="I27" s="25"/>
      <c r="J27" s="26"/>
      <c r="K27" s="84"/>
      <c r="L27" s="26"/>
      <c r="M27" s="26"/>
      <c r="N27" s="84"/>
      <c r="O27" s="26"/>
      <c r="P27" s="26"/>
      <c r="Q27" s="84"/>
      <c r="R27" s="26"/>
      <c r="S27" s="150"/>
      <c r="T27" s="84"/>
      <c r="U27" s="26"/>
      <c r="V27" s="257"/>
      <c r="W27" s="122" t="s">
        <v>12</v>
      </c>
      <c r="X27" s="125"/>
      <c r="Y27" s="133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2" s="90" customFormat="1" ht="27.95" customHeight="1" thickBot="1">
      <c r="B28" s="114"/>
      <c r="C28" s="97"/>
      <c r="D28" s="84"/>
      <c r="E28" s="84"/>
      <c r="F28" s="26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8"/>
      <c r="W28" s="134">
        <f>W22*4+W24*9+W26*4</f>
        <v>733</v>
      </c>
      <c r="X28" s="130"/>
      <c r="Y28" s="135"/>
      <c r="Z28" s="88"/>
      <c r="AB28" s="98"/>
      <c r="AC28" s="99">
        <f>AC27*4/AF27</f>
        <v>0.15817029484706532</v>
      </c>
      <c r="AD28" s="99">
        <f>AD27*9/AF27</f>
        <v>0.28520253513364563</v>
      </c>
      <c r="AE28" s="99">
        <f>AE27*4/AF27</f>
        <v>0.55662717001928907</v>
      </c>
    </row>
    <row r="29" spans="2:32" s="79" customFormat="1" ht="27.95" customHeight="1">
      <c r="B29" s="77">
        <v>2</v>
      </c>
      <c r="C29" s="255"/>
      <c r="D29" s="160" t="str">
        <f>'2月菜單'!M12</f>
        <v>紫米飯</v>
      </c>
      <c r="E29" s="78" t="s">
        <v>15</v>
      </c>
      <c r="F29" s="78"/>
      <c r="G29" s="78" t="str">
        <f>'2月菜單'!M13</f>
        <v>香酥魚排(海)(炸)</v>
      </c>
      <c r="H29" s="78" t="s">
        <v>52</v>
      </c>
      <c r="I29" s="78"/>
      <c r="J29" s="78" t="str">
        <f>'2月菜單'!M14</f>
        <v>瓜仔肉燥(醃)</v>
      </c>
      <c r="K29" s="78" t="s">
        <v>69</v>
      </c>
      <c r="L29" s="78"/>
      <c r="M29" s="78" t="str">
        <f>'2月菜單'!M15</f>
        <v>沙嗲四季豆炒菇</v>
      </c>
      <c r="N29" s="78" t="s">
        <v>18</v>
      </c>
      <c r="O29" s="78"/>
      <c r="P29" s="78" t="str">
        <f>'2月菜單'!M16</f>
        <v>淺色蔬菜</v>
      </c>
      <c r="Q29" s="78" t="s">
        <v>19</v>
      </c>
      <c r="R29" s="78"/>
      <c r="S29" s="78" t="str">
        <f>'2月菜單'!M17</f>
        <v>玉米蛋花湯</v>
      </c>
      <c r="T29" s="78" t="s">
        <v>17</v>
      </c>
      <c r="U29" s="78"/>
      <c r="V29" s="256"/>
      <c r="W29" s="116" t="s">
        <v>7</v>
      </c>
      <c r="X29" s="117" t="s">
        <v>34</v>
      </c>
      <c r="Y29" s="118">
        <v>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7.95" customHeight="1">
      <c r="B30" s="80" t="s">
        <v>8</v>
      </c>
      <c r="C30" s="263"/>
      <c r="D30" s="26" t="s">
        <v>58</v>
      </c>
      <c r="E30" s="26"/>
      <c r="F30" s="26">
        <v>60</v>
      </c>
      <c r="G30" s="26" t="s">
        <v>182</v>
      </c>
      <c r="H30" s="26"/>
      <c r="I30" s="26">
        <v>60</v>
      </c>
      <c r="J30" s="26" t="s">
        <v>112</v>
      </c>
      <c r="K30" s="175"/>
      <c r="L30" s="168">
        <v>30</v>
      </c>
      <c r="M30" s="26" t="s">
        <v>129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6" t="s">
        <v>68</v>
      </c>
      <c r="T30" s="26"/>
      <c r="U30" s="26">
        <v>20</v>
      </c>
      <c r="V30" s="257"/>
      <c r="W30" s="119">
        <f>Y29*15+Y31*5+Y33*15+Y34*12</f>
        <v>86.5</v>
      </c>
      <c r="X30" s="120" t="s">
        <v>35</v>
      </c>
      <c r="Y30" s="121">
        <v>2.5</v>
      </c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2" ht="27.95" customHeight="1">
      <c r="B31" s="80">
        <v>22</v>
      </c>
      <c r="C31" s="263"/>
      <c r="D31" s="26" t="s">
        <v>107</v>
      </c>
      <c r="E31" s="26"/>
      <c r="F31" s="26">
        <v>40</v>
      </c>
      <c r="G31" s="26"/>
      <c r="H31" s="26"/>
      <c r="I31" s="26"/>
      <c r="J31" s="26" t="s">
        <v>61</v>
      </c>
      <c r="K31" s="175"/>
      <c r="L31" s="163">
        <v>20</v>
      </c>
      <c r="M31" s="25" t="s">
        <v>130</v>
      </c>
      <c r="N31" s="145"/>
      <c r="O31" s="25">
        <v>10</v>
      </c>
      <c r="P31" s="26"/>
      <c r="Q31" s="26"/>
      <c r="R31" s="26"/>
      <c r="S31" s="26" t="s">
        <v>65</v>
      </c>
      <c r="T31" s="26"/>
      <c r="U31" s="26">
        <v>15</v>
      </c>
      <c r="V31" s="257"/>
      <c r="W31" s="122" t="s">
        <v>9</v>
      </c>
      <c r="X31" s="123" t="s">
        <v>36</v>
      </c>
      <c r="Y31" s="121">
        <v>2.2999999999999998</v>
      </c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</row>
    <row r="32" spans="2:32" ht="27.95" customHeight="1">
      <c r="B32" s="80" t="s">
        <v>10</v>
      </c>
      <c r="C32" s="263"/>
      <c r="D32" s="26"/>
      <c r="E32" s="84"/>
      <c r="F32" s="26"/>
      <c r="G32" s="150"/>
      <c r="H32" s="84"/>
      <c r="I32" s="26"/>
      <c r="J32" s="26" t="s">
        <v>106</v>
      </c>
      <c r="K32" s="176"/>
      <c r="L32" s="177">
        <v>15</v>
      </c>
      <c r="M32" s="25" t="s">
        <v>131</v>
      </c>
      <c r="N32" s="145"/>
      <c r="O32" s="25">
        <v>5</v>
      </c>
      <c r="P32" s="26"/>
      <c r="Q32" s="84"/>
      <c r="R32" s="26"/>
      <c r="S32" s="26"/>
      <c r="T32" s="84"/>
      <c r="U32" s="26"/>
      <c r="V32" s="257"/>
      <c r="W32" s="119">
        <f>Y30*5+Y32*5+Y34*8</f>
        <v>23.5</v>
      </c>
      <c r="X32" s="123" t="s">
        <v>37</v>
      </c>
      <c r="Y32" s="121">
        <v>2.2000000000000002</v>
      </c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</row>
    <row r="33" spans="2:32" ht="27.95" customHeight="1">
      <c r="B33" s="259" t="s">
        <v>45</v>
      </c>
      <c r="C33" s="263"/>
      <c r="D33" s="25"/>
      <c r="E33" s="30"/>
      <c r="F33" s="25"/>
      <c r="G33" s="150"/>
      <c r="H33" s="84"/>
      <c r="I33" s="26"/>
      <c r="J33" s="150"/>
      <c r="K33" s="84"/>
      <c r="L33" s="26"/>
      <c r="M33" s="25" t="s">
        <v>132</v>
      </c>
      <c r="N33" s="145"/>
      <c r="O33" s="25">
        <v>5</v>
      </c>
      <c r="P33" s="26"/>
      <c r="Q33" s="84"/>
      <c r="R33" s="26"/>
      <c r="S33" s="26"/>
      <c r="T33" s="84"/>
      <c r="U33" s="26"/>
      <c r="V33" s="257"/>
      <c r="W33" s="122" t="s">
        <v>11</v>
      </c>
      <c r="X33" s="123" t="s">
        <v>38</v>
      </c>
      <c r="Y33" s="121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7.95" customHeight="1">
      <c r="B34" s="259"/>
      <c r="C34" s="263"/>
      <c r="D34" s="30"/>
      <c r="E34" s="30"/>
      <c r="F34" s="25"/>
      <c r="G34" s="26"/>
      <c r="H34" s="84"/>
      <c r="I34" s="26"/>
      <c r="J34" s="150"/>
      <c r="K34" s="84"/>
      <c r="L34" s="26"/>
      <c r="M34" s="150"/>
      <c r="N34" s="84"/>
      <c r="O34" s="26"/>
      <c r="P34" s="26"/>
      <c r="Q34" s="84"/>
      <c r="R34" s="26"/>
      <c r="S34" s="26"/>
      <c r="T34" s="84"/>
      <c r="U34" s="26"/>
      <c r="V34" s="257"/>
      <c r="W34" s="119">
        <f>Y29*2+Y30*7+Y34*8</f>
        <v>27.5</v>
      </c>
      <c r="X34" s="124" t="s">
        <v>39</v>
      </c>
      <c r="Y34" s="131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7.95" customHeight="1">
      <c r="B35" s="31" t="s">
        <v>43</v>
      </c>
      <c r="C35" s="172"/>
      <c r="D35" s="84"/>
      <c r="E35" s="84"/>
      <c r="F35" s="26"/>
      <c r="G35" s="26"/>
      <c r="H35" s="84"/>
      <c r="I35" s="26"/>
      <c r="J35" s="178"/>
      <c r="K35" s="84"/>
      <c r="L35" s="26"/>
      <c r="M35" s="26"/>
      <c r="N35" s="84"/>
      <c r="O35" s="26"/>
      <c r="P35" s="26"/>
      <c r="Q35" s="84"/>
      <c r="R35" s="26"/>
      <c r="S35" s="26"/>
      <c r="T35" s="84"/>
      <c r="U35" s="26"/>
      <c r="V35" s="257"/>
      <c r="W35" s="122" t="s">
        <v>12</v>
      </c>
      <c r="X35" s="125"/>
      <c r="Y35" s="121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2" ht="27.95" customHeight="1">
      <c r="B36" s="113"/>
      <c r="C36" s="61"/>
      <c r="D36" s="170"/>
      <c r="E36" s="171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50"/>
      <c r="T36" s="84"/>
      <c r="U36" s="26"/>
      <c r="V36" s="258"/>
      <c r="W36" s="119">
        <f>W30*4+W32*9+W34*4</f>
        <v>667.5</v>
      </c>
      <c r="X36" s="126"/>
      <c r="Y36" s="131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2" s="79" customFormat="1" ht="27.95" customHeight="1">
      <c r="B37" s="77">
        <v>2</v>
      </c>
      <c r="C37" s="255"/>
      <c r="D37" s="161" t="str">
        <f>'2月菜單'!Q12</f>
        <v>黑嚕嚕韓式炸醬麵</v>
      </c>
      <c r="E37" s="78" t="s">
        <v>17</v>
      </c>
      <c r="F37" s="78"/>
      <c r="G37" s="78" t="str">
        <f>'2月菜單'!Q13</f>
        <v>鐵路排骨</v>
      </c>
      <c r="H37" s="78" t="s">
        <v>81</v>
      </c>
      <c r="I37" s="78"/>
      <c r="J37" s="78" t="str">
        <f>'2月菜單'!Q14</f>
        <v>日式烤饅頭(冷主)</v>
      </c>
      <c r="K37" s="78" t="s">
        <v>51</v>
      </c>
      <c r="L37" s="78"/>
      <c r="M37" s="78" t="str">
        <f>'2月菜單'!Q15</f>
        <v>北斗肉圓(加)</v>
      </c>
      <c r="N37" s="78" t="s">
        <v>15</v>
      </c>
      <c r="O37" s="78"/>
      <c r="P37" s="78" t="str">
        <f>'2月菜單'!Q16</f>
        <v>深色蔬菜</v>
      </c>
      <c r="Q37" s="78" t="s">
        <v>19</v>
      </c>
      <c r="R37" s="78"/>
      <c r="S37" s="78" t="str">
        <f>'2月菜單'!Q17</f>
        <v>暖心紅豆紫米湯</v>
      </c>
      <c r="T37" s="78" t="s">
        <v>17</v>
      </c>
      <c r="U37" s="78"/>
      <c r="V37" s="256"/>
      <c r="W37" s="116" t="s">
        <v>7</v>
      </c>
      <c r="X37" s="117" t="s">
        <v>34</v>
      </c>
      <c r="Y37" s="136">
        <v>5.2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7.95" customHeight="1">
      <c r="B38" s="80" t="s">
        <v>8</v>
      </c>
      <c r="C38" s="255"/>
      <c r="D38" s="111" t="s">
        <v>165</v>
      </c>
      <c r="E38" s="111"/>
      <c r="F38" s="111">
        <v>250</v>
      </c>
      <c r="G38" s="112" t="s">
        <v>149</v>
      </c>
      <c r="H38" s="112"/>
      <c r="I38" s="112">
        <v>50</v>
      </c>
      <c r="J38" s="26" t="s">
        <v>198</v>
      </c>
      <c r="K38" s="26"/>
      <c r="L38" s="110">
        <v>30</v>
      </c>
      <c r="M38" s="26" t="s">
        <v>183</v>
      </c>
      <c r="N38" s="26"/>
      <c r="O38" s="110">
        <v>30</v>
      </c>
      <c r="P38" s="168" t="str">
        <f>P37</f>
        <v>深色蔬菜</v>
      </c>
      <c r="Q38" s="138"/>
      <c r="R38" s="26">
        <v>120</v>
      </c>
      <c r="S38" s="25" t="s">
        <v>110</v>
      </c>
      <c r="T38" s="25"/>
      <c r="U38" s="25">
        <v>10</v>
      </c>
      <c r="V38" s="257"/>
      <c r="W38" s="119">
        <f>Y37*15+Y39*5+Y41*15+Y42*12</f>
        <v>89.5</v>
      </c>
      <c r="X38" s="120" t="s">
        <v>35</v>
      </c>
      <c r="Y38" s="128">
        <v>2.5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7.95" customHeight="1">
      <c r="B39" s="80">
        <v>23</v>
      </c>
      <c r="C39" s="255"/>
      <c r="D39" s="111" t="s">
        <v>135</v>
      </c>
      <c r="E39" s="111"/>
      <c r="F39" s="111">
        <v>30</v>
      </c>
      <c r="G39" s="112"/>
      <c r="H39" s="111"/>
      <c r="I39" s="111"/>
      <c r="J39" s="26"/>
      <c r="K39" s="26"/>
      <c r="L39" s="110"/>
      <c r="M39" s="26"/>
      <c r="N39" s="26"/>
      <c r="O39" s="110"/>
      <c r="P39" s="163"/>
      <c r="Q39" s="171"/>
      <c r="R39" s="26"/>
      <c r="S39" s="26" t="s">
        <v>111</v>
      </c>
      <c r="T39" s="84"/>
      <c r="U39" s="26">
        <v>5</v>
      </c>
      <c r="V39" s="257"/>
      <c r="W39" s="122" t="s">
        <v>9</v>
      </c>
      <c r="X39" s="123" t="s">
        <v>36</v>
      </c>
      <c r="Y39" s="128">
        <v>2.2999999999999998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2" ht="27.95" customHeight="1">
      <c r="B40" s="80" t="s">
        <v>10</v>
      </c>
      <c r="C40" s="255"/>
      <c r="D40" s="25" t="s">
        <v>184</v>
      </c>
      <c r="E40" s="111"/>
      <c r="F40" s="111">
        <v>10</v>
      </c>
      <c r="G40" s="26"/>
      <c r="H40" s="84"/>
      <c r="I40" s="26"/>
      <c r="J40" s="26"/>
      <c r="K40" s="84"/>
      <c r="L40" s="110"/>
      <c r="M40" s="26"/>
      <c r="N40" s="84"/>
      <c r="O40" s="110"/>
      <c r="P40" s="163"/>
      <c r="Q40" s="138"/>
      <c r="R40" s="26"/>
      <c r="S40" s="26"/>
      <c r="T40" s="26"/>
      <c r="U40" s="26"/>
      <c r="V40" s="257"/>
      <c r="W40" s="119">
        <f>Y38*5+Y40*5+Y42*8</f>
        <v>23.5</v>
      </c>
      <c r="X40" s="123" t="s">
        <v>37</v>
      </c>
      <c r="Y40" s="128">
        <v>2.2000000000000002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2" ht="27.95" customHeight="1">
      <c r="B41" s="259" t="s">
        <v>46</v>
      </c>
      <c r="C41" s="255"/>
      <c r="D41" s="111" t="s">
        <v>61</v>
      </c>
      <c r="E41" s="140"/>
      <c r="F41" s="111">
        <v>10</v>
      </c>
      <c r="G41" s="26"/>
      <c r="H41" s="84"/>
      <c r="I41" s="26"/>
      <c r="J41" s="26"/>
      <c r="K41" s="151"/>
      <c r="L41" s="110"/>
      <c r="M41" s="26"/>
      <c r="N41" s="26"/>
      <c r="O41" s="110"/>
      <c r="P41" s="163"/>
      <c r="Q41" s="138"/>
      <c r="R41" s="26"/>
      <c r="S41" s="26"/>
      <c r="T41" s="26"/>
      <c r="U41" s="26"/>
      <c r="V41" s="257"/>
      <c r="W41" s="122" t="s">
        <v>11</v>
      </c>
      <c r="X41" s="123" t="s">
        <v>38</v>
      </c>
      <c r="Y41" s="128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7.95" customHeight="1">
      <c r="B42" s="259"/>
      <c r="C42" s="255"/>
      <c r="D42" s="111" t="s">
        <v>71</v>
      </c>
      <c r="E42" s="140"/>
      <c r="F42" s="111">
        <v>10</v>
      </c>
      <c r="G42" s="150"/>
      <c r="H42" s="84"/>
      <c r="I42" s="26"/>
      <c r="J42" s="26"/>
      <c r="K42" s="84"/>
      <c r="L42" s="26"/>
      <c r="M42" s="26"/>
      <c r="N42" s="84"/>
      <c r="O42" s="110"/>
      <c r="P42" s="163"/>
      <c r="Q42" s="171"/>
      <c r="R42" s="26"/>
      <c r="S42" s="26"/>
      <c r="T42" s="84"/>
      <c r="U42" s="26"/>
      <c r="V42" s="257"/>
      <c r="W42" s="119">
        <f>Y37*2+Y38*7+Y42*8</f>
        <v>27.9</v>
      </c>
      <c r="X42" s="124" t="s">
        <v>39</v>
      </c>
      <c r="Y42" s="128">
        <v>0</v>
      </c>
      <c r="Z42" s="61"/>
      <c r="AA42" s="62" t="s">
        <v>29</v>
      </c>
      <c r="AE42" s="62">
        <f>AB42*15</f>
        <v>0</v>
      </c>
    </row>
    <row r="43" spans="2:32" ht="27.95" customHeight="1">
      <c r="B43" s="31" t="s">
        <v>43</v>
      </c>
      <c r="C43" s="85"/>
      <c r="D43" s="149"/>
      <c r="E43" s="84"/>
      <c r="F43" s="26"/>
      <c r="G43" s="26"/>
      <c r="H43" s="84"/>
      <c r="I43" s="26"/>
      <c r="J43" s="26"/>
      <c r="K43" s="84"/>
      <c r="L43" s="26"/>
      <c r="M43" s="26"/>
      <c r="N43" s="84"/>
      <c r="O43" s="110"/>
      <c r="P43" s="163"/>
      <c r="Q43" s="171"/>
      <c r="R43" s="26"/>
      <c r="S43" s="26"/>
      <c r="T43" s="84"/>
      <c r="U43" s="26"/>
      <c r="V43" s="257"/>
      <c r="W43" s="122" t="s">
        <v>12</v>
      </c>
      <c r="X43" s="125"/>
      <c r="Y43" s="128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2" ht="27.95" customHeight="1" thickBot="1">
      <c r="B44" s="115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101"/>
      <c r="T44" s="100"/>
      <c r="U44" s="101"/>
      <c r="V44" s="258"/>
      <c r="W44" s="129">
        <f>W38*4+W40*9+W42*4</f>
        <v>681.1</v>
      </c>
      <c r="X44" s="130"/>
      <c r="Y44" s="137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2" s="94" customFormat="1" ht="21.75" customHeight="1">
      <c r="B45" s="63"/>
      <c r="C45" s="62"/>
      <c r="D45" s="62"/>
      <c r="E45" s="102"/>
      <c r="F45" s="62"/>
      <c r="G45" s="62"/>
      <c r="H45" s="102"/>
      <c r="I45" s="6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103"/>
      <c r="AB45" s="89"/>
    </row>
    <row r="46" spans="2:32">
      <c r="B46" s="89"/>
      <c r="C46" s="94"/>
      <c r="D46" s="253"/>
      <c r="E46" s="253"/>
      <c r="F46" s="254"/>
      <c r="G46" s="254"/>
      <c r="H46" s="104"/>
      <c r="K46" s="104"/>
      <c r="N46" s="104"/>
      <c r="Q46" s="104"/>
      <c r="T46" s="104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zoomScale="60" workbookViewId="0">
      <selection activeCell="G18" sqref="G18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>
      <c r="B1" s="260" t="s">
        <v>189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50"/>
      <c r="AB1" s="52"/>
    </row>
    <row r="2" spans="2:32" ht="16.5" customHeight="1">
      <c r="B2" s="272"/>
      <c r="C2" s="273"/>
      <c r="D2" s="273"/>
      <c r="E2" s="273"/>
      <c r="F2" s="273"/>
      <c r="G2" s="27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>
      <c r="B3" s="108" t="s">
        <v>31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7" t="s">
        <v>30</v>
      </c>
      <c r="F4" s="13"/>
      <c r="G4" s="13" t="s">
        <v>3</v>
      </c>
      <c r="H4" s="67" t="s">
        <v>30</v>
      </c>
      <c r="I4" s="13"/>
      <c r="J4" s="13" t="s">
        <v>4</v>
      </c>
      <c r="K4" s="67" t="s">
        <v>30</v>
      </c>
      <c r="L4" s="14"/>
      <c r="M4" s="13" t="s">
        <v>4</v>
      </c>
      <c r="N4" s="67" t="s">
        <v>30</v>
      </c>
      <c r="O4" s="13"/>
      <c r="P4" s="13" t="s">
        <v>4</v>
      </c>
      <c r="Q4" s="67" t="s">
        <v>30</v>
      </c>
      <c r="R4" s="13"/>
      <c r="S4" s="15" t="s">
        <v>5</v>
      </c>
      <c r="T4" s="67" t="s">
        <v>30</v>
      </c>
      <c r="U4" s="13"/>
      <c r="V4" s="109" t="s">
        <v>33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2</v>
      </c>
      <c r="C5" s="267"/>
      <c r="D5" s="21" t="str">
        <f>'2月菜單'!A21</f>
        <v>寶島白飯+爆漿芋泥包(冷主)</v>
      </c>
      <c r="E5" s="21" t="s">
        <v>50</v>
      </c>
      <c r="F5" s="22" t="s">
        <v>16</v>
      </c>
      <c r="G5" s="21" t="str">
        <f>'2月菜單'!A22</f>
        <v>夜市炸雞排(炸)</v>
      </c>
      <c r="H5" s="21" t="s">
        <v>52</v>
      </c>
      <c r="I5" s="22" t="s">
        <v>16</v>
      </c>
      <c r="J5" s="21" t="str">
        <f>'2月菜單'!A23</f>
        <v>梅干瓜仔肉燥(醃)</v>
      </c>
      <c r="K5" s="21" t="s">
        <v>49</v>
      </c>
      <c r="L5" s="22" t="s">
        <v>16</v>
      </c>
      <c r="M5" s="21" t="str">
        <f>'2月菜單'!A24</f>
        <v>金門大鍋貼(加)</v>
      </c>
      <c r="N5" s="21" t="s">
        <v>15</v>
      </c>
      <c r="O5" s="22" t="s">
        <v>16</v>
      </c>
      <c r="P5" s="21" t="str">
        <f>'2月菜單'!A25</f>
        <v>深色蔬菜</v>
      </c>
      <c r="Q5" s="21" t="s">
        <v>19</v>
      </c>
      <c r="R5" s="22" t="s">
        <v>16</v>
      </c>
      <c r="S5" s="21" t="str">
        <f>'2月菜單'!A26</f>
        <v>海芽味噌湯</v>
      </c>
      <c r="T5" s="21" t="s">
        <v>17</v>
      </c>
      <c r="U5" s="22" t="s">
        <v>16</v>
      </c>
      <c r="V5" s="269"/>
      <c r="W5" s="116" t="s">
        <v>7</v>
      </c>
      <c r="X5" s="117" t="s">
        <v>34</v>
      </c>
      <c r="Y5" s="118">
        <v>5.3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67"/>
      <c r="D6" s="112" t="s">
        <v>58</v>
      </c>
      <c r="E6" s="112"/>
      <c r="F6" s="112">
        <v>100</v>
      </c>
      <c r="G6" s="111" t="s">
        <v>118</v>
      </c>
      <c r="H6" s="111"/>
      <c r="I6" s="111">
        <v>100</v>
      </c>
      <c r="J6" s="26" t="s">
        <v>112</v>
      </c>
      <c r="K6" s="175"/>
      <c r="L6" s="168">
        <v>30</v>
      </c>
      <c r="M6" s="112" t="s">
        <v>185</v>
      </c>
      <c r="N6" s="112"/>
      <c r="O6" s="112">
        <v>30</v>
      </c>
      <c r="P6" s="26" t="s">
        <v>56</v>
      </c>
      <c r="Q6" s="25"/>
      <c r="R6" s="25">
        <v>120</v>
      </c>
      <c r="S6" s="26" t="s">
        <v>67</v>
      </c>
      <c r="T6" s="26"/>
      <c r="U6" s="26">
        <v>2</v>
      </c>
      <c r="V6" s="270"/>
      <c r="W6" s="119">
        <f>Y5*15+Y7*5+Y9*15+Y10*12</f>
        <v>91.5</v>
      </c>
      <c r="X6" s="120" t="s">
        <v>35</v>
      </c>
      <c r="Y6" s="121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26</v>
      </c>
      <c r="C7" s="267"/>
      <c r="D7" s="213" t="s">
        <v>202</v>
      </c>
      <c r="E7" s="112"/>
      <c r="F7" s="112">
        <v>30</v>
      </c>
      <c r="G7" s="112"/>
      <c r="H7" s="112"/>
      <c r="I7" s="112"/>
      <c r="J7" s="26" t="s">
        <v>61</v>
      </c>
      <c r="K7" s="175"/>
      <c r="L7" s="163">
        <v>20</v>
      </c>
      <c r="M7" s="111"/>
      <c r="N7" s="111"/>
      <c r="O7" s="111"/>
      <c r="P7" s="25"/>
      <c r="Q7" s="25"/>
      <c r="R7" s="25"/>
      <c r="S7" s="26" t="s">
        <v>59</v>
      </c>
      <c r="T7" s="26"/>
      <c r="U7" s="26">
        <v>30</v>
      </c>
      <c r="V7" s="270"/>
      <c r="W7" s="122" t="s">
        <v>9</v>
      </c>
      <c r="X7" s="123" t="s">
        <v>36</v>
      </c>
      <c r="Y7" s="121">
        <v>2.4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67"/>
      <c r="D8" s="112"/>
      <c r="E8" s="112"/>
      <c r="F8" s="112"/>
      <c r="G8" s="112"/>
      <c r="H8" s="112"/>
      <c r="I8" s="112"/>
      <c r="J8" s="26" t="s">
        <v>106</v>
      </c>
      <c r="K8" s="176"/>
      <c r="L8" s="177">
        <v>15</v>
      </c>
      <c r="M8" s="111"/>
      <c r="N8" s="111"/>
      <c r="O8" s="111"/>
      <c r="P8" s="25"/>
      <c r="Q8" s="30"/>
      <c r="R8" s="25"/>
      <c r="S8" s="26" t="s">
        <v>63</v>
      </c>
      <c r="T8" s="84"/>
      <c r="U8" s="26">
        <v>5</v>
      </c>
      <c r="V8" s="270"/>
      <c r="W8" s="119">
        <f>Y6*5+Y8*5+Y10*8</f>
        <v>23.5</v>
      </c>
      <c r="X8" s="123" t="s">
        <v>37</v>
      </c>
      <c r="Y8" s="121">
        <v>2.2000000000000002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68" t="s">
        <v>74</v>
      </c>
      <c r="C9" s="267"/>
      <c r="D9" s="112"/>
      <c r="E9" s="112"/>
      <c r="F9" s="112"/>
      <c r="G9" s="111"/>
      <c r="H9" s="140"/>
      <c r="I9" s="111"/>
      <c r="J9" s="112" t="s">
        <v>161</v>
      </c>
      <c r="K9" s="112"/>
      <c r="L9" s="112">
        <v>5</v>
      </c>
      <c r="M9" s="26"/>
      <c r="N9" s="26"/>
      <c r="O9" s="26"/>
      <c r="P9" s="25"/>
      <c r="Q9" s="30"/>
      <c r="R9" s="25"/>
      <c r="S9" s="26"/>
      <c r="T9" s="84"/>
      <c r="U9" s="26"/>
      <c r="V9" s="270"/>
      <c r="W9" s="122" t="s">
        <v>11</v>
      </c>
      <c r="X9" s="123" t="s">
        <v>38</v>
      </c>
      <c r="Y9" s="12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68"/>
      <c r="C10" s="267"/>
      <c r="D10" s="112"/>
      <c r="E10" s="112"/>
      <c r="F10" s="112"/>
      <c r="G10" s="179"/>
      <c r="H10" s="140"/>
      <c r="I10" s="111"/>
      <c r="J10" s="180"/>
      <c r="K10" s="181"/>
      <c r="L10" s="111"/>
      <c r="M10" s="140"/>
      <c r="N10" s="140"/>
      <c r="O10" s="111"/>
      <c r="P10" s="25"/>
      <c r="Q10" s="30"/>
      <c r="R10" s="25"/>
      <c r="S10" s="26"/>
      <c r="T10" s="149"/>
      <c r="U10" s="26"/>
      <c r="V10" s="270"/>
      <c r="W10" s="119">
        <f>Y5*2+Y6*7+Y10*8</f>
        <v>28.1</v>
      </c>
      <c r="X10" s="124" t="s">
        <v>39</v>
      </c>
      <c r="Y10" s="121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43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270"/>
      <c r="W11" s="122" t="s">
        <v>12</v>
      </c>
      <c r="X11" s="125"/>
      <c r="Y11" s="12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71"/>
      <c r="W12" s="119">
        <f>W6*4+W8*9+W10*4</f>
        <v>689.9</v>
      </c>
      <c r="X12" s="127"/>
      <c r="Y12" s="121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2</v>
      </c>
      <c r="C13" s="267"/>
      <c r="D13" s="21" t="str">
        <f>'2月菜單'!E21</f>
        <v>地瓜飯</v>
      </c>
      <c r="E13" s="21" t="s">
        <v>15</v>
      </c>
      <c r="F13" s="21"/>
      <c r="G13" s="21" t="str">
        <f>'2月菜單'!E22</f>
        <v>蜜汁烤豬排</v>
      </c>
      <c r="H13" s="21" t="s">
        <v>51</v>
      </c>
      <c r="I13" s="21"/>
      <c r="J13" s="21" t="str">
        <f>'2月菜單'!E23</f>
        <v>冬瓜燒雞(豆)</v>
      </c>
      <c r="K13" s="21" t="s">
        <v>17</v>
      </c>
      <c r="L13" s="21"/>
      <c r="M13" s="21" t="str">
        <f>'2月菜單'!E24</f>
        <v>白花炒中卷(海)</v>
      </c>
      <c r="N13" s="21" t="s">
        <v>17</v>
      </c>
      <c r="O13" s="21"/>
      <c r="P13" s="21" t="str">
        <f>'2月菜單'!E25</f>
        <v>淺色蔬菜</v>
      </c>
      <c r="Q13" s="21" t="s">
        <v>19</v>
      </c>
      <c r="R13" s="21"/>
      <c r="S13" s="21" t="str">
        <f>'2月菜單'!E26</f>
        <v>玉米濃湯(芡)</v>
      </c>
      <c r="T13" s="21" t="s">
        <v>17</v>
      </c>
      <c r="U13" s="21"/>
      <c r="V13" s="269"/>
      <c r="W13" s="116" t="s">
        <v>7</v>
      </c>
      <c r="X13" s="117" t="s">
        <v>34</v>
      </c>
      <c r="Y13" s="118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67"/>
      <c r="D14" s="112" t="s">
        <v>58</v>
      </c>
      <c r="E14" s="112"/>
      <c r="F14" s="112">
        <v>80</v>
      </c>
      <c r="G14" s="26" t="s">
        <v>149</v>
      </c>
      <c r="H14" s="26"/>
      <c r="I14" s="26">
        <v>60</v>
      </c>
      <c r="J14" s="25" t="s">
        <v>120</v>
      </c>
      <c r="K14" s="111"/>
      <c r="L14" s="111">
        <v>20</v>
      </c>
      <c r="M14" s="111" t="s">
        <v>75</v>
      </c>
      <c r="N14" s="111"/>
      <c r="O14" s="111">
        <v>60</v>
      </c>
      <c r="P14" s="26" t="s">
        <v>55</v>
      </c>
      <c r="Q14" s="25"/>
      <c r="R14" s="25">
        <v>120</v>
      </c>
      <c r="S14" s="112" t="s">
        <v>68</v>
      </c>
      <c r="T14" s="112"/>
      <c r="U14" s="112">
        <v>5</v>
      </c>
      <c r="V14" s="270"/>
      <c r="W14" s="119">
        <f>Y13*15+Y15*5+Y17*15+Y18*12</f>
        <v>94</v>
      </c>
      <c r="X14" s="120" t="s">
        <v>35</v>
      </c>
      <c r="Y14" s="121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27</v>
      </c>
      <c r="C15" s="267"/>
      <c r="D15" s="112" t="s">
        <v>66</v>
      </c>
      <c r="E15" s="112"/>
      <c r="F15" s="112">
        <v>55</v>
      </c>
      <c r="G15" s="26"/>
      <c r="H15" s="26"/>
      <c r="I15" s="26"/>
      <c r="J15" s="25" t="s">
        <v>72</v>
      </c>
      <c r="K15" s="111"/>
      <c r="L15" s="111">
        <v>35</v>
      </c>
      <c r="M15" s="111" t="s">
        <v>62</v>
      </c>
      <c r="N15" s="143"/>
      <c r="O15" s="111">
        <v>10</v>
      </c>
      <c r="P15" s="25"/>
      <c r="Q15" s="25"/>
      <c r="R15" s="25"/>
      <c r="S15" s="112" t="s">
        <v>61</v>
      </c>
      <c r="T15" s="112"/>
      <c r="U15" s="112">
        <v>5</v>
      </c>
      <c r="V15" s="270"/>
      <c r="W15" s="122" t="s">
        <v>9</v>
      </c>
      <c r="X15" s="123" t="s">
        <v>36</v>
      </c>
      <c r="Y15" s="121">
        <v>2.2999999999999998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267"/>
      <c r="D16" s="112"/>
      <c r="E16" s="112"/>
      <c r="F16" s="112"/>
      <c r="G16" s="26"/>
      <c r="H16" s="84"/>
      <c r="I16" s="26"/>
      <c r="J16" s="25" t="s">
        <v>77</v>
      </c>
      <c r="K16" s="143"/>
      <c r="L16" s="111">
        <v>15</v>
      </c>
      <c r="M16" s="25" t="s">
        <v>153</v>
      </c>
      <c r="N16" s="143"/>
      <c r="O16" s="111">
        <v>15</v>
      </c>
      <c r="P16" s="25"/>
      <c r="Q16" s="30"/>
      <c r="R16" s="25"/>
      <c r="S16" s="112" t="s">
        <v>65</v>
      </c>
      <c r="T16" s="112"/>
      <c r="U16" s="112">
        <v>5</v>
      </c>
      <c r="V16" s="270"/>
      <c r="W16" s="119">
        <f>Y14*5+Y16*5+Y18*8</f>
        <v>23.5</v>
      </c>
      <c r="X16" s="123" t="s">
        <v>37</v>
      </c>
      <c r="Y16" s="121">
        <v>2.2000000000000002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68" t="s">
        <v>42</v>
      </c>
      <c r="C17" s="267"/>
      <c r="D17" s="140"/>
      <c r="E17" s="140"/>
      <c r="F17" s="111"/>
      <c r="G17" s="111"/>
      <c r="H17" s="140"/>
      <c r="I17" s="111"/>
      <c r="J17" s="25" t="s">
        <v>80</v>
      </c>
      <c r="K17" s="140"/>
      <c r="L17" s="111">
        <v>20</v>
      </c>
      <c r="M17" s="26"/>
      <c r="N17" s="26"/>
      <c r="O17" s="26"/>
      <c r="P17" s="25"/>
      <c r="Q17" s="30"/>
      <c r="R17" s="25"/>
      <c r="S17" s="26" t="s">
        <v>64</v>
      </c>
      <c r="T17" s="26"/>
      <c r="U17" s="26">
        <v>5</v>
      </c>
      <c r="V17" s="270"/>
      <c r="W17" s="122" t="s">
        <v>11</v>
      </c>
      <c r="X17" s="123" t="s">
        <v>38</v>
      </c>
      <c r="Y17" s="121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68"/>
      <c r="C18" s="267"/>
      <c r="D18" s="30"/>
      <c r="E18" s="30"/>
      <c r="F18" s="25"/>
      <c r="G18" s="25"/>
      <c r="H18" s="30"/>
      <c r="I18" s="25"/>
      <c r="J18" s="112"/>
      <c r="K18" s="26"/>
      <c r="L18" s="26"/>
      <c r="M18" s="26"/>
      <c r="N18" s="30"/>
      <c r="O18" s="26"/>
      <c r="P18" s="25"/>
      <c r="Q18" s="30"/>
      <c r="R18" s="25"/>
      <c r="S18" s="26" t="s">
        <v>62</v>
      </c>
      <c r="T18" s="84"/>
      <c r="U18" s="26">
        <v>5</v>
      </c>
      <c r="V18" s="270"/>
      <c r="W18" s="119">
        <f>Y14*7+Y13*2+Y18*8</f>
        <v>28.5</v>
      </c>
      <c r="X18" s="124" t="s">
        <v>39</v>
      </c>
      <c r="Y18" s="12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43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25"/>
      <c r="U19" s="25"/>
      <c r="V19" s="270"/>
      <c r="W19" s="122" t="s">
        <v>12</v>
      </c>
      <c r="X19" s="125"/>
      <c r="Y19" s="121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71"/>
      <c r="W20" s="119">
        <f>W14*4+W16*9+W18*4</f>
        <v>701.5</v>
      </c>
      <c r="X20" s="127"/>
      <c r="Y20" s="121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2</v>
      </c>
      <c r="C21" s="267"/>
      <c r="D21" s="21">
        <f>'2月菜單'!I21</f>
        <v>0</v>
      </c>
      <c r="E21" s="21"/>
      <c r="F21" s="21"/>
      <c r="G21" s="21" t="str">
        <f>'2月菜單'!I22</f>
        <v>放假</v>
      </c>
      <c r="H21" s="21"/>
      <c r="I21" s="21"/>
      <c r="J21" s="21">
        <f>'2月菜單'!I23</f>
        <v>0</v>
      </c>
      <c r="K21" s="21"/>
      <c r="L21" s="21"/>
      <c r="M21" s="21">
        <f>'2月菜單'!I24</f>
        <v>0</v>
      </c>
      <c r="N21" s="21"/>
      <c r="O21" s="21"/>
      <c r="P21" s="21">
        <f>'2月菜單'!I25</f>
        <v>0</v>
      </c>
      <c r="Q21" s="21"/>
      <c r="R21" s="21"/>
      <c r="S21" s="21">
        <f>'2月菜單'!I26</f>
        <v>0</v>
      </c>
      <c r="T21" s="21"/>
      <c r="U21" s="21"/>
      <c r="V21" s="269"/>
      <c r="W21" s="116" t="s">
        <v>7</v>
      </c>
      <c r="X21" s="117" t="s">
        <v>34</v>
      </c>
      <c r="Y21" s="118">
        <v>0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>
      <c r="B22" s="24" t="s">
        <v>8</v>
      </c>
      <c r="C22" s="267"/>
      <c r="D22" s="112"/>
      <c r="E22" s="112"/>
      <c r="F22" s="112"/>
      <c r="G22" s="26"/>
      <c r="H22" s="112"/>
      <c r="I22" s="112"/>
      <c r="J22" s="173"/>
      <c r="K22" s="173"/>
      <c r="L22" s="26"/>
      <c r="M22" s="25"/>
      <c r="N22" s="25"/>
      <c r="O22" s="25"/>
      <c r="P22" s="26"/>
      <c r="Q22" s="25"/>
      <c r="R22" s="25"/>
      <c r="S22" s="25"/>
      <c r="T22" s="25"/>
      <c r="U22" s="25"/>
      <c r="V22" s="270"/>
      <c r="W22" s="119"/>
      <c r="X22" s="120" t="s">
        <v>35</v>
      </c>
      <c r="Y22" s="121">
        <v>0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7.95" customHeight="1">
      <c r="B23" s="24">
        <v>28</v>
      </c>
      <c r="C23" s="267"/>
      <c r="D23" s="111"/>
      <c r="E23" s="111"/>
      <c r="F23" s="111"/>
      <c r="G23" s="112"/>
      <c r="H23" s="112"/>
      <c r="I23" s="112"/>
      <c r="J23" s="26"/>
      <c r="K23" s="149"/>
      <c r="L23" s="26"/>
      <c r="M23" s="25"/>
      <c r="N23" s="25"/>
      <c r="O23" s="25"/>
      <c r="P23" s="25"/>
      <c r="Q23" s="25"/>
      <c r="R23" s="25"/>
      <c r="S23" s="25"/>
      <c r="T23" s="25"/>
      <c r="U23" s="25"/>
      <c r="V23" s="270"/>
      <c r="W23" s="122" t="s">
        <v>9</v>
      </c>
      <c r="X23" s="123" t="s">
        <v>36</v>
      </c>
      <c r="Y23" s="121">
        <v>0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7.95" customHeight="1">
      <c r="B24" s="24" t="s">
        <v>10</v>
      </c>
      <c r="C24" s="267"/>
      <c r="D24" s="111"/>
      <c r="E24" s="111"/>
      <c r="F24" s="111"/>
      <c r="G24" s="112"/>
      <c r="H24" s="142"/>
      <c r="I24" s="112"/>
      <c r="J24" s="26"/>
      <c r="K24" s="30"/>
      <c r="L24" s="26"/>
      <c r="M24" s="150"/>
      <c r="N24" s="25"/>
      <c r="O24" s="25"/>
      <c r="P24" s="25"/>
      <c r="Q24" s="30"/>
      <c r="R24" s="25"/>
      <c r="S24" s="26"/>
      <c r="T24" s="26"/>
      <c r="U24" s="26"/>
      <c r="V24" s="270"/>
      <c r="W24" s="119"/>
      <c r="X24" s="123" t="s">
        <v>37</v>
      </c>
      <c r="Y24" s="121">
        <v>0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7.95" customHeight="1">
      <c r="B25" s="268" t="s">
        <v>44</v>
      </c>
      <c r="C25" s="267"/>
      <c r="D25" s="111"/>
      <c r="E25" s="111"/>
      <c r="F25" s="111"/>
      <c r="G25" s="112"/>
      <c r="H25" s="142"/>
      <c r="I25" s="112"/>
      <c r="J25" s="25"/>
      <c r="K25" s="30"/>
      <c r="L25" s="26"/>
      <c r="M25" s="25"/>
      <c r="N25" s="149"/>
      <c r="O25" s="25"/>
      <c r="P25" s="25"/>
      <c r="Q25" s="30"/>
      <c r="R25" s="25"/>
      <c r="S25" s="26"/>
      <c r="T25" s="84"/>
      <c r="U25" s="26"/>
      <c r="V25" s="270"/>
      <c r="W25" s="122" t="s">
        <v>11</v>
      </c>
      <c r="X25" s="123" t="s">
        <v>38</v>
      </c>
      <c r="Y25" s="121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7.95" customHeight="1">
      <c r="B26" s="268"/>
      <c r="C26" s="267"/>
      <c r="D26" s="112"/>
      <c r="E26" s="112"/>
      <c r="F26" s="112"/>
      <c r="G26" s="141"/>
      <c r="H26" s="140"/>
      <c r="I26" s="111"/>
      <c r="J26" s="26"/>
      <c r="K26" s="30"/>
      <c r="L26" s="25"/>
      <c r="M26" s="111"/>
      <c r="N26" s="139"/>
      <c r="O26" s="111"/>
      <c r="P26" s="25"/>
      <c r="Q26" s="30"/>
      <c r="R26" s="25"/>
      <c r="S26" s="25"/>
      <c r="T26" s="30"/>
      <c r="U26" s="25"/>
      <c r="V26" s="270"/>
      <c r="W26" s="119"/>
      <c r="X26" s="124" t="s">
        <v>39</v>
      </c>
      <c r="Y26" s="131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7.95" customHeight="1">
      <c r="B27" s="31" t="s">
        <v>43</v>
      </c>
      <c r="C27" s="38"/>
      <c r="D27" s="112"/>
      <c r="E27" s="112"/>
      <c r="F27" s="112"/>
      <c r="G27" s="111"/>
      <c r="H27" s="140"/>
      <c r="I27" s="111"/>
      <c r="J27" s="111"/>
      <c r="K27" s="140"/>
      <c r="L27" s="111"/>
      <c r="M27" s="111"/>
      <c r="N27" s="140"/>
      <c r="O27" s="111"/>
      <c r="P27" s="25"/>
      <c r="Q27" s="30"/>
      <c r="R27" s="25"/>
      <c r="S27" s="150"/>
      <c r="T27" s="30"/>
      <c r="U27" s="25"/>
      <c r="V27" s="270"/>
      <c r="W27" s="122" t="s">
        <v>12</v>
      </c>
      <c r="X27" s="125"/>
      <c r="Y27" s="121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7.95" customHeight="1" thickBot="1">
      <c r="B28" s="39"/>
      <c r="C28" s="40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71"/>
      <c r="W28" s="119">
        <f>W22*4+W24*9+W26*4</f>
        <v>0</v>
      </c>
      <c r="X28" s="127"/>
      <c r="Y28" s="131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2</v>
      </c>
      <c r="C29" s="267"/>
      <c r="D29" s="21" t="str">
        <f>'2月菜單'!M21</f>
        <v>全穀飯</v>
      </c>
      <c r="E29" s="21" t="s">
        <v>15</v>
      </c>
      <c r="F29" s="21"/>
      <c r="G29" s="21" t="str">
        <f>'2月菜單'!M22</f>
        <v>檸檬雞翅</v>
      </c>
      <c r="H29" s="21" t="s">
        <v>51</v>
      </c>
      <c r="I29" s="21"/>
      <c r="J29" s="21" t="str">
        <f>'2月菜單'!M23</f>
        <v>蕃茄蛋豆腐(豆)</v>
      </c>
      <c r="K29" s="21" t="s">
        <v>17</v>
      </c>
      <c r="L29" s="21"/>
      <c r="M29" s="21" t="str">
        <f>'2月菜單'!M24</f>
        <v>黃金雞柳條(加)(炸)</v>
      </c>
      <c r="N29" s="21" t="s">
        <v>52</v>
      </c>
      <c r="O29" s="21"/>
      <c r="P29" s="21" t="str">
        <f>'2月菜單'!M25</f>
        <v>淺色蔬菜</v>
      </c>
      <c r="Q29" s="21" t="s">
        <v>19</v>
      </c>
      <c r="R29" s="21"/>
      <c r="S29" s="21" t="str">
        <f>'2月菜單'!M26</f>
        <v>柴香蘿蔔湯</v>
      </c>
      <c r="T29" s="21" t="s">
        <v>17</v>
      </c>
      <c r="U29" s="21"/>
      <c r="V29" s="256"/>
      <c r="W29" s="116" t="s">
        <v>7</v>
      </c>
      <c r="X29" s="117" t="s">
        <v>34</v>
      </c>
      <c r="Y29" s="118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67"/>
      <c r="D30" s="112" t="s">
        <v>41</v>
      </c>
      <c r="E30" s="112"/>
      <c r="F30" s="112">
        <v>60</v>
      </c>
      <c r="G30" s="111" t="s">
        <v>155</v>
      </c>
      <c r="H30" s="111"/>
      <c r="I30" s="111">
        <v>100</v>
      </c>
      <c r="J30" s="26" t="s">
        <v>65</v>
      </c>
      <c r="K30" s="26"/>
      <c r="L30" s="26">
        <v>20</v>
      </c>
      <c r="M30" s="25" t="s">
        <v>156</v>
      </c>
      <c r="N30" s="111"/>
      <c r="O30" s="111">
        <v>30</v>
      </c>
      <c r="P30" s="26" t="str">
        <f>P29</f>
        <v>淺色蔬菜</v>
      </c>
      <c r="Q30" s="25"/>
      <c r="R30" s="25">
        <v>120</v>
      </c>
      <c r="S30" s="26" t="s">
        <v>163</v>
      </c>
      <c r="T30" s="26"/>
      <c r="U30" s="26">
        <v>30</v>
      </c>
      <c r="V30" s="257"/>
      <c r="W30" s="119">
        <f>Y29*15+Y31*5+Y33*15+Y34*12</f>
        <v>89</v>
      </c>
      <c r="X30" s="120" t="s">
        <v>35</v>
      </c>
      <c r="Y30" s="121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29</v>
      </c>
      <c r="C31" s="267"/>
      <c r="D31" s="112" t="s">
        <v>108</v>
      </c>
      <c r="E31" s="112"/>
      <c r="F31" s="112">
        <v>40</v>
      </c>
      <c r="G31" s="112"/>
      <c r="H31" s="111"/>
      <c r="I31" s="111"/>
      <c r="J31" s="26" t="s">
        <v>73</v>
      </c>
      <c r="K31" s="26"/>
      <c r="L31" s="26">
        <v>45</v>
      </c>
      <c r="M31" s="112"/>
      <c r="N31" s="111"/>
      <c r="O31" s="111"/>
      <c r="P31" s="26"/>
      <c r="Q31" s="84"/>
      <c r="R31" s="26"/>
      <c r="S31" s="26" t="s">
        <v>164</v>
      </c>
      <c r="T31" s="26"/>
      <c r="U31" s="26">
        <v>2</v>
      </c>
      <c r="V31" s="257"/>
      <c r="W31" s="122" t="s">
        <v>9</v>
      </c>
      <c r="X31" s="123" t="s">
        <v>36</v>
      </c>
      <c r="Y31" s="121">
        <v>1.9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67"/>
      <c r="D32" s="112"/>
      <c r="E32" s="112"/>
      <c r="F32" s="112"/>
      <c r="G32" s="112"/>
      <c r="H32" s="112"/>
      <c r="I32" s="112"/>
      <c r="J32" s="25" t="s">
        <v>59</v>
      </c>
      <c r="K32" s="145"/>
      <c r="L32" s="25">
        <v>20</v>
      </c>
      <c r="M32" s="26"/>
      <c r="N32" s="140"/>
      <c r="O32" s="111"/>
      <c r="P32" s="26"/>
      <c r="Q32" s="84"/>
      <c r="R32" s="26"/>
      <c r="S32" s="26"/>
      <c r="T32" s="84"/>
      <c r="U32" s="26"/>
      <c r="V32" s="257"/>
      <c r="W32" s="119">
        <f>Y30*5+Y32*5+Y34*8</f>
        <v>23.5</v>
      </c>
      <c r="X32" s="123" t="s">
        <v>37</v>
      </c>
      <c r="Y32" s="121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68" t="s">
        <v>45</v>
      </c>
      <c r="C33" s="267"/>
      <c r="D33" s="111"/>
      <c r="E33" s="111"/>
      <c r="F33" s="111"/>
      <c r="G33" s="182"/>
      <c r="H33" s="147"/>
      <c r="I33" s="148"/>
      <c r="J33" s="26"/>
      <c r="K33" s="149"/>
      <c r="L33" s="26"/>
      <c r="M33" s="111"/>
      <c r="N33" s="140"/>
      <c r="O33" s="111"/>
      <c r="P33" s="25"/>
      <c r="Q33" s="30"/>
      <c r="R33" s="25"/>
      <c r="S33" s="26"/>
      <c r="T33" s="84"/>
      <c r="U33" s="26"/>
      <c r="V33" s="257"/>
      <c r="W33" s="122" t="s">
        <v>11</v>
      </c>
      <c r="X33" s="123" t="s">
        <v>38</v>
      </c>
      <c r="Y33" s="121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68"/>
      <c r="C34" s="267"/>
      <c r="D34" s="111"/>
      <c r="E34" s="111"/>
      <c r="F34" s="111"/>
      <c r="G34" s="26"/>
      <c r="H34" s="26"/>
      <c r="I34" s="26"/>
      <c r="J34" s="26"/>
      <c r="K34" s="145"/>
      <c r="L34" s="25"/>
      <c r="M34" s="26"/>
      <c r="N34" s="145"/>
      <c r="O34" s="26"/>
      <c r="P34" s="25"/>
      <c r="Q34" s="30"/>
      <c r="R34" s="25"/>
      <c r="S34" s="26"/>
      <c r="T34" s="149"/>
      <c r="U34" s="26"/>
      <c r="V34" s="257"/>
      <c r="W34" s="119">
        <f>Y29*2+Y30*7+Y34*8</f>
        <v>28.1</v>
      </c>
      <c r="X34" s="124" t="s">
        <v>39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43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25"/>
      <c r="T35" s="25"/>
      <c r="U35" s="25"/>
      <c r="V35" s="257"/>
      <c r="W35" s="122" t="s">
        <v>12</v>
      </c>
      <c r="X35" s="125"/>
      <c r="Y35" s="12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53"/>
      <c r="N36" s="30"/>
      <c r="O36" s="25"/>
      <c r="P36" s="25"/>
      <c r="Q36" s="30"/>
      <c r="R36" s="25"/>
      <c r="S36" s="150"/>
      <c r="T36" s="30"/>
      <c r="U36" s="25"/>
      <c r="V36" s="258"/>
      <c r="W36" s="119">
        <f>W30*4+W32*9+W34*4</f>
        <v>679.9</v>
      </c>
      <c r="X36" s="126"/>
      <c r="Y36" s="131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1</v>
      </c>
      <c r="C37" s="267"/>
      <c r="D37" s="21">
        <f>'2月菜單'!Q21</f>
        <v>0</v>
      </c>
      <c r="E37" s="21" t="s">
        <v>17</v>
      </c>
      <c r="F37" s="21"/>
      <c r="G37" s="21">
        <f>'2月菜單'!Q22</f>
        <v>0</v>
      </c>
      <c r="H37" s="21" t="s">
        <v>17</v>
      </c>
      <c r="I37" s="21"/>
      <c r="J37" s="21">
        <f>'2月菜單'!Q23</f>
        <v>0</v>
      </c>
      <c r="K37" s="21" t="s">
        <v>18</v>
      </c>
      <c r="L37" s="21"/>
      <c r="M37" s="21">
        <f>'2月菜單'!Q24</f>
        <v>0</v>
      </c>
      <c r="N37" s="21" t="s">
        <v>15</v>
      </c>
      <c r="O37" s="21"/>
      <c r="P37" s="21">
        <f>'2月菜單'!Q25</f>
        <v>0</v>
      </c>
      <c r="Q37" s="21" t="s">
        <v>19</v>
      </c>
      <c r="R37" s="21"/>
      <c r="S37" s="21">
        <f>'2月菜單'!Q26</f>
        <v>0</v>
      </c>
      <c r="T37" s="21" t="s">
        <v>17</v>
      </c>
      <c r="U37" s="21"/>
      <c r="V37" s="256"/>
      <c r="W37" s="116" t="s">
        <v>7</v>
      </c>
      <c r="X37" s="117" t="s">
        <v>34</v>
      </c>
      <c r="Y37" s="118">
        <v>0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67"/>
      <c r="D38" s="25"/>
      <c r="E38" s="111"/>
      <c r="F38" s="111"/>
      <c r="G38" s="26"/>
      <c r="H38" s="112"/>
      <c r="I38" s="112"/>
      <c r="J38" s="25"/>
      <c r="K38" s="111"/>
      <c r="L38" s="111"/>
      <c r="M38" s="112"/>
      <c r="N38" s="112"/>
      <c r="O38" s="112"/>
      <c r="P38" s="26"/>
      <c r="Q38" s="26"/>
      <c r="R38" s="26"/>
      <c r="S38" s="168"/>
      <c r="T38" s="138"/>
      <c r="U38" s="26"/>
      <c r="V38" s="257"/>
      <c r="W38" s="119"/>
      <c r="X38" s="120" t="s">
        <v>35</v>
      </c>
      <c r="Y38" s="121">
        <v>0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19</v>
      </c>
      <c r="C39" s="267"/>
      <c r="D39" s="25"/>
      <c r="E39" s="111"/>
      <c r="F39" s="111"/>
      <c r="G39" s="112"/>
      <c r="H39" s="112"/>
      <c r="I39" s="112"/>
      <c r="J39" s="25"/>
      <c r="K39" s="111"/>
      <c r="L39" s="111"/>
      <c r="M39" s="111"/>
      <c r="N39" s="111"/>
      <c r="O39" s="111"/>
      <c r="P39" s="25"/>
      <c r="Q39" s="25"/>
      <c r="R39" s="25"/>
      <c r="S39" s="169"/>
      <c r="T39" s="138"/>
      <c r="U39" s="26"/>
      <c r="V39" s="257"/>
      <c r="W39" s="122" t="s">
        <v>9</v>
      </c>
      <c r="X39" s="123" t="s">
        <v>36</v>
      </c>
      <c r="Y39" s="121">
        <v>0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67"/>
      <c r="D40" s="25"/>
      <c r="E40" s="111"/>
      <c r="F40" s="111"/>
      <c r="G40" s="112"/>
      <c r="H40" s="142"/>
      <c r="I40" s="112"/>
      <c r="J40" s="25"/>
      <c r="K40" s="143"/>
      <c r="L40" s="111"/>
      <c r="M40" s="111"/>
      <c r="N40" s="111"/>
      <c r="O40" s="111"/>
      <c r="P40" s="25"/>
      <c r="Q40" s="25"/>
      <c r="R40" s="25"/>
      <c r="S40" s="26"/>
      <c r="T40" s="26"/>
      <c r="U40" s="26"/>
      <c r="V40" s="257"/>
      <c r="W40" s="119"/>
      <c r="X40" s="123" t="s">
        <v>37</v>
      </c>
      <c r="Y40" s="121">
        <v>0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68" t="s">
        <v>46</v>
      </c>
      <c r="C41" s="267"/>
      <c r="D41" s="111"/>
      <c r="E41" s="140"/>
      <c r="F41" s="111"/>
      <c r="G41" s="112"/>
      <c r="H41" s="142"/>
      <c r="I41" s="112"/>
      <c r="J41" s="25"/>
      <c r="K41" s="140"/>
      <c r="L41" s="111"/>
      <c r="M41" s="25"/>
      <c r="N41" s="139"/>
      <c r="O41" s="111"/>
      <c r="P41" s="25"/>
      <c r="Q41" s="25"/>
      <c r="R41" s="25"/>
      <c r="S41" s="26"/>
      <c r="T41" s="26"/>
      <c r="U41" s="26"/>
      <c r="V41" s="257"/>
      <c r="W41" s="122" t="s">
        <v>11</v>
      </c>
      <c r="X41" s="123" t="s">
        <v>38</v>
      </c>
      <c r="Y41" s="121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68"/>
      <c r="C42" s="267"/>
      <c r="D42" s="112"/>
      <c r="E42" s="140"/>
      <c r="F42" s="111"/>
      <c r="G42" s="111"/>
      <c r="H42" s="140"/>
      <c r="I42" s="111"/>
      <c r="J42" s="111"/>
      <c r="K42" s="140"/>
      <c r="L42" s="111"/>
      <c r="M42" s="111"/>
      <c r="N42" s="139"/>
      <c r="O42" s="111"/>
      <c r="P42" s="25"/>
      <c r="Q42" s="30"/>
      <c r="R42" s="25"/>
      <c r="S42" s="25"/>
      <c r="T42" s="30"/>
      <c r="U42" s="25"/>
      <c r="V42" s="257"/>
      <c r="W42" s="119"/>
      <c r="X42" s="124" t="s">
        <v>39</v>
      </c>
      <c r="Y42" s="131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43</v>
      </c>
      <c r="C43" s="32"/>
      <c r="D43" s="143"/>
      <c r="E43" s="140"/>
      <c r="F43" s="111"/>
      <c r="G43" s="111"/>
      <c r="H43" s="140"/>
      <c r="I43" s="111"/>
      <c r="J43" s="139"/>
      <c r="K43" s="139"/>
      <c r="L43" s="112"/>
      <c r="M43" s="150"/>
      <c r="N43" s="142"/>
      <c r="O43" s="112"/>
      <c r="P43" s="25"/>
      <c r="Q43" s="30"/>
      <c r="R43" s="25"/>
      <c r="S43" s="150"/>
      <c r="T43" s="30"/>
      <c r="U43" s="25"/>
      <c r="V43" s="257"/>
      <c r="W43" s="122" t="s">
        <v>12</v>
      </c>
      <c r="X43" s="125"/>
      <c r="Y43" s="121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2"/>
      <c r="C44" s="34"/>
      <c r="D44" s="43"/>
      <c r="E44" s="43"/>
      <c r="F44" s="44"/>
      <c r="G44" s="44"/>
      <c r="H44" s="43"/>
      <c r="I44" s="44"/>
      <c r="J44" s="44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58"/>
      <c r="W44" s="119">
        <f>W38*4+W40*9+W42*4</f>
        <v>0</v>
      </c>
      <c r="X44" s="127"/>
      <c r="Y44" s="131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46"/>
    </row>
    <row r="46" spans="2:32">
      <c r="D46" s="265"/>
      <c r="E46" s="265"/>
      <c r="F46" s="266"/>
      <c r="G46" s="266"/>
      <c r="H46" s="47"/>
      <c r="K46" s="47"/>
      <c r="N46" s="47"/>
      <c r="Q46" s="47"/>
      <c r="T46" s="47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2月菜單 (2)</vt:lpstr>
      <vt:lpstr>2月菜單</vt:lpstr>
      <vt:lpstr>第三週明細</vt:lpstr>
      <vt:lpstr>第四週明細</vt:lpstr>
      <vt:lpstr>第五周明細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2023-12-13T08:15:24Z</cp:lastPrinted>
  <dcterms:created xsi:type="dcterms:W3CDTF">2013-10-17T10:44:48Z</dcterms:created>
  <dcterms:modified xsi:type="dcterms:W3CDTF">2023-12-13T08:17:17Z</dcterms:modified>
</cp:coreProperties>
</file>