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\"/>
    </mc:Choice>
  </mc:AlternateContent>
  <bookViews>
    <workbookView xWindow="0" yWindow="0" windowWidth="23040" windowHeight="9132"/>
  </bookViews>
  <sheets>
    <sheet name="113.2月菜單" sheetId="20" r:id="rId1"/>
    <sheet name="2月第一週明細 " sheetId="38" r:id="rId2"/>
    <sheet name="2月第二週明細" sheetId="25" r:id="rId3"/>
    <sheet name="2月第三週明細 " sheetId="39" r:id="rId4"/>
  </sheets>
  <calcPr calcId="162913"/>
</workbook>
</file>

<file path=xl/calcChain.xml><?xml version="1.0" encoding="utf-8"?>
<calcChain xmlns="http://schemas.openxmlformats.org/spreadsheetml/2006/main">
  <c r="W30" i="25" l="1"/>
  <c r="W18" i="39" l="1"/>
  <c r="W10" i="39"/>
  <c r="W42" i="25"/>
  <c r="W34" i="25"/>
  <c r="W26" i="25"/>
  <c r="W18" i="25"/>
  <c r="W10" i="25"/>
  <c r="W50" i="38"/>
  <c r="W42" i="38" l="1"/>
  <c r="E37" i="20" l="1"/>
  <c r="E36" i="20"/>
  <c r="C37" i="20"/>
  <c r="S29" i="39"/>
  <c r="P29" i="39"/>
  <c r="M29" i="39"/>
  <c r="J29" i="39"/>
  <c r="G29" i="39"/>
  <c r="D29" i="39"/>
  <c r="S13" i="39"/>
  <c r="P13" i="39"/>
  <c r="M13" i="39"/>
  <c r="J13" i="39"/>
  <c r="G13" i="39"/>
  <c r="D13" i="39"/>
  <c r="S5" i="39"/>
  <c r="P5" i="39"/>
  <c r="M5" i="39"/>
  <c r="J5" i="39"/>
  <c r="G5" i="39"/>
  <c r="D5" i="39"/>
  <c r="AE42" i="39"/>
  <c r="AD41" i="39"/>
  <c r="AD43" i="39" s="1"/>
  <c r="AF40" i="39"/>
  <c r="AE40" i="39"/>
  <c r="AC40" i="39"/>
  <c r="AD39" i="39"/>
  <c r="AC39" i="39"/>
  <c r="AF39" i="39" s="1"/>
  <c r="AE38" i="39"/>
  <c r="AE43" i="39" s="1"/>
  <c r="AC38" i="39"/>
  <c r="AC43" i="39" s="1"/>
  <c r="AD35" i="39"/>
  <c r="AC35" i="39"/>
  <c r="AE34" i="39"/>
  <c r="W34" i="39"/>
  <c r="Q37" i="20" s="1"/>
  <c r="AD33" i="39"/>
  <c r="AF33" i="39" s="1"/>
  <c r="AE32" i="39"/>
  <c r="AE35" i="39" s="1"/>
  <c r="AC32" i="39"/>
  <c r="AF32" i="39" s="1"/>
  <c r="W32" i="39"/>
  <c r="AD31" i="39"/>
  <c r="AC31" i="39"/>
  <c r="AF31" i="39" s="1"/>
  <c r="AF30" i="39"/>
  <c r="AE30" i="39"/>
  <c r="AC30" i="39"/>
  <c r="W30" i="39"/>
  <c r="O37" i="20" s="1"/>
  <c r="AE26" i="39"/>
  <c r="AD25" i="39"/>
  <c r="AF25" i="39" s="1"/>
  <c r="AE24" i="39"/>
  <c r="AC24" i="39"/>
  <c r="AF24" i="39" s="1"/>
  <c r="AD23" i="39"/>
  <c r="AD27" i="39" s="1"/>
  <c r="AC23" i="39"/>
  <c r="AF23" i="39" s="1"/>
  <c r="AE22" i="39"/>
  <c r="AE27" i="39" s="1"/>
  <c r="AC22" i="39"/>
  <c r="AC27" i="39" s="1"/>
  <c r="AD19" i="39"/>
  <c r="AE18" i="39"/>
  <c r="I37" i="20"/>
  <c r="AD17" i="39"/>
  <c r="AF17" i="39" s="1"/>
  <c r="AE16" i="39"/>
  <c r="AC16" i="39"/>
  <c r="AF16" i="39" s="1"/>
  <c r="W16" i="39"/>
  <c r="I36" i="20" s="1"/>
  <c r="AD15" i="39"/>
  <c r="AC15" i="39"/>
  <c r="AF15" i="39" s="1"/>
  <c r="AE14" i="39"/>
  <c r="AE19" i="39" s="1"/>
  <c r="AC14" i="39"/>
  <c r="AC19" i="39" s="1"/>
  <c r="W14" i="39"/>
  <c r="G37" i="20" s="1"/>
  <c r="AD11" i="39"/>
  <c r="AE10" i="39"/>
  <c r="AF9" i="39"/>
  <c r="AD9" i="39"/>
  <c r="AE8" i="39"/>
  <c r="AC8" i="39"/>
  <c r="AF8" i="39" s="1"/>
  <c r="W8" i="39"/>
  <c r="W12" i="39" s="1"/>
  <c r="C36" i="20" s="1"/>
  <c r="AF7" i="39"/>
  <c r="AD7" i="39"/>
  <c r="AC7" i="39"/>
  <c r="AE6" i="39"/>
  <c r="AE11" i="39" s="1"/>
  <c r="AC6" i="39"/>
  <c r="AC11" i="39" s="1"/>
  <c r="W6" i="39"/>
  <c r="D37" i="38"/>
  <c r="W36" i="39" l="1"/>
  <c r="O36" i="20" s="1"/>
  <c r="Q36" i="20"/>
  <c r="W20" i="39"/>
  <c r="G36" i="20" s="1"/>
  <c r="AF43" i="39"/>
  <c r="AC44" i="39" s="1"/>
  <c r="AE44" i="39"/>
  <c r="AF19" i="39"/>
  <c r="AC20" i="39" s="1"/>
  <c r="AF27" i="39"/>
  <c r="AD28" i="39" s="1"/>
  <c r="AC28" i="39"/>
  <c r="AC36" i="39"/>
  <c r="AE20" i="39"/>
  <c r="AF11" i="39"/>
  <c r="AD12" i="39" s="1"/>
  <c r="AC12" i="39"/>
  <c r="AE12" i="39"/>
  <c r="AF14" i="39"/>
  <c r="AF41" i="39"/>
  <c r="AF35" i="39"/>
  <c r="AE36" i="39" s="1"/>
  <c r="AF38" i="39"/>
  <c r="AF22" i="39"/>
  <c r="AF6" i="39"/>
  <c r="AD20" i="39" l="1"/>
  <c r="AD36" i="39"/>
  <c r="AE28" i="39"/>
  <c r="AD44" i="39"/>
  <c r="W48" i="38" l="1"/>
  <c r="W46" i="38"/>
  <c r="S19" i="20" l="1"/>
  <c r="U18" i="20"/>
  <c r="W52" i="38"/>
  <c r="U19" i="20"/>
  <c r="S18" i="20" l="1"/>
  <c r="W40" i="25"/>
  <c r="W38" i="25"/>
  <c r="W32" i="25"/>
  <c r="W24" i="25"/>
  <c r="W22" i="25"/>
  <c r="K28" i="20" s="1"/>
  <c r="W16" i="25"/>
  <c r="W14" i="25"/>
  <c r="W8" i="25"/>
  <c r="W6" i="25"/>
  <c r="W40" i="38"/>
  <c r="W38" i="38"/>
  <c r="W28" i="25" l="1"/>
  <c r="W12" i="25"/>
  <c r="W44" i="38"/>
  <c r="W44" i="25"/>
  <c r="W36" i="25"/>
  <c r="W20" i="25"/>
  <c r="S45" i="38"/>
  <c r="P45" i="38"/>
  <c r="M45" i="38"/>
  <c r="J45" i="38"/>
  <c r="G45" i="38"/>
  <c r="S37" i="38" l="1"/>
  <c r="P37" i="38"/>
  <c r="M37" i="38"/>
  <c r="J37" i="38"/>
  <c r="G37" i="38"/>
  <c r="AE42" i="38" l="1"/>
  <c r="AF41" i="38"/>
  <c r="AD41" i="38"/>
  <c r="AE40" i="38"/>
  <c r="AC40" i="38"/>
  <c r="AF40" i="38" s="1"/>
  <c r="AD39" i="38"/>
  <c r="AD43" i="38" s="1"/>
  <c r="AC39" i="38"/>
  <c r="AE38" i="38"/>
  <c r="AC38" i="38"/>
  <c r="AF38" i="38" s="1"/>
  <c r="AE34" i="38"/>
  <c r="AD33" i="38"/>
  <c r="AF33" i="38" s="1"/>
  <c r="AE32" i="38"/>
  <c r="AC32" i="38"/>
  <c r="AF31" i="38"/>
  <c r="AD31" i="38"/>
  <c r="AD35" i="38" s="1"/>
  <c r="AC31" i="38"/>
  <c r="AE30" i="38"/>
  <c r="AC30" i="38"/>
  <c r="AC35" i="38" s="1"/>
  <c r="AE26" i="38"/>
  <c r="AF25" i="38"/>
  <c r="AD25" i="38"/>
  <c r="AE24" i="38"/>
  <c r="AE27" i="38" s="1"/>
  <c r="AC24" i="38"/>
  <c r="AD23" i="38"/>
  <c r="AC23" i="38"/>
  <c r="AF23" i="38" s="1"/>
  <c r="AE22" i="38"/>
  <c r="AC22" i="38"/>
  <c r="AE18" i="38"/>
  <c r="AD17" i="38"/>
  <c r="AD19" i="38" s="1"/>
  <c r="AE16" i="38"/>
  <c r="AC16" i="38"/>
  <c r="AF16" i="38" s="1"/>
  <c r="AD15" i="38"/>
  <c r="AC15" i="38"/>
  <c r="AF15" i="38" s="1"/>
  <c r="AE14" i="38"/>
  <c r="AE19" i="38" s="1"/>
  <c r="AC14" i="38"/>
  <c r="AC19" i="38" s="1"/>
  <c r="AE10" i="38"/>
  <c r="AD9" i="38"/>
  <c r="AF9" i="38" s="1"/>
  <c r="AE8" i="38"/>
  <c r="AC8" i="38"/>
  <c r="AF8" i="38" s="1"/>
  <c r="AD7" i="38"/>
  <c r="AD11" i="38" s="1"/>
  <c r="AC7" i="38"/>
  <c r="AF7" i="38" s="1"/>
  <c r="AE6" i="38"/>
  <c r="AC6" i="38"/>
  <c r="AC11" i="38" s="1"/>
  <c r="U9" i="20" l="1"/>
  <c r="U10" i="20"/>
  <c r="S10" i="20"/>
  <c r="AF17" i="38"/>
  <c r="AF14" i="38"/>
  <c r="AF24" i="38"/>
  <c r="AF39" i="38"/>
  <c r="AD27" i="38"/>
  <c r="AC27" i="38"/>
  <c r="AF27" i="38" s="1"/>
  <c r="AC28" i="38" s="1"/>
  <c r="AE35" i="38"/>
  <c r="AE43" i="38"/>
  <c r="AE11" i="38"/>
  <c r="AF22" i="38"/>
  <c r="AF19" i="38"/>
  <c r="AE20" i="38" s="1"/>
  <c r="AD20" i="38"/>
  <c r="AF11" i="38"/>
  <c r="AD12" i="38" s="1"/>
  <c r="AC12" i="38"/>
  <c r="AE12" i="38"/>
  <c r="AF35" i="38"/>
  <c r="AC36" i="38" s="1"/>
  <c r="AF6" i="38"/>
  <c r="AF30" i="38"/>
  <c r="AF32" i="38"/>
  <c r="AC43" i="38"/>
  <c r="S9" i="20" l="1"/>
  <c r="AD28" i="38"/>
  <c r="AC20" i="38"/>
  <c r="AE28" i="38"/>
  <c r="AE36" i="38"/>
  <c r="AD36" i="38"/>
  <c r="AF43" i="38"/>
  <c r="AD44" i="38" l="1"/>
  <c r="AE44" i="38"/>
  <c r="AC44" i="38"/>
  <c r="J21" i="25" l="1"/>
  <c r="AE42" i="25" l="1"/>
  <c r="U28" i="20"/>
  <c r="AD41" i="25"/>
  <c r="AF41" i="25" s="1"/>
  <c r="AE40" i="25"/>
  <c r="AC40" i="25"/>
  <c r="AD39" i="25"/>
  <c r="AC39" i="25"/>
  <c r="AE38" i="25"/>
  <c r="AC38" i="25"/>
  <c r="S37" i="25"/>
  <c r="P37" i="25"/>
  <c r="M37" i="25"/>
  <c r="J37" i="25"/>
  <c r="G37" i="25"/>
  <c r="D37" i="25"/>
  <c r="AE34" i="25"/>
  <c r="Q28" i="20"/>
  <c r="AD33" i="25"/>
  <c r="AF33" i="25" s="1"/>
  <c r="AE32" i="25"/>
  <c r="AC32" i="25"/>
  <c r="AD31" i="25"/>
  <c r="AC31" i="25"/>
  <c r="AE30" i="25"/>
  <c r="AC30" i="25"/>
  <c r="S29" i="25"/>
  <c r="P29" i="25"/>
  <c r="M29" i="25"/>
  <c r="J29" i="25"/>
  <c r="G29" i="25"/>
  <c r="D29" i="25"/>
  <c r="AE26" i="25"/>
  <c r="AD25" i="25"/>
  <c r="AF25" i="25" s="1"/>
  <c r="AE24" i="25"/>
  <c r="AC24" i="25"/>
  <c r="M27" i="20"/>
  <c r="AD23" i="25"/>
  <c r="AD27" i="25" s="1"/>
  <c r="AC23" i="25"/>
  <c r="AE22" i="25"/>
  <c r="AC22" i="25"/>
  <c r="S21" i="25"/>
  <c r="P21" i="25"/>
  <c r="M21" i="25"/>
  <c r="G21" i="25"/>
  <c r="D21" i="25"/>
  <c r="AE18" i="25"/>
  <c r="AD17" i="25"/>
  <c r="AF17" i="25" s="1"/>
  <c r="AE16" i="25"/>
  <c r="AC16" i="25"/>
  <c r="AD15" i="25"/>
  <c r="AD19" i="25" s="1"/>
  <c r="AC15" i="25"/>
  <c r="AE14" i="25"/>
  <c r="AC14" i="25"/>
  <c r="S13" i="25"/>
  <c r="P13" i="25"/>
  <c r="M13" i="25"/>
  <c r="J13" i="25"/>
  <c r="G13" i="25"/>
  <c r="D13" i="25"/>
  <c r="AE10" i="25"/>
  <c r="E28" i="20"/>
  <c r="AD9" i="25"/>
  <c r="AF9" i="25" s="1"/>
  <c r="AE8" i="25"/>
  <c r="AC8" i="25"/>
  <c r="E27" i="20"/>
  <c r="AD7" i="25"/>
  <c r="AD11" i="25" s="1"/>
  <c r="AC7" i="25"/>
  <c r="AE6" i="25"/>
  <c r="AC6" i="25"/>
  <c r="S5" i="25"/>
  <c r="P5" i="25"/>
  <c r="M5" i="25"/>
  <c r="J5" i="25"/>
  <c r="G5" i="25"/>
  <c r="D5" i="25"/>
  <c r="U27" i="20"/>
  <c r="AE19" i="25" l="1"/>
  <c r="AF16" i="25"/>
  <c r="AF31" i="25"/>
  <c r="AD43" i="25"/>
  <c r="AF23" i="25"/>
  <c r="AF32" i="25"/>
  <c r="AC43" i="25"/>
  <c r="AF40" i="25"/>
  <c r="AF6" i="25"/>
  <c r="AE43" i="25"/>
  <c r="AD35" i="25"/>
  <c r="AE11" i="25"/>
  <c r="AC11" i="25"/>
  <c r="AF15" i="25"/>
  <c r="AE35" i="25"/>
  <c r="AF8" i="25"/>
  <c r="AE27" i="25"/>
  <c r="AF24" i="25"/>
  <c r="AC19" i="25"/>
  <c r="AF14" i="25"/>
  <c r="AC27" i="25"/>
  <c r="AF22" i="25"/>
  <c r="AC35" i="25"/>
  <c r="AF30" i="25"/>
  <c r="AF7" i="25"/>
  <c r="AF38" i="25"/>
  <c r="AF39" i="25"/>
  <c r="Q27" i="20"/>
  <c r="I27" i="20"/>
  <c r="I28" i="20"/>
  <c r="G28" i="20"/>
  <c r="C28" i="20"/>
  <c r="S28" i="20"/>
  <c r="O28" i="20"/>
  <c r="M28" i="20"/>
  <c r="K27" i="20"/>
  <c r="AF11" i="25" l="1"/>
  <c r="AD12" i="25" s="1"/>
  <c r="AF43" i="25"/>
  <c r="AC44" i="25" s="1"/>
  <c r="AF19" i="25"/>
  <c r="AC20" i="25" s="1"/>
  <c r="G27" i="20"/>
  <c r="AF35" i="25"/>
  <c r="AF27" i="25"/>
  <c r="AC28" i="25" s="1"/>
  <c r="AC12" i="25"/>
  <c r="AE12" i="25"/>
  <c r="C27" i="20"/>
  <c r="S27" i="20"/>
  <c r="O27" i="20"/>
  <c r="AD44" i="25" l="1"/>
  <c r="AE44" i="25"/>
  <c r="AE20" i="25"/>
  <c r="AD20" i="25"/>
  <c r="AD36" i="25"/>
  <c r="AE36" i="25"/>
  <c r="AC36" i="25"/>
  <c r="AD28" i="25"/>
  <c r="AE28" i="25"/>
  <c r="D45" i="38"/>
</calcChain>
</file>

<file path=xl/sharedStrings.xml><?xml version="1.0" encoding="utf-8"?>
<sst xmlns="http://schemas.openxmlformats.org/spreadsheetml/2006/main" count="772" uniqueCount="283">
  <si>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</si>
  <si>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</si>
  <si>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</si>
  <si>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</si>
  <si>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</si>
  <si>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</si>
  <si>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</si>
  <si>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</si>
  <si>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</si>
  <si>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</si>
  <si>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</si>
  <si>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</si>
  <si>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</si>
  <si>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</si>
  <si>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</si>
  <si>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</si>
  <si>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</si>
  <si>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</si>
  <si>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</si>
  <si>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</si>
  <si>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</si>
  <si>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</si>
  <si>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</si>
  <si>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</si>
  <si>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</si>
  <si>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</si>
  <si>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</si>
  <si>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</si>
  <si>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</si>
  <si>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</si>
  <si>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</si>
  <si>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</si>
  <si>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</si>
  <si>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</si>
  <si>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</si>
  <si>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</si>
  <si>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</si>
  <si>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</si>
  <si>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</si>
  <si>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</si>
  <si>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</si>
  <si>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</si>
  <si>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</si>
  <si>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</si>
  <si>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</si>
  <si>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</si>
  <si>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</si>
  <si>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</si>
  <si>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</si>
  <si>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香Q米飯</t>
    <phoneticPr fontId="19" type="noConversion"/>
  </si>
  <si>
    <t>生鮮豬絞肉</t>
    <phoneticPr fontId="19" type="noConversion"/>
  </si>
  <si>
    <t>木耳</t>
    <phoneticPr fontId="19" type="noConversion"/>
  </si>
  <si>
    <t>白米</t>
    <phoneticPr fontId="19" type="noConversion"/>
  </si>
  <si>
    <t>蔬菜</t>
    <phoneticPr fontId="19" type="noConversion"/>
  </si>
  <si>
    <t>地瓜飯</t>
    <phoneticPr fontId="19" type="noConversion"/>
  </si>
  <si>
    <t>星期三</t>
    <phoneticPr fontId="19" type="noConversion"/>
  </si>
  <si>
    <t>星期四</t>
    <phoneticPr fontId="19" type="noConversion"/>
  </si>
  <si>
    <t>深色蔬菜</t>
    <phoneticPr fontId="19" type="noConversion"/>
  </si>
  <si>
    <t>淺色蔬菜</t>
    <phoneticPr fontId="19" type="noConversion"/>
  </si>
  <si>
    <t>煮</t>
    <phoneticPr fontId="19" type="noConversion"/>
  </si>
  <si>
    <t>蒸</t>
    <phoneticPr fontId="19" type="noConversion"/>
  </si>
  <si>
    <t>蔬菜</t>
    <phoneticPr fontId="19" type="noConversion"/>
  </si>
  <si>
    <t>川燙</t>
    <phoneticPr fontId="19" type="noConversion"/>
  </si>
  <si>
    <t>白米</t>
    <phoneticPr fontId="19" type="noConversion"/>
  </si>
  <si>
    <t>地瓜</t>
    <phoneticPr fontId="19" type="noConversion"/>
  </si>
  <si>
    <t>星期五</t>
    <phoneticPr fontId="19" type="noConversion"/>
  </si>
  <si>
    <t>豆</t>
    <phoneticPr fontId="19" type="noConversion"/>
  </si>
  <si>
    <t>味噌</t>
    <phoneticPr fontId="19" type="noConversion"/>
  </si>
  <si>
    <t>蔬菜</t>
    <phoneticPr fontId="19" type="noConversion"/>
  </si>
  <si>
    <t>煮</t>
    <phoneticPr fontId="19" type="noConversion"/>
  </si>
  <si>
    <t>川燙</t>
    <phoneticPr fontId="19" type="noConversion"/>
  </si>
  <si>
    <t>糙米飯</t>
    <phoneticPr fontId="19" type="noConversion"/>
  </si>
  <si>
    <t>熱量:</t>
    <phoneticPr fontId="19" type="noConversion"/>
  </si>
  <si>
    <t>炸</t>
    <phoneticPr fontId="19" type="noConversion"/>
  </si>
  <si>
    <t>冷</t>
    <phoneticPr fontId="19" type="noConversion"/>
  </si>
  <si>
    <t>深色蔬菜</t>
    <phoneticPr fontId="19" type="noConversion"/>
  </si>
  <si>
    <t>胡蘿蔔</t>
    <phoneticPr fontId="19" type="noConversion"/>
  </si>
  <si>
    <t>蒸</t>
    <phoneticPr fontId="19" type="noConversion"/>
  </si>
  <si>
    <t>洋蔥</t>
    <phoneticPr fontId="19" type="noConversion"/>
  </si>
  <si>
    <t>地瓜</t>
    <phoneticPr fontId="19" type="noConversion"/>
  </si>
  <si>
    <t>豬肉來源:臺灣(豬肉及豬可食部位原料之原產地:臺灣)</t>
  </si>
  <si>
    <t>蕃茄蛋</t>
    <phoneticPr fontId="19" type="noConversion"/>
  </si>
  <si>
    <t>生鮮豬里肌肉排</t>
    <phoneticPr fontId="19" type="noConversion"/>
  </si>
  <si>
    <t>粉薑</t>
    <phoneticPr fontId="19" type="noConversion"/>
  </si>
  <si>
    <t>傳統豆腐</t>
    <phoneticPr fontId="19" type="noConversion"/>
  </si>
  <si>
    <t>生鮮豬後腿肉絲</t>
    <phoneticPr fontId="19" type="noConversion"/>
  </si>
  <si>
    <t>三色豆</t>
    <phoneticPr fontId="19" type="noConversion"/>
  </si>
  <si>
    <t>甘藍</t>
    <phoneticPr fontId="19" type="noConversion"/>
  </si>
  <si>
    <t>生鮮豬絞肉</t>
    <phoneticPr fontId="19" type="noConversion"/>
  </si>
  <si>
    <t>生鮮豬後腿肉丁</t>
    <phoneticPr fontId="19" type="noConversion"/>
  </si>
  <si>
    <t>糙粳米</t>
    <phoneticPr fontId="19" type="noConversion"/>
  </si>
  <si>
    <t>粉薑</t>
    <phoneticPr fontId="48" type="noConversion"/>
  </si>
  <si>
    <t>雞蛋</t>
    <phoneticPr fontId="19" type="noConversion"/>
  </si>
  <si>
    <t>胡蘿蔔</t>
    <phoneticPr fontId="19" type="noConversion"/>
  </si>
  <si>
    <t>冷凍玉米粒</t>
    <phoneticPr fontId="19" type="noConversion"/>
  </si>
  <si>
    <t>綠豆芽</t>
    <phoneticPr fontId="19" type="noConversion"/>
  </si>
  <si>
    <t>星期六</t>
    <phoneticPr fontId="19" type="noConversion"/>
  </si>
  <si>
    <t>香Q米飯</t>
    <phoneticPr fontId="19" type="noConversion"/>
  </si>
  <si>
    <t>小米飯</t>
    <phoneticPr fontId="19" type="noConversion"/>
  </si>
  <si>
    <t>招牌雞腿</t>
    <phoneticPr fontId="19" type="noConversion"/>
  </si>
  <si>
    <t>有機蔬菜</t>
    <phoneticPr fontId="19" type="noConversion"/>
  </si>
  <si>
    <t>海芽薑絲湯</t>
    <phoneticPr fontId="19" type="noConversion"/>
  </si>
  <si>
    <t>麻婆豆腐(豆)</t>
    <phoneticPr fontId="19" type="noConversion"/>
  </si>
  <si>
    <t>小米</t>
    <phoneticPr fontId="19" type="noConversion"/>
  </si>
  <si>
    <t>生鮮雞腿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</si>
  <si>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</si>
  <si>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</si>
  <si>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</si>
  <si>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醣類：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</si>
  <si>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</si>
  <si>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</si>
  <si>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</si>
  <si>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結球白菜</t>
    <phoneticPr fontId="19" type="noConversion"/>
  </si>
  <si>
    <t>豬血糕</t>
    <phoneticPr fontId="19" type="noConversion"/>
  </si>
  <si>
    <t>豆</t>
    <phoneticPr fontId="19" type="noConversion"/>
  </si>
  <si>
    <t>胡蘿蔔</t>
    <phoneticPr fontId="19" type="noConversion"/>
  </si>
  <si>
    <t>筍乾</t>
    <phoneticPr fontId="19" type="noConversion"/>
  </si>
  <si>
    <t>醃</t>
    <phoneticPr fontId="19" type="noConversion"/>
  </si>
  <si>
    <t>麵條</t>
    <phoneticPr fontId="19" type="noConversion"/>
  </si>
  <si>
    <t>乾裙帶菜</t>
    <phoneticPr fontId="48" type="noConversion"/>
  </si>
  <si>
    <t>洋蔥</t>
    <phoneticPr fontId="19" type="noConversion"/>
  </si>
  <si>
    <t>生鮮豆乾丁</t>
    <phoneticPr fontId="19" type="noConversion"/>
  </si>
  <si>
    <t>奶焗花椰菜</t>
    <phoneticPr fontId="19" type="noConversion"/>
  </si>
  <si>
    <t>球莖甘藍</t>
    <phoneticPr fontId="19" type="noConversion"/>
  </si>
  <si>
    <t>黑豆乾</t>
    <phoneticPr fontId="19" type="noConversion"/>
  </si>
  <si>
    <t>油蔥酥</t>
    <phoneticPr fontId="19" type="noConversion"/>
  </si>
  <si>
    <t>金針菇</t>
    <phoneticPr fontId="19" type="noConversion"/>
  </si>
  <si>
    <t>紫菜玉米湯</t>
    <phoneticPr fontId="19" type="noConversion"/>
  </si>
  <si>
    <t>胡蘿蔔</t>
    <phoneticPr fontId="19" type="noConversion"/>
  </si>
  <si>
    <t>馬鈴薯</t>
    <phoneticPr fontId="19" type="noConversion"/>
  </si>
  <si>
    <t>生鮮水鯊魚肉</t>
    <phoneticPr fontId="19" type="noConversion"/>
  </si>
  <si>
    <t>咖哩粉</t>
    <phoneticPr fontId="19" type="noConversion"/>
  </si>
  <si>
    <t>菜脯蛋(醃)</t>
    <phoneticPr fontId="19" type="noConversion"/>
  </si>
  <si>
    <t>小銀絲卷(冷)</t>
    <phoneticPr fontId="19" type="noConversion"/>
  </si>
  <si>
    <t>鹹豬肉</t>
    <phoneticPr fontId="19" type="noConversion"/>
  </si>
  <si>
    <t>2月16日(五)</t>
    <phoneticPr fontId="19" type="noConversion"/>
  </si>
  <si>
    <t>夏威夷炒飯</t>
    <phoneticPr fontId="19" type="noConversion"/>
  </si>
  <si>
    <t>卡茲雞米花(加)(炸)</t>
    <phoneticPr fontId="19" type="noConversion"/>
  </si>
  <si>
    <t>關東煮(豆)</t>
    <phoneticPr fontId="19" type="noConversion"/>
  </si>
  <si>
    <t>東坡控肉(醃)</t>
    <phoneticPr fontId="19" type="noConversion"/>
  </si>
  <si>
    <t>砂鍋粉絲</t>
    <phoneticPr fontId="19" type="noConversion"/>
  </si>
  <si>
    <t>雞塊X2(加)</t>
    <phoneticPr fontId="19" type="noConversion"/>
  </si>
  <si>
    <t>2月19日(一)</t>
    <phoneticPr fontId="19" type="noConversion"/>
  </si>
  <si>
    <t>2月20日(二)</t>
    <phoneticPr fontId="19" type="noConversion"/>
  </si>
  <si>
    <t>2月21日(三)</t>
    <phoneticPr fontId="19" type="noConversion"/>
  </si>
  <si>
    <t>2月22日(四)</t>
    <phoneticPr fontId="19" type="noConversion"/>
  </si>
  <si>
    <t>2月23日(五)</t>
    <phoneticPr fontId="19" type="noConversion"/>
  </si>
  <si>
    <t>2月26日(一)</t>
    <phoneticPr fontId="19" type="noConversion"/>
  </si>
  <si>
    <t>2月27日(二)</t>
    <phoneticPr fontId="19" type="noConversion"/>
  </si>
  <si>
    <t>2月29日(四)</t>
    <phoneticPr fontId="19" type="noConversion"/>
  </si>
  <si>
    <t>香Q米飯</t>
    <phoneticPr fontId="19" type="noConversion"/>
  </si>
  <si>
    <t>鮮嫩豬排</t>
    <phoneticPr fontId="19" type="noConversion"/>
  </si>
  <si>
    <t>沙茶魷魚(海)</t>
    <phoneticPr fontId="19" type="noConversion"/>
  </si>
  <si>
    <t>高麗菜拌肉燥</t>
    <phoneticPr fontId="19" type="noConversion"/>
  </si>
  <si>
    <t>卡啦香雞排(炸)</t>
    <phoneticPr fontId="19" type="noConversion"/>
  </si>
  <si>
    <t>2月28日(三)</t>
    <phoneticPr fontId="19" type="noConversion"/>
  </si>
  <si>
    <t>和平紀念日</t>
    <phoneticPr fontId="19" type="noConversion"/>
  </si>
  <si>
    <t>三杯米血燒雞(冷)</t>
    <phoneticPr fontId="19" type="noConversion"/>
  </si>
  <si>
    <t>豬肉來源:臺灣(豬肉及豬可食部位原料之原產地:臺灣)</t>
    <phoneticPr fontId="19" type="noConversion"/>
  </si>
  <si>
    <t>2月17日(六)補2月8日(四)</t>
    <phoneticPr fontId="19" type="noConversion"/>
  </si>
  <si>
    <t>酢醬拌麵(豆)</t>
    <phoneticPr fontId="19" type="noConversion"/>
  </si>
  <si>
    <t>鳳梨</t>
    <phoneticPr fontId="19" type="noConversion"/>
  </si>
  <si>
    <t>雞米花</t>
    <phoneticPr fontId="19" type="noConversion"/>
  </si>
  <si>
    <t>加</t>
    <phoneticPr fontId="19" type="noConversion"/>
  </si>
  <si>
    <t>銀絲卷</t>
    <phoneticPr fontId="19" type="noConversion"/>
  </si>
  <si>
    <t>白蘿蔔</t>
    <phoneticPr fontId="19" type="noConversion"/>
  </si>
  <si>
    <t>海帶結</t>
    <phoneticPr fontId="19" type="noConversion"/>
  </si>
  <si>
    <t>豆</t>
    <phoneticPr fontId="19" type="noConversion"/>
  </si>
  <si>
    <t>黑豆乾</t>
    <phoneticPr fontId="19" type="noConversion"/>
  </si>
  <si>
    <t>胡蘿蔔</t>
    <phoneticPr fontId="19" type="noConversion"/>
  </si>
  <si>
    <t>脆筍</t>
    <phoneticPr fontId="19" type="noConversion"/>
  </si>
  <si>
    <t>生鮮豬後腿肉絲</t>
    <phoneticPr fontId="19" type="noConversion"/>
  </si>
  <si>
    <t>醃</t>
    <phoneticPr fontId="19" type="noConversion"/>
  </si>
  <si>
    <t>脆筍肉絲湯(醃)</t>
    <phoneticPr fontId="19" type="noConversion"/>
  </si>
  <si>
    <t>醃</t>
    <phoneticPr fontId="19" type="noConversion"/>
  </si>
  <si>
    <t>生鮮豬後腿肉丁</t>
    <phoneticPr fontId="19" type="noConversion"/>
  </si>
  <si>
    <t>冷凍雞塊</t>
    <phoneticPr fontId="19" type="noConversion"/>
  </si>
  <si>
    <t>加</t>
    <phoneticPr fontId="19" type="noConversion"/>
  </si>
  <si>
    <t>烤</t>
    <phoneticPr fontId="19" type="noConversion"/>
  </si>
  <si>
    <t>煮</t>
    <phoneticPr fontId="19" type="noConversion"/>
  </si>
  <si>
    <t>冬粉</t>
    <phoneticPr fontId="19" type="noConversion"/>
  </si>
  <si>
    <t>木耳</t>
    <phoneticPr fontId="19" type="noConversion"/>
  </si>
  <si>
    <t>淺色蔬菜</t>
    <phoneticPr fontId="19" type="noConversion"/>
  </si>
  <si>
    <t>醃漬蘿蔔乾</t>
    <phoneticPr fontId="19" type="noConversion"/>
  </si>
  <si>
    <t>雞蛋</t>
    <phoneticPr fontId="19" type="noConversion"/>
  </si>
  <si>
    <t>炒</t>
    <phoneticPr fontId="19" type="noConversion"/>
  </si>
  <si>
    <t>芹菜</t>
    <phoneticPr fontId="19" type="noConversion"/>
  </si>
  <si>
    <t>青蔥</t>
    <phoneticPr fontId="19" type="noConversion"/>
  </si>
  <si>
    <t>煮</t>
    <phoneticPr fontId="19" type="noConversion"/>
  </si>
  <si>
    <t>紫菜</t>
    <phoneticPr fontId="48" type="noConversion"/>
  </si>
  <si>
    <t>粉薑</t>
    <phoneticPr fontId="19" type="noConversion"/>
  </si>
  <si>
    <t>烤</t>
    <phoneticPr fontId="19" type="noConversion"/>
  </si>
  <si>
    <t>粉薑</t>
    <phoneticPr fontId="19" type="noConversion"/>
  </si>
  <si>
    <t>海</t>
    <phoneticPr fontId="19" type="noConversion"/>
  </si>
  <si>
    <t>卡茲香酥魚塊(海)(炸)</t>
    <phoneticPr fontId="19" type="noConversion"/>
  </si>
  <si>
    <t>杏鮑菇</t>
    <phoneticPr fontId="19" type="noConversion"/>
  </si>
  <si>
    <t>醃漬花胡瓜</t>
    <phoneticPr fontId="19" type="noConversion"/>
  </si>
  <si>
    <t>結球白菜</t>
    <phoneticPr fontId="19" type="noConversion"/>
  </si>
  <si>
    <t>海</t>
    <phoneticPr fontId="19" type="noConversion"/>
  </si>
  <si>
    <t>木耳</t>
    <phoneticPr fontId="19" type="noConversion"/>
  </si>
  <si>
    <t>生鮮雞排</t>
    <phoneticPr fontId="19" type="noConversion"/>
  </si>
  <si>
    <t>大扁食</t>
    <phoneticPr fontId="19" type="noConversion"/>
  </si>
  <si>
    <t>加</t>
    <phoneticPr fontId="19" type="noConversion"/>
  </si>
  <si>
    <t>生鮮骨腿丁</t>
    <phoneticPr fontId="19" type="noConversion"/>
  </si>
  <si>
    <t>冷</t>
    <phoneticPr fontId="19" type="noConversion"/>
  </si>
  <si>
    <t>大蕃茄</t>
    <phoneticPr fontId="19" type="noConversion"/>
  </si>
  <si>
    <t>九層塔</t>
    <phoneticPr fontId="19" type="noConversion"/>
  </si>
  <si>
    <t>杏鮑菇</t>
    <phoneticPr fontId="19" type="noConversion"/>
  </si>
  <si>
    <t>生鮮阿根廷魷</t>
    <phoneticPr fontId="19" type="noConversion"/>
  </si>
  <si>
    <t>海</t>
    <phoneticPr fontId="19" type="noConversion"/>
  </si>
  <si>
    <t>味噌</t>
    <phoneticPr fontId="19" type="noConversion"/>
  </si>
  <si>
    <t>乾裙帶菜</t>
    <phoneticPr fontId="19" type="noConversion"/>
  </si>
  <si>
    <t>白蘿蔔</t>
    <phoneticPr fontId="19" type="noConversion"/>
  </si>
  <si>
    <t>日式昆布湯</t>
    <phoneticPr fontId="19" type="noConversion"/>
  </si>
  <si>
    <t>蜜滷豆乾(豆)</t>
    <phoneticPr fontId="19" type="noConversion"/>
  </si>
  <si>
    <t>豆干</t>
    <phoneticPr fontId="19" type="noConversion"/>
  </si>
  <si>
    <t>胡蘿蔔</t>
    <phoneticPr fontId="19" type="noConversion"/>
  </si>
  <si>
    <t>生鮮豬前腿肉片</t>
    <phoneticPr fontId="19" type="noConversion"/>
  </si>
  <si>
    <t>香酥豬柳條(炸)</t>
    <phoneticPr fontId="19" type="noConversion"/>
  </si>
  <si>
    <t>炸</t>
    <phoneticPr fontId="19" type="noConversion"/>
  </si>
  <si>
    <t>滷</t>
    <phoneticPr fontId="19" type="noConversion"/>
  </si>
  <si>
    <t>美白菇</t>
    <phoneticPr fontId="19" type="noConversion"/>
  </si>
  <si>
    <t>什錦湯</t>
    <phoneticPr fontId="19" type="noConversion"/>
  </si>
  <si>
    <t>玉米三色</t>
    <phoneticPr fontId="19" type="noConversion"/>
  </si>
  <si>
    <t>洋蔥肉絲</t>
    <phoneticPr fontId="19" type="noConversion"/>
  </si>
  <si>
    <t>煮</t>
    <phoneticPr fontId="19" type="noConversion"/>
  </si>
  <si>
    <t>生鮮豬後腿肉絲</t>
    <phoneticPr fontId="19" type="noConversion"/>
  </si>
  <si>
    <t>咖哩肉丁</t>
    <phoneticPr fontId="19" type="noConversion"/>
  </si>
  <si>
    <t>紫菜蛋花湯</t>
    <phoneticPr fontId="19" type="noConversion"/>
  </si>
  <si>
    <t>玉米濃湯(芡)</t>
    <phoneticPr fontId="19" type="noConversion"/>
  </si>
  <si>
    <t>芡</t>
    <phoneticPr fontId="19" type="noConversion"/>
  </si>
  <si>
    <t>瓜仔肉(醃)</t>
    <phoneticPr fontId="19" type="noConversion"/>
  </si>
  <si>
    <t>煮</t>
    <phoneticPr fontId="19" type="noConversion"/>
  </si>
  <si>
    <t>胡蘿蔔</t>
    <phoneticPr fontId="19" type="noConversion"/>
  </si>
  <si>
    <t>木耳</t>
    <phoneticPr fontId="19" type="noConversion"/>
  </si>
  <si>
    <t>烤</t>
    <phoneticPr fontId="19" type="noConversion"/>
  </si>
  <si>
    <t>冷</t>
    <phoneticPr fontId="19" type="noConversion"/>
  </si>
  <si>
    <t>香蔥吉拿棒</t>
    <phoneticPr fontId="19" type="noConversion"/>
  </si>
  <si>
    <t>紫菜</t>
    <phoneticPr fontId="19" type="noConversion"/>
  </si>
  <si>
    <t>生鮮豬絞肉</t>
    <phoneticPr fontId="19" type="noConversion"/>
  </si>
  <si>
    <t>冷凍玉米粒</t>
    <phoneticPr fontId="19" type="noConversion"/>
  </si>
  <si>
    <t>三色豆</t>
    <phoneticPr fontId="19" type="noConversion"/>
  </si>
  <si>
    <t>淺色蔬菜</t>
    <phoneticPr fontId="19" type="noConversion"/>
  </si>
  <si>
    <t>冷凍青花菜</t>
    <phoneticPr fontId="19" type="noConversion"/>
  </si>
  <si>
    <t>深色蔬菜</t>
    <phoneticPr fontId="19" type="noConversion"/>
  </si>
  <si>
    <t>冷凍青花菜</t>
    <phoneticPr fontId="19" type="noConversion"/>
  </si>
  <si>
    <t>煮</t>
    <phoneticPr fontId="19" type="noConversion"/>
  </si>
  <si>
    <t>鹹酥中卷(海)(炸)</t>
    <phoneticPr fontId="19" type="noConversion"/>
  </si>
  <si>
    <t>豆</t>
    <phoneticPr fontId="19" type="noConversion"/>
  </si>
  <si>
    <t>生鮮魷耳條</t>
    <phoneticPr fontId="19" type="noConversion"/>
  </si>
  <si>
    <t>味噌豆腐湯(豆)/獎勵金豆奶</t>
    <phoneticPr fontId="19" type="noConversion"/>
  </si>
  <si>
    <t>獎勵金豆奶</t>
    <phoneticPr fontId="19" type="noConversion"/>
  </si>
  <si>
    <t>結頭菜湯</t>
    <phoneticPr fontId="19" type="noConversion"/>
  </si>
  <si>
    <t>113年2月16日-2月17日第一週菜單明細(員林國小--承富)</t>
    <phoneticPr fontId="19" type="noConversion"/>
  </si>
  <si>
    <t>113年2月19日-2月23日第二週菜單明細(員林國小--承富)</t>
    <phoneticPr fontId="19" type="noConversion"/>
  </si>
  <si>
    <t>113年2月26日-2月29日第三週菜單明細(員林國小--承富)</t>
    <phoneticPr fontId="19" type="noConversion"/>
  </si>
  <si>
    <t>香蔥吉拿棒(冷)+雞肉丸X2(加)</t>
    <phoneticPr fontId="19" type="noConversion"/>
  </si>
  <si>
    <t>煮</t>
    <phoneticPr fontId="19" type="noConversion"/>
  </si>
  <si>
    <t>加</t>
    <phoneticPr fontId="19" type="noConversion"/>
  </si>
  <si>
    <t>雞肉丸</t>
    <phoneticPr fontId="19" type="noConversion"/>
  </si>
  <si>
    <t>什錦蝦仁(海)</t>
    <phoneticPr fontId="19" type="noConversion"/>
  </si>
  <si>
    <t>杏鮑菇</t>
    <phoneticPr fontId="19" type="noConversion"/>
  </si>
  <si>
    <t>生鮮蝦仁</t>
    <phoneticPr fontId="19" type="noConversion"/>
  </si>
  <si>
    <t>海</t>
    <phoneticPr fontId="19" type="noConversion"/>
  </si>
  <si>
    <t>秀珍菇</t>
    <phoneticPr fontId="19" type="noConversion"/>
  </si>
  <si>
    <t>美白菇</t>
    <phoneticPr fontId="19" type="noConversion"/>
  </si>
  <si>
    <t>胡蘿蔔</t>
    <phoneticPr fontId="19" type="noConversion"/>
  </si>
  <si>
    <t>加</t>
    <phoneticPr fontId="19" type="noConversion"/>
  </si>
  <si>
    <t>鮮肉抄手(加)+珍珠丸子(加)</t>
    <phoneticPr fontId="19" type="noConversion"/>
  </si>
  <si>
    <t>珍珠丸子</t>
    <phoneticPr fontId="19" type="noConversion"/>
  </si>
  <si>
    <t>綠豆芽</t>
    <phoneticPr fontId="19" type="noConversion"/>
  </si>
  <si>
    <t>椰菜拌肉片</t>
    <phoneticPr fontId="19" type="noConversion"/>
  </si>
  <si>
    <t>淺色蔬菜</t>
    <phoneticPr fontId="19" type="noConversion"/>
  </si>
  <si>
    <t>煮</t>
    <phoneticPr fontId="19" type="noConversion"/>
  </si>
  <si>
    <t>胡蘿蔔</t>
    <phoneticPr fontId="19" type="noConversion"/>
  </si>
  <si>
    <t>木耳</t>
    <phoneticPr fontId="19" type="noConversion"/>
  </si>
  <si>
    <t>手工烤饅頭(冷)</t>
    <phoneticPr fontId="19" type="noConversion"/>
  </si>
  <si>
    <t>烤饅頭</t>
    <phoneticPr fontId="19" type="noConversion"/>
  </si>
  <si>
    <t>烤</t>
    <phoneticPr fontId="19" type="noConversion"/>
  </si>
  <si>
    <t>冬瓜檸檬山粉圓</t>
    <phoneticPr fontId="19" type="noConversion"/>
  </si>
  <si>
    <t>檸檬</t>
    <phoneticPr fontId="19" type="noConversion"/>
  </si>
  <si>
    <t>山粉圓</t>
    <phoneticPr fontId="19" type="noConversion"/>
  </si>
  <si>
    <t>冬瓜糖磚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</si>
</sst>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);[Red]\(0\)"/>
  </numFmts>
  <fonts count="98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6"/>
      <name val="標楷體"/>
      <family val="4"/>
      <charset val="136"/>
    </font>
    <font>
      <sz val="28"/>
      <color rgb="FFFF0000"/>
      <name val="華康墨字體(P)"/>
      <family val="5"/>
      <charset val="136"/>
    </font>
    <font>
      <sz val="28"/>
      <color rgb="FF6600FF"/>
      <name val="華康墨字體(P)"/>
      <family val="5"/>
      <charset val="136"/>
    </font>
    <font>
      <sz val="28"/>
      <color rgb="FF0070C0"/>
      <name val="華康流隸體(P)"/>
      <family val="4"/>
      <charset val="136"/>
    </font>
    <font>
      <b/>
      <sz val="28"/>
      <color theme="5" tint="-0.499984740745262"/>
      <name val="華康流隸體(P)"/>
      <family val="4"/>
      <charset val="136"/>
    </font>
    <font>
      <sz val="28"/>
      <color rgb="FF7030A0"/>
      <name val="華康流隸體(P)"/>
      <family val="4"/>
      <charset val="136"/>
    </font>
    <font>
      <sz val="28"/>
      <color rgb="FFFF3399"/>
      <name val="華康棒棒體W5"/>
      <family val="5"/>
      <charset val="136"/>
    </font>
    <font>
      <sz val="28"/>
      <color rgb="FFFF3399"/>
      <name val="華康墨字體(P)"/>
      <family val="5"/>
      <charset val="136"/>
    </font>
    <font>
      <sz val="12"/>
      <name val="新細明體"/>
      <family val="1"/>
    </font>
    <font>
      <sz val="10"/>
      <color rgb="FF0000FF"/>
      <name val="新細明體"/>
      <family val="1"/>
      <scheme val="minor"/>
    </font>
    <font>
      <sz val="20"/>
      <name val="新細明體"/>
      <family val="1"/>
    </font>
    <font>
      <b/>
      <sz val="16"/>
      <name val="新細明體"/>
      <family val="1"/>
      <charset val="136"/>
    </font>
    <font>
      <b/>
      <sz val="16"/>
      <color rgb="FFFF0000"/>
      <name val="新細明體"/>
      <family val="1"/>
      <charset val="136"/>
    </font>
    <font>
      <sz val="20"/>
      <color rgb="FFFF0000"/>
      <name val="新細明體"/>
      <family val="1"/>
      <charset val="136"/>
    </font>
    <font>
      <b/>
      <sz val="26"/>
      <name val="標楷體"/>
      <family val="4"/>
      <charset val="136"/>
    </font>
    <font>
      <b/>
      <sz val="26"/>
      <color rgb="FF7030A0"/>
      <name val="華康墨字體(P)"/>
      <family val="5"/>
      <charset val="136"/>
    </font>
    <font>
      <b/>
      <sz val="26"/>
      <color theme="5" tint="-0.499984740745262"/>
      <name val="華康流隸體(P)"/>
      <family val="4"/>
      <charset val="136"/>
    </font>
    <font>
      <b/>
      <sz val="26"/>
      <color rgb="FF6600FF"/>
      <name val="華康流隸體(P)"/>
      <family val="4"/>
      <charset val="136"/>
    </font>
    <font>
      <sz val="26"/>
      <color rgb="FFFF3399"/>
      <name val="華康墨字體(P)"/>
      <family val="5"/>
      <charset val="136"/>
    </font>
    <font>
      <sz val="26"/>
      <color rgb="FFFF3399"/>
      <name val="華康棒棒體W5"/>
      <family val="5"/>
      <charset val="136"/>
    </font>
    <font>
      <sz val="26"/>
      <color rgb="FF7030A0"/>
      <name val="華康流隸體(P)"/>
      <family val="4"/>
      <charset val="136"/>
    </font>
    <font>
      <b/>
      <sz val="26"/>
      <color rgb="FF009900"/>
      <name val="華康棒棒體W5"/>
      <family val="5"/>
      <charset val="136"/>
    </font>
    <font>
      <sz val="26"/>
      <color rgb="FF6600FF"/>
      <name val="華康墨字體(P)"/>
      <family val="5"/>
      <charset val="136"/>
    </font>
    <font>
      <b/>
      <sz val="26"/>
      <color rgb="FF002060"/>
      <name val="華康流隸體(P)"/>
      <family val="4"/>
      <charset val="136"/>
    </font>
    <font>
      <sz val="26"/>
      <name val="新細明體"/>
      <family val="1"/>
      <charset val="136"/>
    </font>
    <font>
      <b/>
      <sz val="26"/>
      <color rgb="FFFF3399"/>
      <name val="華康流隸體(P)"/>
      <family val="4"/>
      <charset val="136"/>
    </font>
    <font>
      <b/>
      <sz val="26"/>
      <color rgb="FFFF3399"/>
      <name val="華康流隸體(P)"/>
      <family val="1"/>
      <charset val="136"/>
    </font>
    <font>
      <b/>
      <sz val="26"/>
      <color rgb="FF0070C0"/>
      <name val="華康流隸體(P)"/>
      <family val="1"/>
      <charset val="136"/>
    </font>
    <font>
      <b/>
      <sz val="26"/>
      <color rgb="FF0070C0"/>
      <name val="華康流隸體(P)"/>
      <family val="4"/>
      <charset val="136"/>
    </font>
    <font>
      <b/>
      <sz val="26"/>
      <color rgb="FF00B050"/>
      <name val="華康墨字體(P)"/>
      <family val="5"/>
      <charset val="136"/>
    </font>
    <font>
      <b/>
      <sz val="26"/>
      <color theme="7" tint="-0.499984740745262"/>
      <name val="華康棒棒體W5(P)"/>
      <family val="5"/>
      <charset val="136"/>
    </font>
    <font>
      <b/>
      <sz val="26"/>
      <color rgb="FF7030A0"/>
      <name val="華康棒棒體W5(P)"/>
      <family val="5"/>
      <charset val="136"/>
    </font>
    <font>
      <sz val="26"/>
      <color rgb="FFFF0000"/>
      <name val="華康棒棒體W5(P)"/>
      <family val="5"/>
      <charset val="136"/>
    </font>
    <font>
      <sz val="26"/>
      <color rgb="FFFF9933"/>
      <name val="華康墨字體(P)"/>
      <family val="5"/>
      <charset val="136"/>
    </font>
    <font>
      <b/>
      <sz val="26"/>
      <color rgb="FF7030A0"/>
      <name val="標楷體"/>
      <family val="4"/>
      <charset val="136"/>
    </font>
    <font>
      <b/>
      <sz val="26"/>
      <color rgb="FF0070C0"/>
      <name val="標楷體"/>
      <family val="4"/>
      <charset val="136"/>
    </font>
    <font>
      <sz val="26"/>
      <color rgb="FFFF3399"/>
      <name val="標楷體"/>
      <family val="4"/>
      <charset val="136"/>
    </font>
    <font>
      <b/>
      <sz val="26"/>
      <color rgb="FF008000"/>
      <name val="華康流隸體(P)"/>
      <family val="4"/>
      <charset val="136"/>
    </font>
    <font>
      <sz val="26"/>
      <color rgb="FF008000"/>
      <name val="華康墨字體(P)"/>
      <family val="5"/>
      <charset val="136"/>
    </font>
    <font>
      <sz val="26"/>
      <color rgb="FFFF9933"/>
      <name val="華康棒棒體W5(P)"/>
      <family val="5"/>
      <charset val="136"/>
    </font>
    <font>
      <b/>
      <sz val="26"/>
      <color rgb="FF00B0F0"/>
      <name val="華康流隸體(P)"/>
      <family val="4"/>
      <charset val="136"/>
    </font>
    <font>
      <b/>
      <sz val="28"/>
      <color rgb="FFFF0000"/>
      <name val="標楷體"/>
      <family val="4"/>
      <charset val="136"/>
    </font>
    <font>
      <sz val="28"/>
      <color theme="5" tint="-0.499984740745262"/>
      <name val="華康流隸體(P)"/>
      <family val="4"/>
      <charset val="136"/>
    </font>
    <font>
      <sz val="28"/>
      <color rgb="FFFF0000"/>
      <name val="華康棒棒體W5(P)"/>
      <family val="5"/>
      <charset val="136"/>
    </font>
    <font>
      <sz val="28"/>
      <color theme="4" tint="-0.249977111117893"/>
      <name val="華康流隸體(P)"/>
      <family val="4"/>
      <charset val="136"/>
    </font>
    <font>
      <b/>
      <sz val="28"/>
      <color rgb="FFFF0000"/>
      <name val="華康棒棒體W5(P)"/>
      <family val="5"/>
      <charset val="136"/>
    </font>
    <font>
      <sz val="28"/>
      <color rgb="FF008000"/>
      <name val="華康墨字體(P)"/>
      <family val="5"/>
      <charset val="136"/>
    </font>
    <font>
      <b/>
      <sz val="28"/>
      <color rgb="FF008000"/>
      <name val="華康墨字體(P)"/>
      <family val="5"/>
      <charset val="136"/>
    </font>
    <font>
      <b/>
      <sz val="24"/>
      <color rgb="FFFF3399"/>
      <name val="華康流隸體(P)"/>
      <family val="4"/>
      <charset val="136"/>
    </font>
    <font>
      <b/>
      <sz val="28"/>
      <color rgb="FF002060"/>
      <name val="華康流隸體(P)"/>
      <family val="4"/>
      <charset val="136"/>
    </font>
    <font>
      <b/>
      <sz val="28"/>
      <color rgb="FF009900"/>
      <name val="華康棒棒體W5"/>
      <family val="5"/>
      <charset val="136"/>
    </font>
    <font>
      <b/>
      <sz val="28"/>
      <color theme="7" tint="-0.499984740745262"/>
      <name val="華康棒棒體W5(P)"/>
      <family val="5"/>
      <charset val="136"/>
    </font>
    <font>
      <b/>
      <sz val="28"/>
      <color rgb="FF7030A0"/>
      <name val="華康棒棒體W5(P)"/>
      <family val="5"/>
      <charset val="136"/>
    </font>
    <font>
      <b/>
      <sz val="28"/>
      <color rgb="FF6666FF"/>
      <name val="華康棒棒體W5(P)"/>
      <family val="5"/>
      <charset val="136"/>
    </font>
    <font>
      <b/>
      <sz val="28"/>
      <color rgb="FF6666FF"/>
      <name val="華康棒棒體W5(P)"/>
      <family val="1"/>
      <charset val="136"/>
    </font>
    <font>
      <sz val="28"/>
      <color rgb="FF008000"/>
      <name val="華康流隸體(P)"/>
      <family val="4"/>
      <charset val="136"/>
    </font>
    <font>
      <sz val="28"/>
      <color rgb="FFFF9933"/>
      <name val="華康墨字體(P)"/>
      <family val="5"/>
      <charset val="136"/>
    </font>
    <font>
      <sz val="28"/>
      <color rgb="FF7030A0"/>
      <name val="華康棒棒體W5(P)"/>
      <family val="5"/>
      <charset val="136"/>
    </font>
    <font>
      <b/>
      <sz val="28"/>
      <color rgb="FF008000"/>
      <name val="標楷體"/>
      <family val="4"/>
      <charset val="136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thin">
        <color indexed="64"/>
      </bottom>
      <diagonal/>
    </border>
    <border>
      <left style="medium">
        <color indexed="64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7" fillId="0" borderId="0">
      <alignment vertical="center"/>
    </xf>
  </cellStyleXfs>
  <cellXfs count="482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horizontal="left" vertical="center" shrinkToFit="1"/>
    </xf>
    <xf numFmtId="0" fontId="25" fillId="0" borderId="0" xfId="0" applyFont="1" applyBorder="1" applyAlignment="1">
      <alignment horizontal="center" shrinkToFit="1"/>
    </xf>
    <xf numFmtId="0" fontId="26" fillId="0" borderId="0" xfId="0" applyFont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center" shrinkToFit="1"/>
    </xf>
    <xf numFmtId="0" fontId="27" fillId="0" borderId="0" xfId="0" applyFont="1" applyBorder="1" applyAlignment="1">
      <alignment horizontal="left" shrinkToFi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 shrinkToFit="1"/>
    </xf>
    <xf numFmtId="0" fontId="26" fillId="0" borderId="0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right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28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76" fontId="28" fillId="0" borderId="0" xfId="0" applyNumberFormat="1" applyFont="1" applyBorder="1" applyAlignment="1">
      <alignment horizontal="center" vertical="center"/>
    </xf>
    <xf numFmtId="177" fontId="28" fillId="0" borderId="0" xfId="0" applyNumberFormat="1" applyFont="1" applyBorder="1" applyAlignment="1">
      <alignment horizontal="center" vertical="center"/>
    </xf>
    <xf numFmtId="0" fontId="22" fillId="0" borderId="20" xfId="0" applyFont="1" applyFill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Fill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Fill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 applyBorder="1">
      <alignment vertical="center"/>
    </xf>
    <xf numFmtId="0" fontId="27" fillId="0" borderId="25" xfId="0" applyFont="1" applyBorder="1" applyAlignment="1">
      <alignment horizontal="left"/>
    </xf>
    <xf numFmtId="0" fontId="27" fillId="0" borderId="3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3" fillId="0" borderId="0" xfId="0" applyFont="1" applyFill="1" applyBorder="1" applyAlignment="1">
      <alignment horizontal="left" vertical="center" wrapText="1"/>
    </xf>
    <xf numFmtId="176" fontId="23" fillId="0" borderId="0" xfId="0" applyNumberFormat="1" applyFont="1" applyBorder="1" applyAlignment="1">
      <alignment horizontal="center" vertical="center"/>
    </xf>
    <xf numFmtId="177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2" fillId="0" borderId="23" xfId="0" applyFont="1" applyBorder="1">
      <alignment vertical="center"/>
    </xf>
    <xf numFmtId="0" fontId="22" fillId="0" borderId="26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9" fontId="23" fillId="0" borderId="0" xfId="0" applyNumberFormat="1" applyFont="1" applyBorder="1">
      <alignment vertical="center"/>
    </xf>
    <xf numFmtId="0" fontId="22" fillId="0" borderId="27" xfId="0" applyFont="1" applyFill="1" applyBorder="1" applyAlignment="1">
      <alignment vertical="center" textRotation="180" shrinkToFit="1"/>
    </xf>
    <xf numFmtId="0" fontId="22" fillId="0" borderId="27" xfId="0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3" fillId="0" borderId="0" xfId="0" applyFont="1" applyBorder="1" applyAlignment="1">
      <alignment horizontal="right" vertical="top"/>
    </xf>
    <xf numFmtId="0" fontId="23" fillId="0" borderId="0" xfId="0" applyFont="1">
      <alignment vertical="center"/>
    </xf>
    <xf numFmtId="0" fontId="28" fillId="0" borderId="0" xfId="0" applyFont="1" applyBorder="1" applyAlignment="1">
      <alignment horizontal="left" vertical="center" shrinkToFit="1"/>
    </xf>
    <xf numFmtId="0" fontId="28" fillId="0" borderId="0" xfId="0" applyFont="1" applyFill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Fill="1">
      <alignment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" fillId="0" borderId="0" xfId="19"/>
    <xf numFmtId="0" fontId="32" fillId="0" borderId="11" xfId="0" applyFont="1" applyFill="1" applyBorder="1" applyAlignment="1">
      <alignment horizontal="center" vertical="center" textRotation="255"/>
    </xf>
    <xf numFmtId="0" fontId="22" fillId="0" borderId="20" xfId="0" applyFont="1" applyFill="1" applyBorder="1" applyAlignment="1">
      <alignment vertical="center" textRotation="255" shrinkToFit="1"/>
    </xf>
    <xf numFmtId="0" fontId="22" fillId="0" borderId="20" xfId="0" applyFont="1" applyFill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29" xfId="0" applyNumberFormat="1" applyFont="1" applyBorder="1" applyAlignment="1">
      <alignment horizontal="right"/>
    </xf>
    <xf numFmtId="0" fontId="21" fillId="0" borderId="0" xfId="0" applyFont="1" applyBorder="1">
      <alignment vertical="center"/>
    </xf>
    <xf numFmtId="0" fontId="27" fillId="0" borderId="0" xfId="0" applyFont="1" applyBorder="1">
      <alignment vertical="center"/>
    </xf>
    <xf numFmtId="179" fontId="27" fillId="0" borderId="0" xfId="0" applyNumberFormat="1" applyFont="1" applyBorder="1" applyAlignment="1">
      <alignment horizontal="right"/>
    </xf>
    <xf numFmtId="180" fontId="27" fillId="0" borderId="0" xfId="0" applyNumberFormat="1" applyFont="1" applyBorder="1" applyAlignment="1">
      <alignment horizontal="right"/>
    </xf>
    <xf numFmtId="0" fontId="36" fillId="0" borderId="0" xfId="19" applyFont="1"/>
    <xf numFmtId="0" fontId="37" fillId="0" borderId="20" xfId="0" applyFont="1" applyBorder="1" applyAlignment="1">
      <alignment horizontal="left" vertical="center" shrinkToFit="1"/>
    </xf>
    <xf numFmtId="0" fontId="37" fillId="0" borderId="20" xfId="0" applyFont="1" applyFill="1" applyBorder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22" fillId="0" borderId="65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57" xfId="0" applyFont="1" applyBorder="1" applyAlignment="1">
      <alignment vertical="center" shrinkToFit="1"/>
    </xf>
    <xf numFmtId="0" fontId="22" fillId="0" borderId="57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7" fillId="0" borderId="20" xfId="0" applyFont="1" applyFill="1" applyBorder="1" applyAlignment="1">
      <alignment vertical="center" textRotation="255" shrinkToFit="1"/>
    </xf>
    <xf numFmtId="0" fontId="28" fillId="0" borderId="57" xfId="0" applyFont="1" applyBorder="1" applyAlignment="1">
      <alignment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0" xfId="0" applyFont="1" applyBorder="1" applyAlignment="1">
      <alignment horizontal="left" vertical="center" shrinkToFit="1"/>
    </xf>
    <xf numFmtId="0" fontId="29" fillId="0" borderId="0" xfId="19" applyFont="1"/>
    <xf numFmtId="0" fontId="38" fillId="0" borderId="0" xfId="0" applyFont="1">
      <alignment vertical="center"/>
    </xf>
    <xf numFmtId="0" fontId="28" fillId="0" borderId="74" xfId="0" applyFont="1" applyFill="1" applyBorder="1" applyAlignment="1">
      <alignment horizontal="center" vertical="center" shrinkToFit="1"/>
    </xf>
    <xf numFmtId="0" fontId="22" fillId="0" borderId="0" xfId="0" applyFont="1" applyBorder="1" applyAlignment="1">
      <alignment horizontal="left" shrinkToFit="1"/>
    </xf>
    <xf numFmtId="0" fontId="28" fillId="0" borderId="75" xfId="0" applyFont="1" applyBorder="1" applyAlignment="1">
      <alignment horizontal="right"/>
    </xf>
    <xf numFmtId="0" fontId="22" fillId="0" borderId="76" xfId="0" applyFont="1" applyFill="1" applyBorder="1" applyAlignment="1">
      <alignment vertical="center" textRotation="180" shrinkToFit="1"/>
    </xf>
    <xf numFmtId="0" fontId="22" fillId="0" borderId="76" xfId="0" applyFont="1" applyBorder="1" applyAlignment="1">
      <alignment horizontal="left" vertical="center" shrinkToFit="1"/>
    </xf>
    <xf numFmtId="180" fontId="35" fillId="0" borderId="0" xfId="19" applyNumberFormat="1" applyFont="1" applyFill="1" applyBorder="1"/>
    <xf numFmtId="0" fontId="35" fillId="0" borderId="0" xfId="19" applyFont="1" applyFill="1" applyBorder="1"/>
    <xf numFmtId="179" fontId="35" fillId="0" borderId="31" xfId="19" applyNumberFormat="1" applyFont="1" applyFill="1" applyBorder="1"/>
    <xf numFmtId="0" fontId="35" fillId="0" borderId="31" xfId="19" applyFont="1" applyFill="1" applyBorder="1"/>
    <xf numFmtId="0" fontId="35" fillId="0" borderId="45" xfId="19" applyFont="1" applyFill="1" applyBorder="1"/>
    <xf numFmtId="179" fontId="35" fillId="0" borderId="0" xfId="19" applyNumberFormat="1" applyFont="1" applyFill="1" applyBorder="1"/>
    <xf numFmtId="0" fontId="35" fillId="0" borderId="66" xfId="19" applyFont="1" applyFill="1" applyBorder="1"/>
    <xf numFmtId="0" fontId="22" fillId="0" borderId="0" xfId="0" applyFont="1" applyFill="1" applyBorder="1" applyAlignment="1">
      <alignment vertical="center" textRotation="180" shrinkToFit="1"/>
    </xf>
    <xf numFmtId="0" fontId="22" fillId="24" borderId="25" xfId="0" applyFont="1" applyFill="1" applyBorder="1" applyAlignment="1">
      <alignment horizontal="center" vertical="center" shrinkToFit="1"/>
    </xf>
    <xf numFmtId="0" fontId="28" fillId="0" borderId="80" xfId="0" applyFont="1" applyBorder="1" applyAlignment="1">
      <alignment horizontal="right"/>
    </xf>
    <xf numFmtId="0" fontId="22" fillId="0" borderId="81" xfId="0" applyFont="1" applyFill="1" applyBorder="1" applyAlignment="1">
      <alignment vertical="center" textRotation="180" shrinkToFit="1"/>
    </xf>
    <xf numFmtId="0" fontId="22" fillId="0" borderId="81" xfId="0" applyFont="1" applyBorder="1" applyAlignment="1">
      <alignment horizontal="left" vertical="center" shrinkToFit="1"/>
    </xf>
    <xf numFmtId="0" fontId="27" fillId="0" borderId="76" xfId="0" applyFont="1" applyBorder="1" applyAlignment="1">
      <alignment horizontal="left"/>
    </xf>
    <xf numFmtId="0" fontId="35" fillId="0" borderId="0" xfId="19" applyFont="1" applyFill="1" applyBorder="1" applyAlignment="1">
      <alignment horizontal="right"/>
    </xf>
    <xf numFmtId="0" fontId="35" fillId="0" borderId="31" xfId="19" applyFont="1" applyFill="1" applyBorder="1" applyAlignment="1">
      <alignment horizontal="right"/>
    </xf>
    <xf numFmtId="0" fontId="33" fillId="0" borderId="0" xfId="19" applyFont="1" applyFill="1"/>
    <xf numFmtId="180" fontId="35" fillId="0" borderId="49" xfId="19" applyNumberFormat="1" applyFont="1" applyFill="1" applyBorder="1"/>
    <xf numFmtId="0" fontId="35" fillId="0" borderId="49" xfId="19" applyFont="1" applyFill="1" applyBorder="1"/>
    <xf numFmtId="0" fontId="35" fillId="0" borderId="33" xfId="19" applyFont="1" applyFill="1" applyBorder="1"/>
    <xf numFmtId="180" fontId="35" fillId="0" borderId="33" xfId="19" applyNumberFormat="1" applyFont="1" applyFill="1" applyBorder="1"/>
    <xf numFmtId="179" fontId="35" fillId="0" borderId="38" xfId="19" applyNumberFormat="1" applyFont="1" applyFill="1" applyBorder="1"/>
    <xf numFmtId="179" fontId="35" fillId="0" borderId="34" xfId="19" applyNumberFormat="1" applyFont="1" applyFill="1" applyBorder="1"/>
    <xf numFmtId="0" fontId="35" fillId="0" borderId="51" xfId="19" applyFont="1" applyFill="1" applyBorder="1"/>
    <xf numFmtId="0" fontId="35" fillId="0" borderId="35" xfId="19" applyFont="1" applyFill="1" applyBorder="1"/>
    <xf numFmtId="179" fontId="35" fillId="0" borderId="36" xfId="19" applyNumberFormat="1" applyFont="1" applyFill="1" applyBorder="1"/>
    <xf numFmtId="0" fontId="35" fillId="0" borderId="36" xfId="19" applyFont="1" applyFill="1" applyBorder="1"/>
    <xf numFmtId="179" fontId="35" fillId="0" borderId="39" xfId="19" applyNumberFormat="1" applyFont="1" applyFill="1" applyBorder="1"/>
    <xf numFmtId="179" fontId="35" fillId="0" borderId="37" xfId="19" applyNumberFormat="1" applyFont="1" applyFill="1" applyBorder="1"/>
    <xf numFmtId="0" fontId="35" fillId="0" borderId="32" xfId="19" applyFont="1" applyFill="1" applyBorder="1"/>
    <xf numFmtId="179" fontId="35" fillId="0" borderId="33" xfId="19" applyNumberFormat="1" applyFont="1" applyFill="1" applyBorder="1"/>
    <xf numFmtId="0" fontId="35" fillId="0" borderId="47" xfId="19" applyFont="1" applyFill="1" applyBorder="1"/>
    <xf numFmtId="179" fontId="35" fillId="0" borderId="47" xfId="19" applyNumberFormat="1" applyFont="1" applyFill="1" applyBorder="1"/>
    <xf numFmtId="179" fontId="35" fillId="0" borderId="64" xfId="19" applyNumberFormat="1" applyFont="1" applyFill="1" applyBorder="1"/>
    <xf numFmtId="179" fontId="35" fillId="0" borderId="49" xfId="19" applyNumberFormat="1" applyFont="1" applyFill="1" applyBorder="1"/>
    <xf numFmtId="0" fontId="22" fillId="0" borderId="0" xfId="0" applyFont="1" applyBorder="1" applyAlignment="1">
      <alignment horizontal="left" vertical="center"/>
    </xf>
    <xf numFmtId="0" fontId="27" fillId="0" borderId="83" xfId="0" applyFont="1" applyBorder="1" applyAlignment="1">
      <alignment horizontal="center" vertical="center" textRotation="255"/>
    </xf>
    <xf numFmtId="0" fontId="21" fillId="0" borderId="84" xfId="0" applyFont="1" applyBorder="1" applyAlignment="1">
      <alignment vertical="center" textRotation="255"/>
    </xf>
    <xf numFmtId="0" fontId="21" fillId="0" borderId="85" xfId="0" applyFont="1" applyFill="1" applyBorder="1" applyAlignment="1">
      <alignment horizontal="center" vertical="center"/>
    </xf>
    <xf numFmtId="0" fontId="21" fillId="0" borderId="85" xfId="0" applyFont="1" applyFill="1" applyBorder="1" applyAlignment="1">
      <alignment horizontal="center" vertical="center" shrinkToFit="1"/>
    </xf>
    <xf numFmtId="0" fontId="21" fillId="0" borderId="85" xfId="0" applyFont="1" applyFill="1" applyBorder="1" applyAlignment="1">
      <alignment horizontal="center" vertical="center" wrapText="1"/>
    </xf>
    <xf numFmtId="0" fontId="21" fillId="0" borderId="84" xfId="0" applyFont="1" applyFill="1" applyBorder="1" applyAlignment="1">
      <alignment horizontal="center" vertical="center"/>
    </xf>
    <xf numFmtId="0" fontId="32" fillId="0" borderId="84" xfId="0" applyFont="1" applyFill="1" applyBorder="1" applyAlignment="1">
      <alignment horizontal="center" vertical="center" textRotation="255"/>
    </xf>
    <xf numFmtId="0" fontId="27" fillId="0" borderId="85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/>
    </xf>
    <xf numFmtId="0" fontId="27" fillId="0" borderId="88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/>
    </xf>
    <xf numFmtId="0" fontId="27" fillId="0" borderId="90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/>
    </xf>
    <xf numFmtId="0" fontId="28" fillId="0" borderId="87" xfId="0" applyFont="1" applyFill="1" applyBorder="1" applyAlignment="1">
      <alignment horizontal="center" vertical="center" shrinkToFit="1"/>
    </xf>
    <xf numFmtId="0" fontId="38" fillId="0" borderId="0" xfId="0" applyFont="1" applyBorder="1">
      <alignment vertical="center"/>
    </xf>
    <xf numFmtId="0" fontId="28" fillId="0" borderId="91" xfId="0" applyFont="1" applyFill="1" applyBorder="1" applyAlignment="1">
      <alignment horizontal="center" vertical="center" shrinkToFit="1"/>
    </xf>
    <xf numFmtId="0" fontId="27" fillId="0" borderId="92" xfId="0" applyFont="1" applyBorder="1" applyAlignment="1">
      <alignment horizontal="center"/>
    </xf>
    <xf numFmtId="0" fontId="22" fillId="0" borderId="69" xfId="43" applyNumberFormat="1" applyFont="1" applyFill="1" applyBorder="1" applyAlignment="1" applyProtection="1">
      <alignment vertical="center"/>
    </xf>
    <xf numFmtId="0" fontId="22" fillId="24" borderId="93" xfId="0" applyFont="1" applyFill="1" applyBorder="1" applyAlignment="1">
      <alignment horizontal="center" vertical="center" shrinkToFit="1"/>
    </xf>
    <xf numFmtId="0" fontId="22" fillId="24" borderId="95" xfId="0" applyFont="1" applyFill="1" applyBorder="1" applyAlignment="1">
      <alignment horizontal="center" vertical="center" shrinkToFit="1"/>
    </xf>
    <xf numFmtId="0" fontId="49" fillId="0" borderId="69" xfId="43" applyNumberFormat="1" applyFont="1" applyFill="1" applyBorder="1" applyAlignment="1" applyProtection="1">
      <alignment vertical="center"/>
    </xf>
    <xf numFmtId="181" fontId="22" fillId="0" borderId="0" xfId="43" applyNumberFormat="1" applyFont="1" applyFill="1" applyBorder="1" applyAlignment="1" applyProtection="1">
      <alignment horizontal="left" vertical="center"/>
    </xf>
    <xf numFmtId="0" fontId="22" fillId="24" borderId="94" xfId="0" applyFont="1" applyFill="1" applyBorder="1" applyAlignment="1">
      <alignment horizontal="center" vertical="center" shrinkToFit="1"/>
    </xf>
    <xf numFmtId="0" fontId="22" fillId="0" borderId="69" xfId="0" applyFont="1" applyBorder="1" applyAlignment="1">
      <alignment horizontal="left" vertical="center" shrinkToFit="1"/>
    </xf>
    <xf numFmtId="181" fontId="49" fillId="0" borderId="0" xfId="43" applyNumberFormat="1" applyFont="1" applyFill="1" applyBorder="1" applyAlignment="1" applyProtection="1">
      <alignment horizontal="left" vertical="center"/>
    </xf>
    <xf numFmtId="0" fontId="22" fillId="0" borderId="57" xfId="0" applyFont="1" applyBorder="1">
      <alignment vertical="center"/>
    </xf>
    <xf numFmtId="0" fontId="22" fillId="0" borderId="57" xfId="0" applyFont="1" applyFill="1" applyBorder="1" applyAlignment="1">
      <alignment horizontal="left" vertical="center" shrinkToFit="1"/>
    </xf>
    <xf numFmtId="0" fontId="22" fillId="0" borderId="57" xfId="0" applyFont="1" applyFill="1" applyBorder="1" applyAlignment="1">
      <alignment vertical="center" textRotation="180" shrinkToFit="1"/>
    </xf>
    <xf numFmtId="0" fontId="28" fillId="0" borderId="57" xfId="0" applyFont="1" applyBorder="1">
      <alignment vertical="center"/>
    </xf>
    <xf numFmtId="0" fontId="22" fillId="0" borderId="21" xfId="0" applyFont="1" applyBorder="1" applyAlignment="1">
      <alignment horizontal="left" vertical="center" wrapText="1" shrinkToFit="1"/>
    </xf>
    <xf numFmtId="0" fontId="37" fillId="0" borderId="57" xfId="0" applyFont="1" applyFill="1" applyBorder="1" applyAlignment="1">
      <alignment vertical="center" shrinkToFit="1"/>
    </xf>
    <xf numFmtId="0" fontId="37" fillId="0" borderId="0" xfId="0" applyFont="1" applyFill="1" applyBorder="1" applyAlignment="1">
      <alignment vertical="center" shrinkToFit="1"/>
    </xf>
    <xf numFmtId="0" fontId="38" fillId="0" borderId="69" xfId="43" applyNumberFormat="1" applyFont="1" applyFill="1" applyBorder="1" applyAlignment="1" applyProtection="1">
      <alignment vertical="center"/>
    </xf>
    <xf numFmtId="0" fontId="22" fillId="0" borderId="28" xfId="0" applyFont="1" applyFill="1" applyBorder="1" applyAlignment="1">
      <alignment horizontal="left" vertical="center" shrinkToFit="1"/>
    </xf>
    <xf numFmtId="0" fontId="50" fillId="0" borderId="0" xfId="19" applyFont="1" applyFill="1"/>
    <xf numFmtId="0" fontId="51" fillId="0" borderId="0" xfId="19" applyFont="1" applyFill="1"/>
    <xf numFmtId="0" fontId="22" fillId="0" borderId="0" xfId="0" applyFont="1" applyBorder="1" applyAlignment="1">
      <alignment horizontal="left" shrinkToFit="1"/>
    </xf>
    <xf numFmtId="0" fontId="22" fillId="0" borderId="76" xfId="0" applyFont="1" applyFill="1" applyBorder="1" applyAlignment="1">
      <alignment vertical="center" shrinkToFit="1"/>
    </xf>
    <xf numFmtId="0" fontId="22" fillId="0" borderId="82" xfId="0" applyFont="1" applyBorder="1" applyAlignment="1">
      <alignment horizontal="left" vertical="center" shrinkToFit="1"/>
    </xf>
    <xf numFmtId="0" fontId="22" fillId="0" borderId="98" xfId="0" applyFont="1" applyBorder="1" applyAlignment="1">
      <alignment horizontal="left" vertical="center" shrinkToFit="1"/>
    </xf>
    <xf numFmtId="0" fontId="27" fillId="0" borderId="28" xfId="0" applyFont="1" applyBorder="1">
      <alignment vertical="center"/>
    </xf>
    <xf numFmtId="179" fontId="27" fillId="0" borderId="20" xfId="0" applyNumberFormat="1" applyFont="1" applyBorder="1" applyAlignment="1">
      <alignment horizontal="right"/>
    </xf>
    <xf numFmtId="0" fontId="27" fillId="0" borderId="20" xfId="0" applyFont="1" applyBorder="1">
      <alignment vertical="center"/>
    </xf>
    <xf numFmtId="180" fontId="27" fillId="0" borderId="76" xfId="0" applyNumberFormat="1" applyFont="1" applyBorder="1" applyAlignment="1">
      <alignment horizontal="right"/>
    </xf>
    <xf numFmtId="0" fontId="52" fillId="24" borderId="25" xfId="0" applyFont="1" applyFill="1" applyBorder="1" applyAlignment="1">
      <alignment horizontal="center" vertical="center" shrinkToFit="1"/>
    </xf>
    <xf numFmtId="0" fontId="22" fillId="24" borderId="29" xfId="0" applyFont="1" applyFill="1" applyBorder="1" applyAlignment="1">
      <alignment horizontal="center" vertical="center" shrinkToFit="1"/>
    </xf>
    <xf numFmtId="0" fontId="22" fillId="24" borderId="99" xfId="0" applyFont="1" applyFill="1" applyBorder="1" applyAlignment="1">
      <alignment horizontal="center" vertical="center" shrinkToFit="1"/>
    </xf>
    <xf numFmtId="0" fontId="22" fillId="24" borderId="81" xfId="0" applyFont="1" applyFill="1" applyBorder="1" applyAlignment="1">
      <alignment horizontal="center" vertical="center" shrinkToFit="1"/>
    </xf>
    <xf numFmtId="0" fontId="28" fillId="0" borderId="100" xfId="0" applyFont="1" applyFill="1" applyBorder="1" applyAlignment="1">
      <alignment horizontal="center" vertical="center" shrinkToFit="1"/>
    </xf>
    <xf numFmtId="0" fontId="22" fillId="0" borderId="81" xfId="0" applyFont="1" applyFill="1" applyBorder="1" applyAlignment="1">
      <alignment vertical="center" shrinkToFit="1"/>
    </xf>
    <xf numFmtId="0" fontId="22" fillId="0" borderId="101" xfId="0" applyFont="1" applyBorder="1" applyAlignment="1">
      <alignment horizontal="left" vertical="center" shrinkToFit="1"/>
    </xf>
    <xf numFmtId="0" fontId="22" fillId="0" borderId="99" xfId="0" applyFont="1" applyBorder="1" applyAlignment="1">
      <alignment horizontal="left" vertical="center" shrinkToFit="1"/>
    </xf>
    <xf numFmtId="180" fontId="27" fillId="0" borderId="81" xfId="0" applyNumberFormat="1" applyFont="1" applyBorder="1" applyAlignment="1">
      <alignment horizontal="right"/>
    </xf>
    <xf numFmtId="0" fontId="27" fillId="0" borderId="81" xfId="0" applyFont="1" applyBorder="1" applyAlignment="1">
      <alignment horizontal="left"/>
    </xf>
    <xf numFmtId="0" fontId="27" fillId="0" borderId="102" xfId="0" applyFont="1" applyBorder="1" applyAlignment="1">
      <alignment horizontal="center"/>
    </xf>
    <xf numFmtId="0" fontId="21" fillId="0" borderId="103" xfId="0" applyFont="1" applyBorder="1" applyAlignment="1">
      <alignment vertical="center" shrinkToFit="1"/>
    </xf>
    <xf numFmtId="0" fontId="21" fillId="0" borderId="69" xfId="0" applyFont="1" applyBorder="1" applyAlignment="1">
      <alignment vertical="center" shrinkToFit="1"/>
    </xf>
    <xf numFmtId="0" fontId="22" fillId="0" borderId="21" xfId="0" applyFont="1" applyBorder="1" applyAlignment="1">
      <alignment vertical="center" shrinkToFit="1"/>
    </xf>
    <xf numFmtId="0" fontId="22" fillId="0" borderId="69" xfId="0" applyFont="1" applyBorder="1" applyAlignment="1">
      <alignment vertical="center" shrinkToFit="1"/>
    </xf>
    <xf numFmtId="0" fontId="22" fillId="0" borderId="54" xfId="0" applyFont="1" applyBorder="1">
      <alignment vertical="center"/>
    </xf>
    <xf numFmtId="0" fontId="0" fillId="0" borderId="57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left" shrinkToFit="1"/>
    </xf>
    <xf numFmtId="0" fontId="35" fillId="0" borderId="104" xfId="19" applyFont="1" applyFill="1" applyBorder="1"/>
    <xf numFmtId="0" fontId="63" fillId="0" borderId="0" xfId="19" applyFont="1"/>
    <xf numFmtId="0" fontId="63" fillId="0" borderId="0" xfId="19" applyFont="1" applyAlignment="1">
      <alignment vertical="center"/>
    </xf>
    <xf numFmtId="0" fontId="63" fillId="0" borderId="0" xfId="19" applyFont="1" applyAlignment="1">
      <alignment horizontal="center" vertical="center"/>
    </xf>
    <xf numFmtId="0" fontId="38" fillId="0" borderId="54" xfId="0" applyFont="1" applyBorder="1">
      <alignment vertical="center"/>
    </xf>
    <xf numFmtId="0" fontId="22" fillId="0" borderId="103" xfId="0" applyFont="1" applyBorder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38" fillId="0" borderId="21" xfId="0" applyFont="1" applyBorder="1" applyAlignment="1">
      <alignment vertical="center" shrinkToFit="1"/>
    </xf>
    <xf numFmtId="0" fontId="38" fillId="0" borderId="24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54" xfId="0" applyFont="1" applyBorder="1" applyAlignment="1">
      <alignment horizontal="left" vertical="center" shrinkToFit="1"/>
    </xf>
    <xf numFmtId="0" fontId="22" fillId="0" borderId="69" xfId="0" applyFont="1" applyFill="1" applyBorder="1" applyAlignment="1">
      <alignment horizontal="left" vertical="center" shrinkToFit="1"/>
    </xf>
    <xf numFmtId="0" fontId="35" fillId="27" borderId="54" xfId="19" applyFont="1" applyFill="1" applyBorder="1"/>
    <xf numFmtId="180" fontId="35" fillId="27" borderId="0" xfId="19" applyNumberFormat="1" applyFont="1" applyFill="1" applyBorder="1"/>
    <xf numFmtId="0" fontId="35" fillId="27" borderId="0" xfId="19" applyFont="1" applyFill="1" applyBorder="1"/>
    <xf numFmtId="179" fontId="35" fillId="27" borderId="53" xfId="19" applyNumberFormat="1" applyFont="1" applyFill="1" applyBorder="1"/>
    <xf numFmtId="0" fontId="35" fillId="27" borderId="106" xfId="19" applyFont="1" applyFill="1" applyBorder="1"/>
    <xf numFmtId="179" fontId="35" fillId="27" borderId="31" xfId="19" applyNumberFormat="1" applyFont="1" applyFill="1" applyBorder="1"/>
    <xf numFmtId="0" fontId="35" fillId="27" borderId="31" xfId="19" applyFont="1" applyFill="1" applyBorder="1"/>
    <xf numFmtId="179" fontId="35" fillId="27" borderId="77" xfId="19" applyNumberFormat="1" applyFont="1" applyFill="1" applyBorder="1"/>
    <xf numFmtId="0" fontId="35" fillId="34" borderId="54" xfId="19" applyFont="1" applyFill="1" applyBorder="1"/>
    <xf numFmtId="180" fontId="35" fillId="34" borderId="0" xfId="19" applyNumberFormat="1" applyFont="1" applyFill="1" applyBorder="1"/>
    <xf numFmtId="0" fontId="35" fillId="34" borderId="0" xfId="19" applyFont="1" applyFill="1" applyBorder="1"/>
    <xf numFmtId="179" fontId="35" fillId="34" borderId="58" xfId="19" applyNumberFormat="1" applyFont="1" applyFill="1" applyBorder="1"/>
    <xf numFmtId="0" fontId="35" fillId="34" borderId="106" xfId="19" applyFont="1" applyFill="1" applyBorder="1"/>
    <xf numFmtId="179" fontId="35" fillId="34" borderId="31" xfId="19" applyNumberFormat="1" applyFont="1" applyFill="1" applyBorder="1"/>
    <xf numFmtId="0" fontId="35" fillId="34" borderId="31" xfId="19" applyFont="1" applyFill="1" applyBorder="1"/>
    <xf numFmtId="179" fontId="35" fillId="34" borderId="107" xfId="19" applyNumberFormat="1" applyFont="1" applyFill="1" applyBorder="1"/>
    <xf numFmtId="178" fontId="32" fillId="0" borderId="40" xfId="0" applyNumberFormat="1" applyFont="1" applyFill="1" applyBorder="1" applyAlignment="1">
      <alignment horizontal="center" vertical="center" wrapText="1"/>
    </xf>
    <xf numFmtId="178" fontId="32" fillId="0" borderId="41" xfId="0" applyNumberFormat="1" applyFont="1" applyFill="1" applyBorder="1" applyAlignment="1">
      <alignment horizontal="center" vertical="center" wrapText="1"/>
    </xf>
    <xf numFmtId="0" fontId="39" fillId="0" borderId="45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 shrinkToFit="1"/>
    </xf>
    <xf numFmtId="0" fontId="24" fillId="0" borderId="47" xfId="0" applyFont="1" applyFill="1" applyBorder="1" applyAlignment="1">
      <alignment horizontal="center" vertical="center" shrinkToFit="1"/>
    </xf>
    <xf numFmtId="0" fontId="24" fillId="0" borderId="42" xfId="0" applyFont="1" applyFill="1" applyBorder="1" applyAlignment="1">
      <alignment horizontal="center" vertical="center" shrinkToFit="1"/>
    </xf>
    <xf numFmtId="0" fontId="24" fillId="0" borderId="55" xfId="0" applyFont="1" applyFill="1" applyBorder="1" applyAlignment="1">
      <alignment horizontal="center" vertical="center" shrinkToFit="1"/>
    </xf>
    <xf numFmtId="0" fontId="24" fillId="0" borderId="59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178" fontId="32" fillId="0" borderId="43" xfId="0" applyNumberFormat="1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shrinkToFit="1"/>
    </xf>
    <xf numFmtId="0" fontId="24" fillId="0" borderId="60" xfId="0" applyFont="1" applyFill="1" applyBorder="1" applyAlignment="1">
      <alignment horizontal="center" vertical="center" shrinkToFit="1"/>
    </xf>
    <xf numFmtId="0" fontId="24" fillId="0" borderId="51" xfId="0" applyFont="1" applyFill="1" applyBorder="1" applyAlignment="1">
      <alignment horizontal="center" vertical="center" shrinkToFit="1"/>
    </xf>
    <xf numFmtId="178" fontId="32" fillId="0" borderId="48" xfId="0" applyNumberFormat="1" applyFont="1" applyFill="1" applyBorder="1" applyAlignment="1">
      <alignment horizontal="center" vertical="center" wrapText="1"/>
    </xf>
    <xf numFmtId="178" fontId="32" fillId="0" borderId="49" xfId="0" applyNumberFormat="1" applyFont="1" applyFill="1" applyBorder="1" applyAlignment="1">
      <alignment horizontal="center" vertical="center" wrapText="1"/>
    </xf>
    <xf numFmtId="178" fontId="32" fillId="0" borderId="50" xfId="0" applyNumberFormat="1" applyFont="1" applyFill="1" applyBorder="1" applyAlignment="1">
      <alignment horizontal="center" vertical="center" wrapText="1"/>
    </xf>
    <xf numFmtId="178" fontId="32" fillId="0" borderId="52" xfId="0" applyNumberFormat="1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shrinkToFit="1"/>
    </xf>
    <xf numFmtId="0" fontId="41" fillId="28" borderId="54" xfId="0" applyFont="1" applyFill="1" applyBorder="1" applyAlignment="1">
      <alignment horizontal="center" vertical="center"/>
    </xf>
    <xf numFmtId="0" fontId="41" fillId="28" borderId="0" xfId="0" applyFont="1" applyFill="1" applyBorder="1" applyAlignment="1">
      <alignment horizontal="center" vertical="center"/>
    </xf>
    <xf numFmtId="0" fontId="41" fillId="28" borderId="58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 shrinkToFit="1"/>
    </xf>
    <xf numFmtId="178" fontId="32" fillId="0" borderId="46" xfId="0" applyNumberFormat="1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shrinkToFit="1"/>
    </xf>
    <xf numFmtId="0" fontId="24" fillId="0" borderId="48" xfId="0" applyFont="1" applyFill="1" applyBorder="1" applyAlignment="1">
      <alignment horizontal="center" vertical="center" shrinkToFit="1"/>
    </xf>
    <xf numFmtId="0" fontId="24" fillId="28" borderId="54" xfId="0" applyFont="1" applyFill="1" applyBorder="1" applyAlignment="1">
      <alignment horizontal="center" vertical="center" shrinkToFit="1"/>
    </xf>
    <xf numFmtId="0" fontId="24" fillId="28" borderId="0" xfId="0" applyFont="1" applyFill="1" applyBorder="1" applyAlignment="1">
      <alignment horizontal="center" vertical="center" shrinkToFit="1"/>
    </xf>
    <xf numFmtId="0" fontId="24" fillId="28" borderId="53" xfId="0" applyFont="1" applyFill="1" applyBorder="1" applyAlignment="1">
      <alignment horizontal="center" vertical="center" shrinkToFit="1"/>
    </xf>
    <xf numFmtId="0" fontId="71" fillId="0" borderId="45" xfId="0" applyFont="1" applyFill="1" applyBorder="1" applyAlignment="1">
      <alignment horizontal="center" vertical="center" shrinkToFit="1"/>
    </xf>
    <xf numFmtId="0" fontId="71" fillId="0" borderId="0" xfId="0" applyFont="1" applyFill="1" applyBorder="1" applyAlignment="1">
      <alignment horizontal="center" vertical="center" shrinkToFit="1"/>
    </xf>
    <xf numFmtId="0" fontId="59" fillId="0" borderId="0" xfId="0" applyFont="1" applyFill="1" applyBorder="1" applyAlignment="1">
      <alignment horizontal="center" vertical="center" shrinkToFit="1"/>
    </xf>
    <xf numFmtId="0" fontId="58" fillId="0" borderId="0" xfId="0" applyFont="1" applyFill="1" applyBorder="1" applyAlignment="1">
      <alignment horizontal="center" vertical="center" shrinkToFit="1"/>
    </xf>
    <xf numFmtId="0" fontId="61" fillId="0" borderId="0" xfId="0" applyFont="1" applyFill="1" applyBorder="1" applyAlignment="1">
      <alignment horizontal="center" vertical="center"/>
    </xf>
    <xf numFmtId="0" fontId="95" fillId="28" borderId="54" xfId="0" applyFont="1" applyFill="1" applyBorder="1" applyAlignment="1">
      <alignment horizontal="center" vertical="center" shrinkToFit="1"/>
    </xf>
    <xf numFmtId="0" fontId="95" fillId="28" borderId="0" xfId="0" applyFont="1" applyFill="1" applyBorder="1" applyAlignment="1">
      <alignment horizontal="center" vertical="center" shrinkToFit="1"/>
    </xf>
    <xf numFmtId="0" fontId="95" fillId="28" borderId="53" xfId="0" applyFont="1" applyFill="1" applyBorder="1" applyAlignment="1">
      <alignment horizontal="center" vertical="center" shrinkToFit="1"/>
    </xf>
    <xf numFmtId="0" fontId="39" fillId="0" borderId="45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24" fillId="28" borderId="54" xfId="0" applyFont="1" applyFill="1" applyBorder="1" applyAlignment="1">
      <alignment horizontal="center" vertical="center" wrapText="1"/>
    </xf>
    <xf numFmtId="0" fontId="24" fillId="28" borderId="0" xfId="0" applyFont="1" applyFill="1" applyBorder="1" applyAlignment="1">
      <alignment horizontal="center" vertical="center" wrapText="1"/>
    </xf>
    <xf numFmtId="0" fontId="24" fillId="28" borderId="53" xfId="0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left" vertical="center" wrapText="1"/>
    </xf>
    <xf numFmtId="0" fontId="80" fillId="0" borderId="58" xfId="0" applyFont="1" applyFill="1" applyBorder="1" applyAlignment="1">
      <alignment horizontal="left" vertical="center" wrapText="1"/>
    </xf>
    <xf numFmtId="0" fontId="80" fillId="0" borderId="31" xfId="0" applyFont="1" applyFill="1" applyBorder="1" applyAlignment="1">
      <alignment horizontal="left" vertical="center" wrapText="1"/>
    </xf>
    <xf numFmtId="0" fontId="80" fillId="0" borderId="107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center" vertical="center"/>
    </xf>
    <xf numFmtId="0" fontId="91" fillId="28" borderId="54" xfId="0" applyFont="1" applyFill="1" applyBorder="1" applyAlignment="1">
      <alignment horizontal="center" vertical="center" shrinkToFit="1"/>
    </xf>
    <xf numFmtId="0" fontId="91" fillId="28" borderId="0" xfId="0" applyFont="1" applyFill="1" applyBorder="1" applyAlignment="1">
      <alignment horizontal="center" vertical="center" shrinkToFit="1"/>
    </xf>
    <xf numFmtId="0" fontId="91" fillId="28" borderId="53" xfId="0" applyFont="1" applyFill="1" applyBorder="1" applyAlignment="1">
      <alignment horizontal="center" vertical="center" shrinkToFit="1"/>
    </xf>
    <xf numFmtId="178" fontId="32" fillId="0" borderId="71" xfId="0" applyNumberFormat="1" applyFont="1" applyFill="1" applyBorder="1" applyAlignment="1">
      <alignment horizontal="center" vertical="center" wrapText="1"/>
    </xf>
    <xf numFmtId="178" fontId="32" fillId="0" borderId="72" xfId="0" applyNumberFormat="1" applyFont="1" applyFill="1" applyBorder="1" applyAlignment="1">
      <alignment horizontal="center" vertical="center" wrapText="1"/>
    </xf>
    <xf numFmtId="178" fontId="32" fillId="0" borderId="68" xfId="0" applyNumberFormat="1" applyFont="1" applyFill="1" applyBorder="1" applyAlignment="1">
      <alignment horizontal="center" vertical="center" wrapText="1"/>
    </xf>
    <xf numFmtId="178" fontId="32" fillId="0" borderId="97" xfId="0" applyNumberFormat="1" applyFont="1" applyFill="1" applyBorder="1" applyAlignment="1">
      <alignment horizontal="center" vertical="center" wrapText="1"/>
    </xf>
    <xf numFmtId="0" fontId="34" fillId="28" borderId="54" xfId="0" applyFont="1" applyFill="1" applyBorder="1" applyAlignment="1">
      <alignment horizontal="center" vertical="center" shrinkToFit="1"/>
    </xf>
    <xf numFmtId="0" fontId="34" fillId="28" borderId="0" xfId="0" applyFont="1" applyFill="1" applyBorder="1" applyAlignment="1">
      <alignment horizontal="center" vertical="center" shrinkToFit="1"/>
    </xf>
    <xf numFmtId="0" fontId="34" fillId="28" borderId="53" xfId="0" applyFont="1" applyFill="1" applyBorder="1" applyAlignment="1">
      <alignment horizontal="center" vertical="center" shrinkToFit="1"/>
    </xf>
    <xf numFmtId="0" fontId="62" fillId="0" borderId="45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6" fillId="28" borderId="54" xfId="0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center" vertical="center"/>
    </xf>
    <xf numFmtId="0" fontId="67" fillId="28" borderId="53" xfId="0" applyFont="1" applyFill="1" applyBorder="1" applyAlignment="1">
      <alignment horizontal="center" vertical="center"/>
    </xf>
    <xf numFmtId="0" fontId="68" fillId="0" borderId="45" xfId="0" applyFont="1" applyFill="1" applyBorder="1" applyAlignment="1">
      <alignment horizontal="center" vertical="center" shrinkToFit="1"/>
    </xf>
    <xf numFmtId="0" fontId="68" fillId="0" borderId="0" xfId="0" applyFont="1" applyFill="1" applyBorder="1" applyAlignment="1">
      <alignment horizontal="center" vertical="center" shrinkToFit="1"/>
    </xf>
    <xf numFmtId="0" fontId="57" fillId="0" borderId="0" xfId="0" applyFont="1" applyFill="1" applyBorder="1" applyAlignment="1">
      <alignment horizontal="center" vertical="center" shrinkToFit="1"/>
    </xf>
    <xf numFmtId="0" fontId="55" fillId="0" borderId="0" xfId="0" applyFont="1" applyFill="1" applyBorder="1" applyAlignment="1">
      <alignment horizontal="center" vertical="center" shrinkToFit="1"/>
    </xf>
    <xf numFmtId="0" fontId="86" fillId="27" borderId="45" xfId="0" applyFont="1" applyFill="1" applyBorder="1" applyAlignment="1">
      <alignment horizontal="center" vertical="center" shrinkToFit="1"/>
    </xf>
    <xf numFmtId="0" fontId="86" fillId="27" borderId="0" xfId="0" applyFont="1" applyFill="1" applyBorder="1" applyAlignment="1">
      <alignment horizontal="center" vertical="center" shrinkToFit="1"/>
    </xf>
    <xf numFmtId="0" fontId="86" fillId="27" borderId="58" xfId="0" applyFont="1" applyFill="1" applyBorder="1" applyAlignment="1">
      <alignment horizontal="center" vertical="center" shrinkToFit="1"/>
    </xf>
    <xf numFmtId="0" fontId="46" fillId="28" borderId="54" xfId="0" applyFont="1" applyFill="1" applyBorder="1" applyAlignment="1">
      <alignment horizontal="center" vertical="center" shrinkToFit="1"/>
    </xf>
    <xf numFmtId="0" fontId="46" fillId="28" borderId="0" xfId="0" applyFont="1" applyFill="1" applyBorder="1" applyAlignment="1">
      <alignment horizontal="center" vertical="center" shrinkToFit="1"/>
    </xf>
    <xf numFmtId="0" fontId="43" fillId="31" borderId="54" xfId="0" applyFont="1" applyFill="1" applyBorder="1" applyAlignment="1">
      <alignment horizontal="center" vertical="center" shrinkToFit="1"/>
    </xf>
    <xf numFmtId="0" fontId="43" fillId="31" borderId="0" xfId="0" applyFont="1" applyFill="1" applyBorder="1" applyAlignment="1">
      <alignment horizontal="center" vertical="center" shrinkToFit="1"/>
    </xf>
    <xf numFmtId="0" fontId="43" fillId="31" borderId="58" xfId="0" applyFont="1" applyFill="1" applyBorder="1" applyAlignment="1">
      <alignment horizontal="center" vertical="center" shrinkToFit="1"/>
    </xf>
    <xf numFmtId="0" fontId="90" fillId="32" borderId="0" xfId="0" applyFont="1" applyFill="1" applyBorder="1" applyAlignment="1">
      <alignment horizontal="center" vertical="center"/>
    </xf>
    <xf numFmtId="0" fontId="91" fillId="30" borderId="54" xfId="0" applyFont="1" applyFill="1" applyBorder="1" applyAlignment="1">
      <alignment horizontal="center" vertical="center" shrinkToFit="1"/>
    </xf>
    <xf numFmtId="0" fontId="91" fillId="30" borderId="0" xfId="0" applyFont="1" applyFill="1" applyBorder="1" applyAlignment="1">
      <alignment horizontal="center" vertical="center" shrinkToFit="1"/>
    </xf>
    <xf numFmtId="0" fontId="91" fillId="30" borderId="53" xfId="0" applyFont="1" applyFill="1" applyBorder="1" applyAlignment="1">
      <alignment horizontal="center" vertical="center" shrinkToFit="1"/>
    </xf>
    <xf numFmtId="0" fontId="24" fillId="0" borderId="63" xfId="0" applyFont="1" applyFill="1" applyBorder="1" applyAlignment="1">
      <alignment horizontal="center" vertical="center" shrinkToFit="1"/>
    </xf>
    <xf numFmtId="0" fontId="24" fillId="30" borderId="50" xfId="0" applyFont="1" applyFill="1" applyBorder="1" applyAlignment="1">
      <alignment horizontal="center" vertical="center" shrinkToFit="1"/>
    </xf>
    <xf numFmtId="0" fontId="24" fillId="30" borderId="60" xfId="0" applyFont="1" applyFill="1" applyBorder="1" applyAlignment="1">
      <alignment horizontal="center" vertical="center" shrinkToFit="1"/>
    </xf>
    <xf numFmtId="0" fontId="24" fillId="30" borderId="62" xfId="0" applyFont="1" applyFill="1" applyBorder="1" applyAlignment="1">
      <alignment horizontal="center" vertical="center" shrinkToFit="1"/>
    </xf>
    <xf numFmtId="0" fontId="82" fillId="28" borderId="45" xfId="0" applyFont="1" applyFill="1" applyBorder="1" applyAlignment="1">
      <alignment horizontal="center" vertical="center" shrinkToFit="1"/>
    </xf>
    <xf numFmtId="0" fontId="82" fillId="28" borderId="0" xfId="0" applyFont="1" applyFill="1" applyBorder="1" applyAlignment="1">
      <alignment horizontal="center" vertical="center" shrinkToFit="1"/>
    </xf>
    <xf numFmtId="0" fontId="82" fillId="28" borderId="58" xfId="0" applyFont="1" applyFill="1" applyBorder="1" applyAlignment="1">
      <alignment horizontal="center" vertical="center" shrinkToFit="1"/>
    </xf>
    <xf numFmtId="0" fontId="44" fillId="32" borderId="54" xfId="0" applyFont="1" applyFill="1" applyBorder="1" applyAlignment="1">
      <alignment horizontal="center" vertical="center" shrinkToFit="1"/>
    </xf>
    <xf numFmtId="0" fontId="44" fillId="32" borderId="0" xfId="0" applyFont="1" applyFill="1" applyBorder="1" applyAlignment="1">
      <alignment horizontal="center" vertical="center" shrinkToFit="1"/>
    </xf>
    <xf numFmtId="0" fontId="45" fillId="25" borderId="54" xfId="0" applyFont="1" applyFill="1" applyBorder="1" applyAlignment="1">
      <alignment horizontal="center" vertical="center" shrinkToFit="1"/>
    </xf>
    <xf numFmtId="0" fontId="45" fillId="25" borderId="0" xfId="0" applyFont="1" applyFill="1" applyBorder="1" applyAlignment="1">
      <alignment horizontal="center" vertical="center" shrinkToFit="1"/>
    </xf>
    <xf numFmtId="0" fontId="45" fillId="25" borderId="58" xfId="0" applyFont="1" applyFill="1" applyBorder="1" applyAlignment="1">
      <alignment horizontal="center" vertical="center" shrinkToFit="1"/>
    </xf>
    <xf numFmtId="0" fontId="41" fillId="33" borderId="0" xfId="0" applyFont="1" applyFill="1" applyBorder="1" applyAlignment="1">
      <alignment horizontal="center" vertical="center"/>
    </xf>
    <xf numFmtId="0" fontId="40" fillId="30" borderId="54" xfId="0" applyFont="1" applyFill="1" applyBorder="1" applyAlignment="1">
      <alignment horizontal="center" vertical="center" shrinkToFit="1"/>
    </xf>
    <xf numFmtId="0" fontId="40" fillId="30" borderId="0" xfId="0" applyFont="1" applyFill="1" applyBorder="1" applyAlignment="1">
      <alignment horizontal="center" vertical="center" shrinkToFit="1"/>
    </xf>
    <xf numFmtId="0" fontId="40" fillId="30" borderId="53" xfId="0" applyFont="1" applyFill="1" applyBorder="1" applyAlignment="1">
      <alignment horizontal="center" vertical="center" shrinkToFit="1"/>
    </xf>
    <xf numFmtId="0" fontId="24" fillId="30" borderId="54" xfId="0" applyFont="1" applyFill="1" applyBorder="1" applyAlignment="1">
      <alignment horizontal="center" vertical="center" wrapText="1"/>
    </xf>
    <xf numFmtId="0" fontId="24" fillId="30" borderId="0" xfId="0" applyFont="1" applyFill="1" applyBorder="1" applyAlignment="1">
      <alignment horizontal="center" vertical="center" wrapText="1"/>
    </xf>
    <xf numFmtId="0" fontId="24" fillId="30" borderId="53" xfId="0" applyFont="1" applyFill="1" applyBorder="1" applyAlignment="1">
      <alignment horizontal="center" vertical="center" wrapText="1"/>
    </xf>
    <xf numFmtId="0" fontId="24" fillId="0" borderId="79" xfId="0" applyFont="1" applyFill="1" applyBorder="1" applyAlignment="1">
      <alignment horizontal="center" vertical="center" shrinkToFit="1"/>
    </xf>
    <xf numFmtId="0" fontId="34" fillId="30" borderId="47" xfId="0" applyFont="1" applyFill="1" applyBorder="1" applyAlignment="1">
      <alignment horizontal="center" vertical="center" shrinkToFit="1"/>
    </xf>
    <xf numFmtId="0" fontId="34" fillId="30" borderId="64" xfId="0" applyFont="1" applyFill="1" applyBorder="1" applyAlignment="1">
      <alignment horizontal="center" vertical="center" shrinkToFit="1"/>
    </xf>
    <xf numFmtId="0" fontId="88" fillId="31" borderId="45" xfId="0" applyFont="1" applyFill="1" applyBorder="1" applyAlignment="1">
      <alignment horizontal="center" vertical="center"/>
    </xf>
    <xf numFmtId="0" fontId="88" fillId="31" borderId="0" xfId="0" applyFont="1" applyFill="1" applyBorder="1" applyAlignment="1">
      <alignment horizontal="center" vertical="center"/>
    </xf>
    <xf numFmtId="0" fontId="88" fillId="31" borderId="58" xfId="0" applyFont="1" applyFill="1" applyBorder="1" applyAlignment="1">
      <alignment horizontal="center" vertical="center"/>
    </xf>
    <xf numFmtId="0" fontId="89" fillId="26" borderId="54" xfId="0" applyFont="1" applyFill="1" applyBorder="1" applyAlignment="1">
      <alignment horizontal="center" vertical="center"/>
    </xf>
    <xf numFmtId="0" fontId="89" fillId="26" borderId="0" xfId="0" applyFont="1" applyFill="1" applyBorder="1" applyAlignment="1">
      <alignment horizontal="center" vertical="center"/>
    </xf>
    <xf numFmtId="0" fontId="87" fillId="31" borderId="54" xfId="0" applyFont="1" applyFill="1" applyBorder="1" applyAlignment="1">
      <alignment horizontal="center" vertical="center"/>
    </xf>
    <xf numFmtId="0" fontId="87" fillId="31" borderId="0" xfId="0" applyFont="1" applyFill="1" applyBorder="1" applyAlignment="1">
      <alignment horizontal="center" vertical="center"/>
    </xf>
    <xf numFmtId="0" fontId="87" fillId="31" borderId="58" xfId="0" applyFont="1" applyFill="1" applyBorder="1" applyAlignment="1">
      <alignment horizontal="center" vertical="center"/>
    </xf>
    <xf numFmtId="0" fontId="42" fillId="30" borderId="54" xfId="0" applyFont="1" applyFill="1" applyBorder="1" applyAlignment="1">
      <alignment horizontal="center" vertical="center"/>
    </xf>
    <xf numFmtId="0" fontId="42" fillId="30" borderId="0" xfId="0" applyFont="1" applyFill="1" applyBorder="1" applyAlignment="1">
      <alignment horizontal="center" vertical="center"/>
    </xf>
    <xf numFmtId="0" fontId="42" fillId="30" borderId="53" xfId="0" applyFont="1" applyFill="1" applyBorder="1" applyAlignment="1">
      <alignment horizontal="center" vertical="center"/>
    </xf>
    <xf numFmtId="178" fontId="32" fillId="0" borderId="45" xfId="0" applyNumberFormat="1" applyFont="1" applyFill="1" applyBorder="1" applyAlignment="1">
      <alignment horizontal="center" vertical="center" wrapText="1"/>
    </xf>
    <xf numFmtId="178" fontId="32" fillId="0" borderId="0" xfId="0" applyNumberFormat="1" applyFont="1" applyFill="1" applyBorder="1" applyAlignment="1">
      <alignment horizontal="center" vertical="center" wrapText="1"/>
    </xf>
    <xf numFmtId="178" fontId="32" fillId="0" borderId="60" xfId="0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shrinkToFit="1"/>
    </xf>
    <xf numFmtId="0" fontId="24" fillId="0" borderId="73" xfId="0" applyFont="1" applyFill="1" applyBorder="1" applyAlignment="1">
      <alignment horizontal="center" vertical="center" shrinkToFit="1"/>
    </xf>
    <xf numFmtId="0" fontId="74" fillId="0" borderId="45" xfId="0" applyFont="1" applyFill="1" applyBorder="1" applyAlignment="1">
      <alignment horizontal="center" vertical="center" shrinkToFit="1"/>
    </xf>
    <xf numFmtId="0" fontId="74" fillId="0" borderId="0" xfId="0" applyFont="1" applyFill="1" applyBorder="1" applyAlignment="1">
      <alignment horizontal="center" vertical="center" shrinkToFit="1"/>
    </xf>
    <xf numFmtId="0" fontId="71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92" fillId="32" borderId="54" xfId="0" applyFont="1" applyFill="1" applyBorder="1" applyAlignment="1">
      <alignment horizontal="center" vertical="center"/>
    </xf>
    <xf numFmtId="0" fontId="93" fillId="32" borderId="0" xfId="0" applyFont="1" applyFill="1" applyBorder="1" applyAlignment="1">
      <alignment horizontal="center" vertical="center"/>
    </xf>
    <xf numFmtId="0" fontId="93" fillId="32" borderId="53" xfId="0" applyFont="1" applyFill="1" applyBorder="1" applyAlignment="1">
      <alignment horizontal="center" vertical="center"/>
    </xf>
    <xf numFmtId="0" fontId="75" fillId="0" borderId="45" xfId="0" applyFont="1" applyFill="1" applyBorder="1" applyAlignment="1">
      <alignment horizontal="center" vertical="center" shrinkToFit="1"/>
    </xf>
    <xf numFmtId="0" fontId="75" fillId="0" borderId="0" xfId="0" applyFont="1" applyFill="1" applyBorder="1" applyAlignment="1">
      <alignment horizontal="center" vertical="center" shrinkToFit="1"/>
    </xf>
    <xf numFmtId="0" fontId="56" fillId="0" borderId="0" xfId="0" applyFont="1" applyFill="1" applyBorder="1" applyAlignment="1">
      <alignment horizontal="center" vertical="center" shrinkToFit="1"/>
    </xf>
    <xf numFmtId="0" fontId="76" fillId="0" borderId="0" xfId="0" applyFont="1" applyFill="1" applyBorder="1" applyAlignment="1">
      <alignment horizontal="center" vertical="center" shrinkToFit="1"/>
    </xf>
    <xf numFmtId="0" fontId="40" fillId="33" borderId="54" xfId="0" applyFont="1" applyFill="1" applyBorder="1" applyAlignment="1">
      <alignment horizontal="center" vertical="center" shrinkToFit="1"/>
    </xf>
    <xf numFmtId="0" fontId="40" fillId="33" borderId="0" xfId="0" applyFont="1" applyFill="1" applyBorder="1" applyAlignment="1">
      <alignment horizontal="center" vertical="center" shrinkToFit="1"/>
    </xf>
    <xf numFmtId="0" fontId="40" fillId="33" borderId="53" xfId="0" applyFont="1" applyFill="1" applyBorder="1" applyAlignment="1">
      <alignment horizontal="center" vertical="center" shrinkToFit="1"/>
    </xf>
    <xf numFmtId="0" fontId="24" fillId="0" borderId="62" xfId="0" applyFont="1" applyFill="1" applyBorder="1" applyAlignment="1">
      <alignment horizontal="center" vertical="center" shrinkToFit="1"/>
    </xf>
    <xf numFmtId="0" fontId="77" fillId="0" borderId="0" xfId="0" applyFont="1" applyFill="1" applyBorder="1" applyAlignment="1">
      <alignment horizontal="center" vertical="center" shrinkToFit="1"/>
    </xf>
    <xf numFmtId="0" fontId="78" fillId="0" borderId="0" xfId="0" applyFont="1" applyFill="1" applyBorder="1" applyAlignment="1">
      <alignment horizontal="center" vertical="center" shrinkToFit="1"/>
    </xf>
    <xf numFmtId="0" fontId="94" fillId="31" borderId="54" xfId="0" applyFont="1" applyFill="1" applyBorder="1" applyAlignment="1">
      <alignment horizontal="center" vertical="center" shrinkToFit="1"/>
    </xf>
    <xf numFmtId="0" fontId="94" fillId="31" borderId="0" xfId="0" applyFont="1" applyFill="1" applyBorder="1" applyAlignment="1">
      <alignment horizontal="center" vertical="center" shrinkToFit="1"/>
    </xf>
    <xf numFmtId="0" fontId="94" fillId="31" borderId="53" xfId="0" applyFont="1" applyFill="1" applyBorder="1" applyAlignment="1">
      <alignment horizontal="center" vertical="center" shrinkToFit="1"/>
    </xf>
    <xf numFmtId="0" fontId="24" fillId="0" borderId="53" xfId="0" applyFont="1" applyFill="1" applyBorder="1" applyAlignment="1">
      <alignment horizontal="center" vertical="center" wrapText="1"/>
    </xf>
    <xf numFmtId="0" fontId="82" fillId="32" borderId="0" xfId="0" applyFont="1" applyFill="1" applyBorder="1" applyAlignment="1">
      <alignment horizontal="center" vertical="center"/>
    </xf>
    <xf numFmtId="0" fontId="82" fillId="32" borderId="58" xfId="0" applyFont="1" applyFill="1" applyBorder="1" applyAlignment="1">
      <alignment horizontal="center" vertical="center"/>
    </xf>
    <xf numFmtId="0" fontId="70" fillId="27" borderId="54" xfId="0" applyFont="1" applyFill="1" applyBorder="1" applyAlignment="1">
      <alignment horizontal="center" vertical="center" shrinkToFit="1"/>
    </xf>
    <xf numFmtId="0" fontId="70" fillId="27" borderId="0" xfId="0" applyFont="1" applyFill="1" applyBorder="1" applyAlignment="1">
      <alignment horizontal="center" vertical="center" shrinkToFit="1"/>
    </xf>
    <xf numFmtId="0" fontId="70" fillId="27" borderId="53" xfId="0" applyFont="1" applyFill="1" applyBorder="1" applyAlignment="1">
      <alignment horizontal="center" vertical="center" shrinkToFit="1"/>
    </xf>
    <xf numFmtId="178" fontId="32" fillId="0" borderId="67" xfId="0" applyNumberFormat="1" applyFont="1" applyFill="1" applyBorder="1" applyAlignment="1">
      <alignment horizontal="center" vertical="center" wrapText="1"/>
    </xf>
    <xf numFmtId="178" fontId="32" fillId="27" borderId="105" xfId="0" applyNumberFormat="1" applyFont="1" applyFill="1" applyBorder="1" applyAlignment="1">
      <alignment horizontal="center" vertical="center" wrapText="1"/>
    </xf>
    <xf numFmtId="178" fontId="32" fillId="27" borderId="72" xfId="0" applyNumberFormat="1" applyFont="1" applyFill="1" applyBorder="1" applyAlignment="1">
      <alignment horizontal="center" vertical="center" wrapText="1"/>
    </xf>
    <xf numFmtId="178" fontId="32" fillId="27" borderId="78" xfId="0" applyNumberFormat="1" applyFont="1" applyFill="1" applyBorder="1" applyAlignment="1">
      <alignment horizontal="center" vertical="center" wrapText="1"/>
    </xf>
    <xf numFmtId="0" fontId="39" fillId="34" borderId="54" xfId="0" applyFont="1" applyFill="1" applyBorder="1" applyAlignment="1">
      <alignment horizontal="center" vertical="center" shrinkToFit="1"/>
    </xf>
    <xf numFmtId="0" fontId="39" fillId="34" borderId="0" xfId="0" applyFont="1" applyFill="1" applyBorder="1" applyAlignment="1">
      <alignment horizontal="center" vertical="center" shrinkToFit="1"/>
    </xf>
    <xf numFmtId="0" fontId="39" fillId="34" borderId="58" xfId="0" applyFont="1" applyFill="1" applyBorder="1" applyAlignment="1">
      <alignment horizontal="center" vertical="center" shrinkToFit="1"/>
    </xf>
    <xf numFmtId="0" fontId="53" fillId="27" borderId="54" xfId="0" applyFont="1" applyFill="1" applyBorder="1" applyAlignment="1">
      <alignment horizontal="center" vertical="center" shrinkToFit="1"/>
    </xf>
    <xf numFmtId="0" fontId="53" fillId="27" borderId="0" xfId="0" applyFont="1" applyFill="1" applyBorder="1" applyAlignment="1">
      <alignment horizontal="center" vertical="center" shrinkToFit="1"/>
    </xf>
    <xf numFmtId="0" fontId="53" fillId="27" borderId="53" xfId="0" applyFont="1" applyFill="1" applyBorder="1" applyAlignment="1">
      <alignment horizontal="center" vertical="center" shrinkToFit="1"/>
    </xf>
    <xf numFmtId="0" fontId="43" fillId="31" borderId="45" xfId="0" applyFont="1" applyFill="1" applyBorder="1" applyAlignment="1">
      <alignment horizontal="center" vertical="center"/>
    </xf>
    <xf numFmtId="0" fontId="43" fillId="31" borderId="0" xfId="0" applyFont="1" applyFill="1" applyBorder="1" applyAlignment="1">
      <alignment horizontal="center" vertical="center"/>
    </xf>
    <xf numFmtId="0" fontId="84" fillId="28" borderId="54" xfId="0" applyFont="1" applyFill="1" applyBorder="1" applyAlignment="1">
      <alignment horizontal="center" vertical="center"/>
    </xf>
    <xf numFmtId="0" fontId="84" fillId="28" borderId="0" xfId="0" applyFont="1" applyFill="1" applyBorder="1" applyAlignment="1">
      <alignment horizontal="center" vertical="center"/>
    </xf>
    <xf numFmtId="0" fontId="54" fillId="34" borderId="54" xfId="0" applyFont="1" applyFill="1" applyBorder="1" applyAlignment="1">
      <alignment horizontal="center" vertical="center"/>
    </xf>
    <xf numFmtId="0" fontId="54" fillId="34" borderId="0" xfId="0" applyFont="1" applyFill="1" applyBorder="1" applyAlignment="1">
      <alignment horizontal="center" vertical="center"/>
    </xf>
    <xf numFmtId="0" fontId="54" fillId="34" borderId="58" xfId="0" applyFont="1" applyFill="1" applyBorder="1" applyAlignment="1">
      <alignment horizontal="center" vertical="center"/>
    </xf>
    <xf numFmtId="0" fontId="96" fillId="31" borderId="0" xfId="0" applyFont="1" applyFill="1" applyBorder="1" applyAlignment="1">
      <alignment horizontal="center" vertical="center"/>
    </xf>
    <xf numFmtId="0" fontId="96" fillId="31" borderId="58" xfId="0" applyFont="1" applyFill="1" applyBorder="1" applyAlignment="1">
      <alignment horizontal="center" vertical="center"/>
    </xf>
    <xf numFmtId="0" fontId="66" fillId="27" borderId="54" xfId="0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horizontal="center" vertical="center"/>
    </xf>
    <xf numFmtId="0" fontId="67" fillId="27" borderId="53" xfId="0" applyFont="1" applyFill="1" applyBorder="1" applyAlignment="1">
      <alignment horizontal="center" vertical="center"/>
    </xf>
    <xf numFmtId="0" fontId="86" fillId="29" borderId="45" xfId="0" applyFont="1" applyFill="1" applyBorder="1" applyAlignment="1">
      <alignment horizontal="center" vertical="center" shrinkToFit="1"/>
    </xf>
    <xf numFmtId="0" fontId="86" fillId="29" borderId="0" xfId="0" applyFont="1" applyFill="1" applyBorder="1" applyAlignment="1">
      <alignment horizontal="center" vertical="center" shrinkToFit="1"/>
    </xf>
    <xf numFmtId="0" fontId="86" fillId="29" borderId="58" xfId="0" applyFont="1" applyFill="1" applyBorder="1" applyAlignment="1">
      <alignment horizontal="center" vertical="center" shrinkToFit="1"/>
    </xf>
    <xf numFmtId="0" fontId="81" fillId="31" borderId="54" xfId="0" applyFont="1" applyFill="1" applyBorder="1" applyAlignment="1">
      <alignment horizontal="center" vertical="center" shrinkToFit="1"/>
    </xf>
    <xf numFmtId="0" fontId="81" fillId="31" borderId="0" xfId="0" applyFont="1" applyFill="1" applyBorder="1" applyAlignment="1">
      <alignment horizontal="center" vertical="center" shrinkToFit="1"/>
    </xf>
    <xf numFmtId="0" fontId="79" fillId="34" borderId="54" xfId="0" applyFont="1" applyFill="1" applyBorder="1" applyAlignment="1">
      <alignment horizontal="center" vertical="center" shrinkToFit="1"/>
    </xf>
    <xf numFmtId="0" fontId="79" fillId="34" borderId="0" xfId="0" applyFont="1" applyFill="1" applyBorder="1" applyAlignment="1">
      <alignment horizontal="center" vertical="center" shrinkToFit="1"/>
    </xf>
    <xf numFmtId="0" fontId="79" fillId="34" borderId="58" xfId="0" applyFont="1" applyFill="1" applyBorder="1" applyAlignment="1">
      <alignment horizontal="center" vertical="center" shrinkToFit="1"/>
    </xf>
    <xf numFmtId="0" fontId="39" fillId="27" borderId="54" xfId="0" applyFont="1" applyFill="1" applyBorder="1" applyAlignment="1">
      <alignment horizontal="center" vertical="center" shrinkToFit="1"/>
    </xf>
    <xf numFmtId="0" fontId="39" fillId="27" borderId="0" xfId="0" applyFont="1" applyFill="1" applyBorder="1" applyAlignment="1">
      <alignment horizontal="center" vertical="center" shrinkToFit="1"/>
    </xf>
    <xf numFmtId="0" fontId="39" fillId="27" borderId="53" xfId="0" applyFont="1" applyFill="1" applyBorder="1" applyAlignment="1">
      <alignment horizontal="center" vertical="center" shrinkToFit="1"/>
    </xf>
    <xf numFmtId="0" fontId="82" fillId="28" borderId="56" xfId="0" applyFont="1" applyFill="1" applyBorder="1" applyAlignment="1">
      <alignment horizontal="center" vertical="center" shrinkToFit="1"/>
    </xf>
    <xf numFmtId="0" fontId="82" fillId="28" borderId="57" xfId="0" applyFont="1" applyFill="1" applyBorder="1" applyAlignment="1">
      <alignment horizontal="center" vertical="center" shrinkToFit="1"/>
    </xf>
    <xf numFmtId="0" fontId="82" fillId="28" borderId="54" xfId="0" applyFont="1" applyFill="1" applyBorder="1" applyAlignment="1">
      <alignment horizontal="center" vertical="center" shrinkToFit="1"/>
    </xf>
    <xf numFmtId="0" fontId="85" fillId="32" borderId="57" xfId="0" applyFont="1" applyFill="1" applyBorder="1" applyAlignment="1">
      <alignment horizontal="center" vertical="center" shrinkToFit="1"/>
    </xf>
    <xf numFmtId="0" fontId="85" fillId="32" borderId="54" xfId="0" applyFont="1" applyFill="1" applyBorder="1" applyAlignment="1">
      <alignment horizontal="center" vertical="center" shrinkToFit="1"/>
    </xf>
    <xf numFmtId="0" fontId="78" fillId="34" borderId="54" xfId="0" applyFont="1" applyFill="1" applyBorder="1" applyAlignment="1">
      <alignment horizontal="center" vertical="center" shrinkToFit="1"/>
    </xf>
    <xf numFmtId="0" fontId="78" fillId="34" borderId="0" xfId="0" applyFont="1" applyFill="1" applyBorder="1" applyAlignment="1">
      <alignment horizontal="center" vertical="center" shrinkToFit="1"/>
    </xf>
    <xf numFmtId="0" fontId="78" fillId="34" borderId="58" xfId="0" applyFont="1" applyFill="1" applyBorder="1" applyAlignment="1">
      <alignment horizontal="center" vertical="center" shrinkToFit="1"/>
    </xf>
    <xf numFmtId="0" fontId="83" fillId="28" borderId="0" xfId="0" applyFont="1" applyFill="1" applyBorder="1" applyAlignment="1">
      <alignment horizontal="center" vertical="center" shrinkToFit="1"/>
    </xf>
    <xf numFmtId="0" fontId="83" fillId="28" borderId="58" xfId="0" applyFont="1" applyFill="1" applyBorder="1" applyAlignment="1">
      <alignment horizontal="center" vertical="center" shrinkToFit="1"/>
    </xf>
    <xf numFmtId="0" fontId="72" fillId="27" borderId="54" xfId="0" applyFont="1" applyFill="1" applyBorder="1" applyAlignment="1">
      <alignment horizontal="center" vertical="center" shrinkToFit="1"/>
    </xf>
    <xf numFmtId="0" fontId="72" fillId="27" borderId="0" xfId="0" applyFont="1" applyFill="1" applyBorder="1" applyAlignment="1">
      <alignment horizontal="center" vertical="center" shrinkToFit="1"/>
    </xf>
    <xf numFmtId="0" fontId="72" fillId="27" borderId="53" xfId="0" applyFont="1" applyFill="1" applyBorder="1" applyAlignment="1">
      <alignment horizontal="center" vertical="center" shrinkToFit="1"/>
    </xf>
    <xf numFmtId="0" fontId="39" fillId="34" borderId="54" xfId="0" applyFont="1" applyFill="1" applyBorder="1" applyAlignment="1">
      <alignment horizontal="center" vertical="center" wrapText="1"/>
    </xf>
    <xf numFmtId="0" fontId="39" fillId="34" borderId="0" xfId="0" applyFont="1" applyFill="1" applyBorder="1" applyAlignment="1">
      <alignment horizontal="center" vertical="center" wrapText="1"/>
    </xf>
    <xf numFmtId="0" fontId="39" fillId="34" borderId="58" xfId="0" applyFont="1" applyFill="1" applyBorder="1" applyAlignment="1">
      <alignment horizontal="center" vertical="center" wrapText="1"/>
    </xf>
    <xf numFmtId="0" fontId="39" fillId="27" borderId="54" xfId="0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center" vertical="center" wrapText="1"/>
    </xf>
    <xf numFmtId="0" fontId="39" fillId="27" borderId="53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shrinkToFit="1"/>
    </xf>
    <xf numFmtId="0" fontId="20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28" xfId="0" applyFont="1" applyFill="1" applyBorder="1" applyAlignment="1">
      <alignment horizontal="center" vertical="center" wrapText="1" shrinkToFit="1"/>
    </xf>
    <xf numFmtId="0" fontId="22" fillId="0" borderId="20" xfId="0" applyFont="1" applyFill="1" applyBorder="1" applyAlignment="1">
      <alignment horizontal="center" vertical="center" wrapText="1" shrinkToFit="1"/>
    </xf>
    <xf numFmtId="0" fontId="22" fillId="0" borderId="25" xfId="0" applyFont="1" applyFill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6" fillId="0" borderId="96" xfId="0" applyFont="1" applyBorder="1" applyAlignment="1">
      <alignment horizontal="left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textRotation="180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1" fillId="0" borderId="44" xfId="0" applyFont="1" applyBorder="1" applyAlignment="1">
      <alignment horizontal="right" vertical="top"/>
    </xf>
    <xf numFmtId="0" fontId="22" fillId="0" borderId="21" xfId="0" applyFont="1" applyFill="1" applyBorder="1" applyAlignment="1">
      <alignment horizontal="center" vertical="center" shrinkToFit="1"/>
    </xf>
    <xf numFmtId="0" fontId="22" fillId="0" borderId="24" xfId="0" applyFont="1" applyFill="1" applyBorder="1" applyAlignment="1">
      <alignment horizontal="center" vertical="center" shrinkToFit="1"/>
    </xf>
    <xf numFmtId="0" fontId="22" fillId="0" borderId="81" xfId="0" applyFont="1" applyFill="1" applyBorder="1" applyAlignment="1">
      <alignment horizontal="center" vertical="center" wrapText="1" shrinkToFit="1"/>
    </xf>
    <xf numFmtId="0" fontId="27" fillId="0" borderId="89" xfId="0" applyFont="1" applyBorder="1" applyAlignment="1">
      <alignment horizontal="center" vertical="center" textRotation="255" shrinkToFit="1"/>
    </xf>
    <xf numFmtId="0" fontId="22" fillId="0" borderId="76" xfId="0" applyFont="1" applyFill="1" applyBorder="1" applyAlignment="1">
      <alignment horizontal="center" vertical="center" wrapText="1" shrinkToFit="1"/>
    </xf>
    <xf numFmtId="0" fontId="38" fillId="0" borderId="17" xfId="0" applyFont="1" applyBorder="1" applyAlignment="1">
      <alignment horizontal="center" vertical="center" shrinkToFit="1"/>
    </xf>
    <xf numFmtId="0" fontId="38" fillId="0" borderId="23" xfId="0" applyFont="1" applyBorder="1" applyAlignment="1">
      <alignment horizontal="center" vertical="center" shrinkToFit="1"/>
    </xf>
    <xf numFmtId="0" fontId="22" fillId="0" borderId="58" xfId="0" applyFont="1" applyBorder="1" applyAlignment="1">
      <alignment horizontal="center" vertical="center" shrinkToFit="1"/>
    </xf>
    <xf numFmtId="0" fontId="22" fillId="0" borderId="54" xfId="0" applyFont="1" applyBorder="1" applyAlignment="1">
      <alignment horizontal="center" vertical="center" shrinkToFit="1"/>
    </xf>
    <xf numFmtId="0" fontId="22" fillId="0" borderId="70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17" xfId="0" applyFont="1" applyBorder="1" applyAlignment="1">
      <alignment horizontal="left" vertical="center" shrinkToFit="1"/>
    </xf>
    <xf numFmtId="0" fontId="22" fillId="0" borderId="58" xfId="0" applyFont="1" applyBorder="1" applyAlignment="1">
      <alignment horizontal="left" vertical="center" shrinkToFit="1"/>
    </xf>
    <xf numFmtId="0" fontId="97" fillId="35" borderId="60" xfId="0" applyFont="1" applyFill="1" applyBorder="1" applyAlignment="1">
      <alignment horizontal="center" vertical="center" shrinkToFi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菜單調查表 2" xfId="43"/>
    <cellStyle name="一般_新增Microsoft Excel 工作表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FFFF99"/>
      <color rgb="FFCCCCFF"/>
      <color rgb="FFFF9999"/>
      <color rgb="FF6600FF"/>
      <color rgb="FF66FF99"/>
      <color rgb="FF6666FF"/>
      <color rgb="FFFF3399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4.png"/><Relationship Id="rId21" Type="http://schemas.openxmlformats.org/officeDocument/2006/relationships/image" Target="../media/image20.gif"/><Relationship Id="rId34" Type="http://schemas.openxmlformats.org/officeDocument/2006/relationships/image" Target="../media/image31.jpg"/><Relationship Id="rId7" Type="http://schemas.openxmlformats.org/officeDocument/2006/relationships/image" Target="../media/image6.jpg"/><Relationship Id="rId12" Type="http://schemas.openxmlformats.org/officeDocument/2006/relationships/image" Target="../media/image11.png"/><Relationship Id="rId17" Type="http://schemas.openxmlformats.org/officeDocument/2006/relationships/image" Target="../media/image16.jpeg"/><Relationship Id="rId25" Type="http://schemas.microsoft.com/office/2007/relationships/hdphoto" Target="../media/hdphoto2.wdp"/><Relationship Id="rId33" Type="http://schemas.openxmlformats.org/officeDocument/2006/relationships/image" Target="../media/image30.jpg"/><Relationship Id="rId38" Type="http://schemas.microsoft.com/office/2007/relationships/hdphoto" Target="../media/hdphoto5.wdp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29" Type="http://schemas.openxmlformats.org/officeDocument/2006/relationships/image" Target="../media/image26.JP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29.jfif"/><Relationship Id="rId37" Type="http://schemas.openxmlformats.org/officeDocument/2006/relationships/image" Target="../media/image33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5.png"/><Relationship Id="rId36" Type="http://schemas.microsoft.com/office/2007/relationships/hdphoto" Target="../media/hdphoto4.wdp"/><Relationship Id="rId10" Type="http://schemas.openxmlformats.org/officeDocument/2006/relationships/image" Target="../media/image9.png"/><Relationship Id="rId19" Type="http://schemas.openxmlformats.org/officeDocument/2006/relationships/image" Target="../media/image18.gif"/><Relationship Id="rId31" Type="http://schemas.openxmlformats.org/officeDocument/2006/relationships/image" Target="../media/image28.jpe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microsoft.com/office/2007/relationships/hdphoto" Target="../media/hdphoto3.wdp"/><Relationship Id="rId30" Type="http://schemas.openxmlformats.org/officeDocument/2006/relationships/image" Target="../media/image27.jpeg"/><Relationship Id="rId35" Type="http://schemas.openxmlformats.org/officeDocument/2006/relationships/image" Target="../media/image32.png"/><Relationship Id="rId8" Type="http://schemas.openxmlformats.org/officeDocument/2006/relationships/image" Target="../media/image7.jpg"/><Relationship Id="rId3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261258</xdr:colOff>
      <xdr:row>1</xdr:row>
      <xdr:rowOff>174172</xdr:rowOff>
    </xdr:from>
    <xdr:to>
      <xdr:col>16</xdr:col>
      <xdr:colOff>176349</xdr:colOff>
      <xdr:row>3</xdr:row>
      <xdr:rowOff>273687</xdr:rowOff>
    </xdr:to>
    <xdr:sp macro="" textlink="">
      <xdr:nvSpPr>
        <xdr:cNvPr id="6" name="WordArt 2433"/>
        <xdr:cNvSpPr>
          <a:spLocks noChangeArrowheads="1" noChangeShapeType="1" noTextEdit="1"/>
        </xdr:cNvSpPr>
      </xdr:nvSpPr>
      <xdr:spPr bwMode="auto">
        <a:xfrm>
          <a:off x="9198429" y="1251858"/>
          <a:ext cx="2103120" cy="796200"/>
        </a:xfrm>
        <a:prstGeom prst="rect">
          <a:avLst/>
        </a:prstGeom>
        <a:ln w="9525">
          <a:noFill/>
          <a:round/>
          <a:headEnd/>
          <a:tailEnd/>
        </a:ln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113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2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9</xdr:col>
      <xdr:colOff>138402</xdr:colOff>
      <xdr:row>2</xdr:row>
      <xdr:rowOff>32657</xdr:rowOff>
    </xdr:from>
    <xdr:to>
      <xdr:col>12</xdr:col>
      <xdr:colOff>183308</xdr:colOff>
      <xdr:row>4</xdr:row>
      <xdr:rowOff>38804</xdr:rowOff>
    </xdr:to>
    <xdr:sp macro="" textlink="">
      <xdr:nvSpPr>
        <xdr:cNvPr id="7" name="WordArt 16"/>
        <xdr:cNvSpPr>
          <a:spLocks noChangeArrowheads="1" noChangeShapeType="1" noTextEdit="1"/>
        </xdr:cNvSpPr>
      </xdr:nvSpPr>
      <xdr:spPr bwMode="auto">
        <a:xfrm>
          <a:off x="6158202" y="500743"/>
          <a:ext cx="2232935" cy="702832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1</xdr:col>
      <xdr:colOff>195944</xdr:colOff>
      <xdr:row>1</xdr:row>
      <xdr:rowOff>119743</xdr:rowOff>
    </xdr:from>
    <xdr:to>
      <xdr:col>5</xdr:col>
      <xdr:colOff>238338</xdr:colOff>
      <xdr:row>7</xdr:row>
      <xdr:rowOff>76200</xdr:rowOff>
    </xdr:to>
    <xdr:pic>
      <xdr:nvPicPr>
        <xdr:cNvPr id="30" name="圖片 2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337457"/>
          <a:ext cx="2959766" cy="2057400"/>
        </a:xfrm>
        <a:prstGeom prst="rect">
          <a:avLst/>
        </a:prstGeom>
      </xdr:spPr>
    </xdr:pic>
    <xdr:clientData/>
  </xdr:twoCellAnchor>
  <xdr:twoCellAnchor>
    <xdr:from>
      <xdr:col>1</xdr:col>
      <xdr:colOff>141513</xdr:colOff>
      <xdr:row>9</xdr:row>
      <xdr:rowOff>82082</xdr:rowOff>
    </xdr:from>
    <xdr:to>
      <xdr:col>13</xdr:col>
      <xdr:colOff>566058</xdr:colOff>
      <xdr:row>18</xdr:row>
      <xdr:rowOff>141517</xdr:rowOff>
    </xdr:to>
    <xdr:grpSp>
      <xdr:nvGrpSpPr>
        <xdr:cNvPr id="8" name="群組 7"/>
        <xdr:cNvGrpSpPr/>
      </xdr:nvGrpSpPr>
      <xdr:grpSpPr>
        <a:xfrm>
          <a:off x="326570" y="2934139"/>
          <a:ext cx="9176659" cy="2857064"/>
          <a:chOff x="417457" y="908579"/>
          <a:chExt cx="9355933" cy="3364573"/>
        </a:xfrm>
      </xdr:grpSpPr>
      <xdr:pic>
        <xdr:nvPicPr>
          <xdr:cNvPr id="10" name="圖片 9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0" b="100000" l="2222" r="100000">
                        <a14:foregroundMark x1="96049" y1="66509" x2="96049" y2="66509"/>
                        <a14:foregroundMark x1="92840" y1="72642" x2="92840" y2="72642"/>
                        <a14:foregroundMark x1="89136" y1="78302" x2="89136" y2="78302"/>
                        <a14:foregroundMark x1="84444" y1="83726" x2="84444" y2="83726"/>
                        <a14:foregroundMark x1="80370" y1="88679" x2="80370" y2="88679"/>
                        <a14:foregroundMark x1="75432" y1="92689" x2="75432" y2="92689"/>
                        <a14:foregroundMark x1="71975" y1="93868" x2="71975" y2="93868"/>
                        <a14:foregroundMark x1="67654" y1="96462" x2="67654" y2="96462"/>
                        <a14:foregroundMark x1="64691" y1="97170" x2="64691" y2="97170"/>
                        <a14:foregroundMark x1="25802" y1="95991" x2="25802" y2="95991"/>
                        <a14:foregroundMark x1="97778" y1="63208" x2="97778" y2="63208"/>
                        <a14:backgroundMark x1="97284" y1="64387" x2="97284" y2="64387"/>
                        <a14:backgroundMark x1="95802" y1="65566" x2="95802" y2="65566"/>
                        <a14:backgroundMark x1="94938" y1="71698" x2="94938" y2="71698"/>
                        <a14:backgroundMark x1="91975" y1="75000" x2="91975" y2="75000"/>
                        <a14:backgroundMark x1="88272" y1="81132" x2="88272" y2="81132"/>
                        <a14:backgroundMark x1="77531" y1="92689" x2="77531" y2="92689"/>
                        <a14:backgroundMark x1="73457" y1="94340" x2="73457" y2="94340"/>
                        <a14:backgroundMark x1="69630" y1="94811" x2="69630" y2="94811"/>
                        <a14:backgroundMark x1="68148" y1="97170" x2="68148" y2="97170"/>
                        <a14:backgroundMark x1="27284" y1="97170" x2="27284" y2="97170"/>
                        <a14:backgroundMark x1="62346" y1="97170" x2="62346" y2="97170"/>
                        <a14:backgroundMark x1="60000" y1="97170" x2="60000" y2="97170"/>
                        <a14:backgroundMark x1="29877" y1="97170" x2="29877" y2="9717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39894" y="2597660"/>
            <a:ext cx="3218560" cy="1675492"/>
          </a:xfrm>
          <a:prstGeom prst="rect">
            <a:avLst/>
          </a:prstGeom>
        </xdr:spPr>
      </xdr:pic>
      <xdr:sp macro="" textlink="">
        <xdr:nvSpPr>
          <xdr:cNvPr id="11" name="圓角矩形圖說文字 10"/>
          <xdr:cNvSpPr/>
        </xdr:nvSpPr>
        <xdr:spPr>
          <a:xfrm>
            <a:off x="417457" y="1198041"/>
            <a:ext cx="4622258" cy="2766136"/>
          </a:xfrm>
          <a:prstGeom prst="wedgeRoundRectCallout">
            <a:avLst>
              <a:gd name="adj1" fmla="val 54847"/>
              <a:gd name="adj2" fmla="val -10580"/>
              <a:gd name="adj3" fmla="val 16667"/>
            </a:avLst>
          </a:prstGeom>
          <a:noFill/>
          <a:ln w="38100"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altLang="zh-TW" sz="2800" b="1">
              <a:solidFill>
                <a:srgbClr val="6600FF"/>
              </a:solidFill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  <a:p>
            <a:pPr algn="l"/>
            <a:r>
              <a:rPr lang="zh-TW" altLang="en-US" sz="2800" b="1">
                <a:solidFill>
                  <a:srgbClr val="6600FF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   </a:t>
            </a:r>
            <a:endParaRPr lang="en-US" altLang="zh-TW" sz="2800" b="1">
              <a:solidFill>
                <a:srgbClr val="6600FF"/>
              </a:solidFill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  <a:p>
            <a:pPr algn="l"/>
            <a:r>
              <a:rPr lang="zh-TW" altLang="en-US" sz="2800" b="1">
                <a:solidFill>
                  <a:srgbClr val="6600FF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訂</a:t>
            </a:r>
            <a:r>
              <a:rPr lang="zh-TW" altLang="en-US" sz="2800" b="1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！</a:t>
            </a:r>
            <a:r>
              <a:rPr lang="zh-TW" altLang="en-US" sz="2800" b="1">
                <a:solidFill>
                  <a:schemeClr val="accent6">
                    <a:lumMod val="7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訂</a:t>
            </a:r>
            <a:r>
              <a:rPr lang="zh-TW" altLang="en-US" sz="2800" b="1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！</a:t>
            </a:r>
            <a:r>
              <a:rPr lang="zh-TW" altLang="en-US" sz="2800" b="1">
                <a:solidFill>
                  <a:srgbClr val="008000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訂</a:t>
            </a:r>
            <a:r>
              <a:rPr lang="zh-TW" altLang="en-US" sz="2800" b="1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！</a:t>
            </a:r>
            <a:r>
              <a:rPr lang="zh-TW" altLang="en-US" sz="2800" b="1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 選承富</a:t>
            </a:r>
            <a:endParaRPr lang="en-US" altLang="zh-TW" sz="2800" b="1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  <a:p>
            <a:pPr algn="l"/>
            <a:r>
              <a:rPr lang="zh-TW" altLang="en-US" sz="2800" b="1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    好吃 營養 又開心</a:t>
            </a:r>
            <a:endParaRPr lang="en-US" altLang="zh-TW" sz="2800" b="1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  <xdr:pic>
        <xdr:nvPicPr>
          <xdr:cNvPr id="13" name="圖片 12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96224">
            <a:off x="5760808" y="908579"/>
            <a:ext cx="2147208" cy="1851160"/>
          </a:xfrm>
          <a:prstGeom prst="rect">
            <a:avLst/>
          </a:prstGeom>
        </xdr:spPr>
      </xdr:pic>
      <xdr:pic>
        <xdr:nvPicPr>
          <xdr:cNvPr id="14" name="圖片 13"/>
          <xdr:cNvPicPr>
            <a:picLocks noChangeAspect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4867" t="18041" r="9339" b="67276"/>
          <a:stretch/>
        </xdr:blipFill>
        <xdr:spPr>
          <a:xfrm>
            <a:off x="8036210" y="1489140"/>
            <a:ext cx="1737180" cy="33564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208644</xdr:colOff>
      <xdr:row>10</xdr:row>
      <xdr:rowOff>172357</xdr:rowOff>
    </xdr:from>
    <xdr:to>
      <xdr:col>6</xdr:col>
      <xdr:colOff>281215</xdr:colOff>
      <xdr:row>14</xdr:row>
      <xdr:rowOff>211816</xdr:rowOff>
    </xdr:to>
    <xdr:pic>
      <xdr:nvPicPr>
        <xdr:cNvPr id="3" name="圖片 2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9378"/>
        <a:stretch/>
      </xdr:blipFill>
      <xdr:spPr>
        <a:xfrm>
          <a:off x="390073" y="1206500"/>
          <a:ext cx="3791856" cy="1400175"/>
        </a:xfrm>
        <a:prstGeom prst="rect">
          <a:avLst/>
        </a:prstGeom>
      </xdr:spPr>
    </xdr:pic>
    <xdr:clientData/>
  </xdr:twoCellAnchor>
  <xdr:twoCellAnchor editAs="oneCell">
    <xdr:from>
      <xdr:col>7</xdr:col>
      <xdr:colOff>108858</xdr:colOff>
      <xdr:row>5</xdr:row>
      <xdr:rowOff>105746</xdr:rowOff>
    </xdr:from>
    <xdr:to>
      <xdr:col>8</xdr:col>
      <xdr:colOff>544286</xdr:colOff>
      <xdr:row>8</xdr:row>
      <xdr:rowOff>118573</xdr:rowOff>
    </xdr:to>
    <xdr:pic>
      <xdr:nvPicPr>
        <xdr:cNvPr id="48" name="圖片 4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4669972" y="1618860"/>
          <a:ext cx="1164771" cy="1123169"/>
        </a:xfrm>
        <a:prstGeom prst="rect">
          <a:avLst/>
        </a:prstGeom>
      </xdr:spPr>
    </xdr:pic>
    <xdr:clientData/>
  </xdr:twoCellAnchor>
  <xdr:twoCellAnchor>
    <xdr:from>
      <xdr:col>14</xdr:col>
      <xdr:colOff>59252</xdr:colOff>
      <xdr:row>11</xdr:row>
      <xdr:rowOff>75422</xdr:rowOff>
    </xdr:from>
    <xdr:to>
      <xdr:col>16</xdr:col>
      <xdr:colOff>20218</xdr:colOff>
      <xdr:row>13</xdr:row>
      <xdr:rowOff>340006</xdr:rowOff>
    </xdr:to>
    <xdr:grpSp>
      <xdr:nvGrpSpPr>
        <xdr:cNvPr id="22" name="群組 21"/>
        <xdr:cNvGrpSpPr/>
      </xdr:nvGrpSpPr>
      <xdr:grpSpPr>
        <a:xfrm>
          <a:off x="9725766" y="3341136"/>
          <a:ext cx="1419652" cy="1004813"/>
          <a:chOff x="13156974" y="6049023"/>
          <a:chExt cx="1882322" cy="1255186"/>
        </a:xfrm>
      </xdr:grpSpPr>
      <xdr:pic>
        <xdr:nvPicPr>
          <xdr:cNvPr id="23" name="圖片 22"/>
          <xdr:cNvPicPr>
            <a:picLocks noChangeAspect="1"/>
          </xdr:cNvPicPr>
        </xdr:nvPicPr>
        <xdr:blipFill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2034" r="50506"/>
          <a:stretch/>
        </xdr:blipFill>
        <xdr:spPr>
          <a:xfrm rot="20484695">
            <a:off x="13904005" y="6472410"/>
            <a:ext cx="860553" cy="831799"/>
          </a:xfrm>
          <a:prstGeom prst="rect">
            <a:avLst/>
          </a:prstGeom>
        </xdr:spPr>
      </xdr:pic>
      <xdr:pic>
        <xdr:nvPicPr>
          <xdr:cNvPr id="24" name="圖片 23"/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2682"/>
          <a:stretch/>
        </xdr:blipFill>
        <xdr:spPr>
          <a:xfrm>
            <a:off x="13156974" y="6049023"/>
            <a:ext cx="1882322" cy="498053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208387</xdr:colOff>
      <xdr:row>14</xdr:row>
      <xdr:rowOff>228601</xdr:rowOff>
    </xdr:from>
    <xdr:to>
      <xdr:col>16</xdr:col>
      <xdr:colOff>147736</xdr:colOff>
      <xdr:row>19</xdr:row>
      <xdr:rowOff>4407</xdr:rowOff>
    </xdr:to>
    <xdr:grpSp>
      <xdr:nvGrpSpPr>
        <xdr:cNvPr id="37" name="群組 36"/>
        <xdr:cNvGrpSpPr/>
      </xdr:nvGrpSpPr>
      <xdr:grpSpPr>
        <a:xfrm>
          <a:off x="9874901" y="4604658"/>
          <a:ext cx="1398035" cy="1212720"/>
          <a:chOff x="3167063" y="5995082"/>
          <a:chExt cx="2045608" cy="1542142"/>
        </a:xfrm>
      </xdr:grpSpPr>
      <xdr:pic>
        <xdr:nvPicPr>
          <xdr:cNvPr id="38" name="圖片 37"/>
          <xdr:cNvPicPr>
            <a:picLocks noChangeAspect="1"/>
          </xdr:cNvPicPr>
        </xdr:nvPicPr>
        <xdr:blipFill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1984" t="48809" b="-397"/>
          <a:stretch/>
        </xdr:blipFill>
        <xdr:spPr>
          <a:xfrm>
            <a:off x="3384779" y="6367010"/>
            <a:ext cx="1099910" cy="1170214"/>
          </a:xfrm>
          <a:prstGeom prst="rect">
            <a:avLst/>
          </a:prstGeom>
        </xdr:spPr>
      </xdr:pic>
      <xdr:pic>
        <xdr:nvPicPr>
          <xdr:cNvPr id="39" name="圖片 38"/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8134"/>
          <a:stretch/>
        </xdr:blipFill>
        <xdr:spPr>
          <a:xfrm>
            <a:off x="3167063" y="5995082"/>
            <a:ext cx="2045608" cy="4667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265925</xdr:colOff>
      <xdr:row>13</xdr:row>
      <xdr:rowOff>1400</xdr:rowOff>
    </xdr:from>
    <xdr:to>
      <xdr:col>14</xdr:col>
      <xdr:colOff>96418</xdr:colOff>
      <xdr:row>15</xdr:row>
      <xdr:rowOff>324239</xdr:rowOff>
    </xdr:to>
    <xdr:grpSp>
      <xdr:nvGrpSpPr>
        <xdr:cNvPr id="40" name="群組 39"/>
        <xdr:cNvGrpSpPr/>
      </xdr:nvGrpSpPr>
      <xdr:grpSpPr>
        <a:xfrm>
          <a:off x="8473754" y="4007343"/>
          <a:ext cx="1289178" cy="1063067"/>
          <a:chOff x="13175118" y="4416652"/>
          <a:chExt cx="1410607" cy="1514929"/>
        </a:xfrm>
      </xdr:grpSpPr>
      <xdr:pic>
        <xdr:nvPicPr>
          <xdr:cNvPr id="41" name="圖片 40"/>
          <xdr:cNvPicPr>
            <a:picLocks noChangeAspect="1"/>
          </xdr:cNvPicPr>
        </xdr:nvPicPr>
        <xdr:blipFill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000" b="51190"/>
          <a:stretch/>
        </xdr:blipFill>
        <xdr:spPr>
          <a:xfrm>
            <a:off x="13229546" y="4815795"/>
            <a:ext cx="1147536" cy="1115786"/>
          </a:xfrm>
          <a:prstGeom prst="rect">
            <a:avLst/>
          </a:prstGeom>
        </xdr:spPr>
      </xdr:pic>
      <xdr:pic>
        <xdr:nvPicPr>
          <xdr:cNvPr id="42" name="圖片 41"/>
          <xdr:cNvPicPr>
            <a:picLocks noChangeAspect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4937"/>
          <a:stretch/>
        </xdr:blipFill>
        <xdr:spPr>
          <a:xfrm>
            <a:off x="13175118" y="4416652"/>
            <a:ext cx="1410607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16</xdr:col>
      <xdr:colOff>354565</xdr:colOff>
      <xdr:row>22</xdr:row>
      <xdr:rowOff>315687</xdr:rowOff>
    </xdr:from>
    <xdr:to>
      <xdr:col>17</xdr:col>
      <xdr:colOff>457968</xdr:colOff>
      <xdr:row>25</xdr:row>
      <xdr:rowOff>299358</xdr:rowOff>
    </xdr:to>
    <xdr:pic>
      <xdr:nvPicPr>
        <xdr:cNvPr id="35" name="圖片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9765" y="7119258"/>
          <a:ext cx="832746" cy="1094014"/>
        </a:xfrm>
        <a:prstGeom prst="rect">
          <a:avLst/>
        </a:prstGeom>
      </xdr:spPr>
    </xdr:pic>
    <xdr:clientData/>
  </xdr:twoCellAnchor>
  <xdr:twoCellAnchor>
    <xdr:from>
      <xdr:col>12</xdr:col>
      <xdr:colOff>21772</xdr:colOff>
      <xdr:row>23</xdr:row>
      <xdr:rowOff>170905</xdr:rowOff>
    </xdr:from>
    <xdr:to>
      <xdr:col>13</xdr:col>
      <xdr:colOff>664030</xdr:colOff>
      <xdr:row>26</xdr:row>
      <xdr:rowOff>15671</xdr:rowOff>
    </xdr:to>
    <xdr:grpSp>
      <xdr:nvGrpSpPr>
        <xdr:cNvPr id="46" name="群組 45"/>
        <xdr:cNvGrpSpPr/>
      </xdr:nvGrpSpPr>
      <xdr:grpSpPr>
        <a:xfrm>
          <a:off x="8229601" y="7344591"/>
          <a:ext cx="1371600" cy="955109"/>
          <a:chOff x="5140097" y="5712379"/>
          <a:chExt cx="2002520" cy="1838771"/>
        </a:xfrm>
      </xdr:grpSpPr>
      <xdr:pic>
        <xdr:nvPicPr>
          <xdr:cNvPr id="47" name="圖片 46"/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40097" y="5995079"/>
            <a:ext cx="1569678" cy="1556071"/>
          </a:xfrm>
          <a:prstGeom prst="rect">
            <a:avLst/>
          </a:prstGeom>
        </xdr:spPr>
      </xdr:pic>
      <xdr:pic>
        <xdr:nvPicPr>
          <xdr:cNvPr id="49" name="圖片 48"/>
          <xdr:cNvPicPr>
            <a:picLocks noChangeAspect="1"/>
          </xdr:cNvPicPr>
        </xdr:nvPicPr>
        <xdr:blipFill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" r="53728"/>
          <a:stretch/>
        </xdr:blipFill>
        <xdr:spPr>
          <a:xfrm rot="789163">
            <a:off x="5158242" y="5712379"/>
            <a:ext cx="1984375" cy="444626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113522</xdr:colOff>
      <xdr:row>19</xdr:row>
      <xdr:rowOff>87086</xdr:rowOff>
    </xdr:from>
    <xdr:ext cx="1138335" cy="1067254"/>
    <xdr:pic>
      <xdr:nvPicPr>
        <xdr:cNvPr id="50" name="圖片 49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60"/>
        <a:stretch/>
      </xdr:blipFill>
      <xdr:spPr>
        <a:xfrm>
          <a:off x="2486608" y="5900057"/>
          <a:ext cx="1138335" cy="1067254"/>
        </a:xfrm>
        <a:prstGeom prst="rect">
          <a:avLst/>
        </a:prstGeom>
      </xdr:spPr>
    </xdr:pic>
    <xdr:clientData/>
  </xdr:oneCellAnchor>
  <xdr:twoCellAnchor>
    <xdr:from>
      <xdr:col>17</xdr:col>
      <xdr:colOff>163286</xdr:colOff>
      <xdr:row>30</xdr:row>
      <xdr:rowOff>272141</xdr:rowOff>
    </xdr:from>
    <xdr:to>
      <xdr:col>20</xdr:col>
      <xdr:colOff>674915</xdr:colOff>
      <xdr:row>36</xdr:row>
      <xdr:rowOff>87083</xdr:rowOff>
    </xdr:to>
    <xdr:grpSp>
      <xdr:nvGrpSpPr>
        <xdr:cNvPr id="51" name="群組 50"/>
        <xdr:cNvGrpSpPr/>
      </xdr:nvGrpSpPr>
      <xdr:grpSpPr>
        <a:xfrm>
          <a:off x="12017829" y="9503227"/>
          <a:ext cx="2699657" cy="1828799"/>
          <a:chOff x="9236832" y="9844428"/>
          <a:chExt cx="5781881" cy="1288144"/>
        </a:xfrm>
      </xdr:grpSpPr>
      <xdr:pic>
        <xdr:nvPicPr>
          <xdr:cNvPr id="52" name="圖片 51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62001" y="10201738"/>
            <a:ext cx="671285" cy="805542"/>
          </a:xfrm>
          <a:prstGeom prst="rect">
            <a:avLst/>
          </a:prstGeom>
        </xdr:spPr>
      </xdr:pic>
      <xdr:pic>
        <xdr:nvPicPr>
          <xdr:cNvPr id="53" name="圖片 52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36832" y="10078357"/>
            <a:ext cx="1041737" cy="934091"/>
          </a:xfrm>
          <a:prstGeom prst="rect">
            <a:avLst/>
          </a:prstGeom>
        </xdr:spPr>
      </xdr:pic>
      <xdr:pic>
        <xdr:nvPicPr>
          <xdr:cNvPr id="54" name="圖片 53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187714" y="10050580"/>
            <a:ext cx="830999" cy="992582"/>
          </a:xfrm>
          <a:prstGeom prst="rect">
            <a:avLst/>
          </a:prstGeom>
        </xdr:spPr>
      </xdr:pic>
      <xdr:pic>
        <xdr:nvPicPr>
          <xdr:cNvPr id="55" name="圖片 54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9068" y="10043910"/>
            <a:ext cx="976784" cy="976785"/>
          </a:xfrm>
          <a:prstGeom prst="rect">
            <a:avLst/>
          </a:prstGeom>
        </xdr:spPr>
      </xdr:pic>
      <xdr:pic>
        <xdr:nvPicPr>
          <xdr:cNvPr id="56" name="圖片 55"/>
          <xdr:cNvPicPr>
            <a:picLocks noChangeAspect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87428" y="9844428"/>
            <a:ext cx="1288144" cy="1288144"/>
          </a:xfrm>
          <a:prstGeom prst="rect">
            <a:avLst/>
          </a:prstGeom>
        </xdr:spPr>
      </xdr:pic>
      <xdr:pic>
        <xdr:nvPicPr>
          <xdr:cNvPr id="57" name="圖片 56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522655" y="9993531"/>
            <a:ext cx="857703" cy="1057268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54430</xdr:colOff>
      <xdr:row>21</xdr:row>
      <xdr:rowOff>337456</xdr:rowOff>
    </xdr:from>
    <xdr:to>
      <xdr:col>9</xdr:col>
      <xdr:colOff>631373</xdr:colOff>
      <xdr:row>25</xdr:row>
      <xdr:rowOff>156174</xdr:rowOff>
    </xdr:to>
    <xdr:pic>
      <xdr:nvPicPr>
        <xdr:cNvPr id="59" name="圖片 58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4887" y="6770913"/>
          <a:ext cx="1306286" cy="1299175"/>
        </a:xfrm>
        <a:prstGeom prst="rect">
          <a:avLst/>
        </a:prstGeom>
      </xdr:spPr>
    </xdr:pic>
    <xdr:clientData/>
  </xdr:twoCellAnchor>
  <xdr:twoCellAnchor editAs="oneCell">
    <xdr:from>
      <xdr:col>9</xdr:col>
      <xdr:colOff>54427</xdr:colOff>
      <xdr:row>30</xdr:row>
      <xdr:rowOff>250371</xdr:rowOff>
    </xdr:from>
    <xdr:to>
      <xdr:col>12</xdr:col>
      <xdr:colOff>380997</xdr:colOff>
      <xdr:row>36</xdr:row>
      <xdr:rowOff>97969</xdr:rowOff>
    </xdr:to>
    <xdr:pic>
      <xdr:nvPicPr>
        <xdr:cNvPr id="60" name="圖片 59"/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0" b="84800" l="0" r="89332">
                      <a14:foregroundMark x1="44900" y1="84800" x2="44900" y2="84800"/>
                      <a14:foregroundMark x1="27081" y1="35200" x2="27081" y2="35200"/>
                      <a14:foregroundMark x1="14537" y1="18000" x2="16999" y2="17600"/>
                      <a14:foregroundMark x1="27550" y1="35200" x2="27550" y2="35200"/>
                      <a14:foregroundMark x1="27550" y1="35200" x2="27550" y2="35200"/>
                      <a14:foregroundMark x1="13013" y1="32600" x2="32825" y2="29400"/>
                      <a14:foregroundMark x1="10551" y1="50200" x2="8910" y2="64200"/>
                      <a14:foregroundMark x1="23447" y1="52200" x2="17819" y2="56800"/>
                      <a14:foregroundMark x1="25088" y1="54200" x2="31536" y2="626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405" t="1034" r="405" b="10569"/>
        <a:stretch/>
      </xdr:blipFill>
      <xdr:spPr>
        <a:xfrm>
          <a:off x="6074227" y="9067800"/>
          <a:ext cx="2514599" cy="1861455"/>
        </a:xfrm>
        <a:prstGeom prst="rect">
          <a:avLst/>
        </a:prstGeom>
      </xdr:spPr>
    </xdr:pic>
    <xdr:clientData/>
  </xdr:twoCellAnchor>
  <xdr:twoCellAnchor editAs="oneCell">
    <xdr:from>
      <xdr:col>4</xdr:col>
      <xdr:colOff>119739</xdr:colOff>
      <xdr:row>31</xdr:row>
      <xdr:rowOff>170752</xdr:rowOff>
    </xdr:from>
    <xdr:to>
      <xdr:col>5</xdr:col>
      <xdr:colOff>642255</xdr:colOff>
      <xdr:row>35</xdr:row>
      <xdr:rowOff>76199</xdr:rowOff>
    </xdr:to>
    <xdr:pic>
      <xdr:nvPicPr>
        <xdr:cNvPr id="61" name="圖片 60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2825" y="9771952"/>
          <a:ext cx="1251859" cy="1385904"/>
        </a:xfrm>
        <a:prstGeom prst="rect">
          <a:avLst/>
        </a:prstGeom>
      </xdr:spPr>
    </xdr:pic>
    <xdr:clientData/>
  </xdr:twoCellAnchor>
  <xdr:twoCellAnchor editAs="oneCell">
    <xdr:from>
      <xdr:col>10</xdr:col>
      <xdr:colOff>500742</xdr:colOff>
      <xdr:row>29</xdr:row>
      <xdr:rowOff>283029</xdr:rowOff>
    </xdr:from>
    <xdr:to>
      <xdr:col>12</xdr:col>
      <xdr:colOff>671647</xdr:colOff>
      <xdr:row>36</xdr:row>
      <xdr:rowOff>9721</xdr:rowOff>
    </xdr:to>
    <xdr:pic>
      <xdr:nvPicPr>
        <xdr:cNvPr id="63" name="圖片 62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14" b="14572"/>
        <a:stretch/>
      </xdr:blipFill>
      <xdr:spPr>
        <a:xfrm>
          <a:off x="7249885" y="9144000"/>
          <a:ext cx="1629591" cy="2110664"/>
        </a:xfrm>
        <a:prstGeom prst="rect">
          <a:avLst/>
        </a:prstGeom>
      </xdr:spPr>
    </xdr:pic>
    <xdr:clientData/>
  </xdr:twoCellAnchor>
  <xdr:twoCellAnchor editAs="oneCell">
    <xdr:from>
      <xdr:col>11</xdr:col>
      <xdr:colOff>522515</xdr:colOff>
      <xdr:row>4</xdr:row>
      <xdr:rowOff>152400</xdr:rowOff>
    </xdr:from>
    <xdr:to>
      <xdr:col>15</xdr:col>
      <xdr:colOff>500743</xdr:colOff>
      <xdr:row>5</xdr:row>
      <xdr:rowOff>345232</xdr:rowOff>
    </xdr:to>
    <xdr:pic>
      <xdr:nvPicPr>
        <xdr:cNvPr id="66" name="圖片 65"/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57" b="21052"/>
        <a:stretch/>
      </xdr:blipFill>
      <xdr:spPr>
        <a:xfrm>
          <a:off x="8001001" y="1360714"/>
          <a:ext cx="2895599" cy="562947"/>
        </a:xfrm>
        <a:prstGeom prst="rect">
          <a:avLst/>
        </a:prstGeom>
      </xdr:spPr>
    </xdr:pic>
    <xdr:clientData/>
  </xdr:twoCellAnchor>
  <xdr:twoCellAnchor editAs="oneCell">
    <xdr:from>
      <xdr:col>16</xdr:col>
      <xdr:colOff>217714</xdr:colOff>
      <xdr:row>13</xdr:row>
      <xdr:rowOff>225450</xdr:rowOff>
    </xdr:from>
    <xdr:to>
      <xdr:col>17</xdr:col>
      <xdr:colOff>533398</xdr:colOff>
      <xdr:row>15</xdr:row>
      <xdr:rowOff>256776</xdr:rowOff>
    </xdr:to>
    <xdr:pic>
      <xdr:nvPicPr>
        <xdr:cNvPr id="43" name="圖片 42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64" b="14776"/>
        <a:stretch/>
      </xdr:blipFill>
      <xdr:spPr>
        <a:xfrm>
          <a:off x="11342914" y="4231393"/>
          <a:ext cx="1045027" cy="771554"/>
        </a:xfrm>
        <a:prstGeom prst="rect">
          <a:avLst/>
        </a:prstGeom>
      </xdr:spPr>
    </xdr:pic>
    <xdr:clientData/>
  </xdr:twoCellAnchor>
  <xdr:twoCellAnchor editAs="oneCell">
    <xdr:from>
      <xdr:col>16</xdr:col>
      <xdr:colOff>293916</xdr:colOff>
      <xdr:row>4</xdr:row>
      <xdr:rowOff>112715</xdr:rowOff>
    </xdr:from>
    <xdr:to>
      <xdr:col>17</xdr:col>
      <xdr:colOff>402773</xdr:colOff>
      <xdr:row>6</xdr:row>
      <xdr:rowOff>210686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9116" y="1321029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696687</xdr:colOff>
      <xdr:row>23</xdr:row>
      <xdr:rowOff>348344</xdr:rowOff>
    </xdr:from>
    <xdr:to>
      <xdr:col>5</xdr:col>
      <xdr:colOff>130628</xdr:colOff>
      <xdr:row>25</xdr:row>
      <xdr:rowOff>348953</xdr:rowOff>
    </xdr:to>
    <xdr:pic>
      <xdr:nvPicPr>
        <xdr:cNvPr id="44" name="圖片 43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430" y="7522030"/>
          <a:ext cx="892627" cy="740837"/>
        </a:xfrm>
        <a:prstGeom prst="rect">
          <a:avLst/>
        </a:prstGeom>
      </xdr:spPr>
    </xdr:pic>
    <xdr:clientData/>
  </xdr:twoCellAnchor>
  <xdr:twoCellAnchor editAs="oneCell">
    <xdr:from>
      <xdr:col>1</xdr:col>
      <xdr:colOff>65316</xdr:colOff>
      <xdr:row>18</xdr:row>
      <xdr:rowOff>87085</xdr:rowOff>
    </xdr:from>
    <xdr:to>
      <xdr:col>2</xdr:col>
      <xdr:colOff>141515</xdr:colOff>
      <xdr:row>21</xdr:row>
      <xdr:rowOff>48624</xdr:rowOff>
    </xdr:to>
    <xdr:pic>
      <xdr:nvPicPr>
        <xdr:cNvPr id="45" name="圖片 44"/>
        <xdr:cNvPicPr>
          <a:picLocks noChangeAspect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26" b="26044"/>
        <a:stretch/>
      </xdr:blipFill>
      <xdr:spPr>
        <a:xfrm>
          <a:off x="250373" y="5736771"/>
          <a:ext cx="805542" cy="745310"/>
        </a:xfrm>
        <a:prstGeom prst="rect">
          <a:avLst/>
        </a:prstGeom>
      </xdr:spPr>
    </xdr:pic>
    <xdr:clientData/>
  </xdr:twoCellAnchor>
  <xdr:twoCellAnchor editAs="oneCell">
    <xdr:from>
      <xdr:col>11</xdr:col>
      <xdr:colOff>696685</xdr:colOff>
      <xdr:row>17</xdr:row>
      <xdr:rowOff>54429</xdr:rowOff>
    </xdr:from>
    <xdr:to>
      <xdr:col>13</xdr:col>
      <xdr:colOff>435430</xdr:colOff>
      <xdr:row>21</xdr:row>
      <xdr:rowOff>2720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5171" y="5540829"/>
          <a:ext cx="1197430" cy="895348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76201</xdr:colOff>
      <xdr:row>31</xdr:row>
      <xdr:rowOff>351835</xdr:rowOff>
    </xdr:from>
    <xdr:to>
      <xdr:col>13</xdr:col>
      <xdr:colOff>446316</xdr:colOff>
      <xdr:row>35</xdr:row>
      <xdr:rowOff>99639</xdr:rowOff>
    </xdr:to>
    <xdr:pic>
      <xdr:nvPicPr>
        <xdr:cNvPr id="58" name="圖片 57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ackgroundRemoval t="9796" b="89796" l="1942" r="9951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4030" y="9953035"/>
          <a:ext cx="1099457" cy="1228261"/>
        </a:xfrm>
        <a:prstGeom prst="rect">
          <a:avLst/>
        </a:prstGeom>
      </xdr:spPr>
    </xdr:pic>
    <xdr:clientData/>
  </xdr:twoCellAnchor>
  <xdr:twoCellAnchor editAs="oneCell">
    <xdr:from>
      <xdr:col>3</xdr:col>
      <xdr:colOff>664029</xdr:colOff>
      <xdr:row>26</xdr:row>
      <xdr:rowOff>54428</xdr:rowOff>
    </xdr:from>
    <xdr:to>
      <xdr:col>5</xdr:col>
      <xdr:colOff>375315</xdr:colOff>
      <xdr:row>30</xdr:row>
      <xdr:rowOff>272143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backgroundRemoval t="9375" b="89286" l="889" r="100000">
                      <a14:foregroundMark x1="81778" y1="60268" x2="81778" y2="602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7772" y="8338457"/>
          <a:ext cx="1169972" cy="1164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U38"/>
  <sheetViews>
    <sheetView tabSelected="1" topLeftCell="A15" zoomScale="70" zoomScaleNormal="70" workbookViewId="0">
      <selection activeCell="B35" sqref="B35:E35"/>
    </sheetView>
  </sheetViews>
  <sheetFormatPr defaultColWidth="9" defaultRowHeight="16.2" x14ac:dyDescent="0.3"/>
  <cols>
    <col min="1" max="1" width="2.6640625" style="88" customWidth="1"/>
    <col min="2" max="21" width="10.6640625" style="134" customWidth="1"/>
    <col min="22" max="16384" width="9" style="88"/>
  </cols>
  <sheetData>
    <row r="1" spans="2:21" ht="16.8" thickBot="1" x14ac:dyDescent="0.35"/>
    <row r="2" spans="2:21" s="112" customFormat="1" ht="19.95" customHeight="1" x14ac:dyDescent="0.4">
      <c r="B2" s="302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256" t="s">
        <v>135</v>
      </c>
      <c r="S2" s="304"/>
      <c r="T2" s="304"/>
      <c r="U2" s="305"/>
    </row>
    <row r="3" spans="2:21" s="220" customFormat="1" ht="28.95" customHeight="1" x14ac:dyDescent="0.7">
      <c r="B3" s="249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306" t="s">
        <v>136</v>
      </c>
      <c r="S3" s="307"/>
      <c r="T3" s="307"/>
      <c r="U3" s="308"/>
    </row>
    <row r="4" spans="2:21" s="220" customFormat="1" ht="28.95" customHeight="1" x14ac:dyDescent="0.7">
      <c r="B4" s="309"/>
      <c r="C4" s="310"/>
      <c r="D4" s="310"/>
      <c r="E4" s="310"/>
      <c r="F4" s="311"/>
      <c r="G4" s="311"/>
      <c r="H4" s="311"/>
      <c r="I4" s="311"/>
      <c r="J4" s="285"/>
      <c r="K4" s="285"/>
      <c r="L4" s="285"/>
      <c r="M4" s="285"/>
      <c r="N4" s="312"/>
      <c r="O4" s="313"/>
      <c r="P4" s="313"/>
      <c r="Q4" s="313"/>
      <c r="R4" s="314" t="s">
        <v>137</v>
      </c>
      <c r="S4" s="315"/>
      <c r="T4" s="315"/>
      <c r="U4" s="316"/>
    </row>
    <row r="5" spans="2:21" s="220" customFormat="1" ht="28.95" customHeight="1" x14ac:dyDescent="0.7">
      <c r="B5" s="317"/>
      <c r="C5" s="318"/>
      <c r="D5" s="318"/>
      <c r="E5" s="318"/>
      <c r="F5" s="319"/>
      <c r="G5" s="319"/>
      <c r="H5" s="319"/>
      <c r="I5" s="319"/>
      <c r="J5" s="320"/>
      <c r="K5" s="320"/>
      <c r="L5" s="320"/>
      <c r="M5" s="320"/>
      <c r="N5" s="298"/>
      <c r="O5" s="298"/>
      <c r="P5" s="298"/>
      <c r="Q5" s="298"/>
      <c r="R5" s="299" t="s">
        <v>133</v>
      </c>
      <c r="S5" s="300"/>
      <c r="T5" s="300"/>
      <c r="U5" s="301"/>
    </row>
    <row r="6" spans="2:21" s="220" customFormat="1" ht="28.95" customHeight="1" x14ac:dyDescent="0.7">
      <c r="B6" s="281"/>
      <c r="C6" s="282"/>
      <c r="D6" s="282"/>
      <c r="E6" s="282"/>
      <c r="F6" s="283"/>
      <c r="G6" s="283"/>
      <c r="H6" s="283"/>
      <c r="I6" s="283"/>
      <c r="J6" s="284"/>
      <c r="K6" s="284"/>
      <c r="L6" s="284"/>
      <c r="M6" s="284"/>
      <c r="N6" s="285"/>
      <c r="O6" s="285"/>
      <c r="P6" s="285"/>
      <c r="Q6" s="285"/>
      <c r="R6" s="286" t="s">
        <v>138</v>
      </c>
      <c r="S6" s="287"/>
      <c r="T6" s="287"/>
      <c r="U6" s="288"/>
    </row>
    <row r="7" spans="2:21" s="220" customFormat="1" ht="28.95" customHeight="1" x14ac:dyDescent="0.7">
      <c r="B7" s="289"/>
      <c r="C7" s="290"/>
      <c r="D7" s="290"/>
      <c r="E7" s="290"/>
      <c r="F7" s="290"/>
      <c r="G7" s="290"/>
      <c r="H7" s="290"/>
      <c r="I7" s="290"/>
      <c r="J7" s="294" t="s">
        <v>158</v>
      </c>
      <c r="K7" s="294"/>
      <c r="L7" s="294"/>
      <c r="M7" s="294"/>
      <c r="N7" s="294"/>
      <c r="O7" s="294"/>
      <c r="P7" s="294"/>
      <c r="Q7" s="295"/>
      <c r="R7" s="291" t="s">
        <v>182</v>
      </c>
      <c r="S7" s="292"/>
      <c r="T7" s="292"/>
      <c r="U7" s="293"/>
    </row>
    <row r="8" spans="2:21" s="221" customFormat="1" ht="28.95" customHeight="1" x14ac:dyDescent="0.3">
      <c r="B8" s="249"/>
      <c r="C8" s="250"/>
      <c r="D8" s="250"/>
      <c r="E8" s="250"/>
      <c r="F8" s="250"/>
      <c r="G8" s="250"/>
      <c r="H8" s="250"/>
      <c r="I8" s="250"/>
      <c r="J8" s="294"/>
      <c r="K8" s="294"/>
      <c r="L8" s="294"/>
      <c r="M8" s="294"/>
      <c r="N8" s="294"/>
      <c r="O8" s="294"/>
      <c r="P8" s="294"/>
      <c r="Q8" s="295"/>
      <c r="R8" s="278" t="s">
        <v>173</v>
      </c>
      <c r="S8" s="279"/>
      <c r="T8" s="279"/>
      <c r="U8" s="280"/>
    </row>
    <row r="9" spans="2:21" s="98" customFormat="1" ht="12.9" customHeight="1" x14ac:dyDescent="0.25">
      <c r="B9" s="123"/>
      <c r="C9" s="119"/>
      <c r="D9" s="120"/>
      <c r="E9" s="124"/>
      <c r="F9" s="120"/>
      <c r="G9" s="119"/>
      <c r="H9" s="120"/>
      <c r="I9" s="124"/>
      <c r="J9" s="294"/>
      <c r="K9" s="294"/>
      <c r="L9" s="294"/>
      <c r="M9" s="294"/>
      <c r="N9" s="294"/>
      <c r="O9" s="294"/>
      <c r="P9" s="294"/>
      <c r="Q9" s="295"/>
      <c r="R9" s="137" t="s">
        <v>45</v>
      </c>
      <c r="S9" s="138">
        <f>'2月第一週明細 '!W44</f>
        <v>752.8</v>
      </c>
      <c r="T9" s="137" t="s">
        <v>9</v>
      </c>
      <c r="U9" s="140">
        <f>'2月第一週明細 '!W40</f>
        <v>24</v>
      </c>
    </row>
    <row r="10" spans="2:21" s="98" customFormat="1" ht="12.9" customHeight="1" thickBot="1" x14ac:dyDescent="0.3">
      <c r="B10" s="125"/>
      <c r="C10" s="121"/>
      <c r="D10" s="122"/>
      <c r="E10" s="121"/>
      <c r="F10" s="122"/>
      <c r="G10" s="121"/>
      <c r="H10" s="122"/>
      <c r="I10" s="121"/>
      <c r="J10" s="296"/>
      <c r="K10" s="296"/>
      <c r="L10" s="296"/>
      <c r="M10" s="296"/>
      <c r="N10" s="296"/>
      <c r="O10" s="296"/>
      <c r="P10" s="296"/>
      <c r="Q10" s="297"/>
      <c r="R10" s="144" t="s">
        <v>7</v>
      </c>
      <c r="S10" s="143">
        <f>'2月第一週明細 '!W38</f>
        <v>105.5</v>
      </c>
      <c r="T10" s="144" t="s">
        <v>11</v>
      </c>
      <c r="U10" s="146">
        <f>'2月第一週明細 '!W42</f>
        <v>28.7</v>
      </c>
    </row>
    <row r="11" spans="2:21" s="112" customFormat="1" ht="19.95" customHeight="1" x14ac:dyDescent="0.4">
      <c r="B11" s="366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247" t="s">
        <v>159</v>
      </c>
      <c r="S11" s="247"/>
      <c r="T11" s="247"/>
      <c r="U11" s="248"/>
    </row>
    <row r="12" spans="2:21" s="222" customFormat="1" ht="28.95" customHeight="1" x14ac:dyDescent="0.3">
      <c r="B12" s="249"/>
      <c r="C12" s="250"/>
      <c r="D12" s="250"/>
      <c r="E12" s="250"/>
      <c r="F12" s="369"/>
      <c r="G12" s="369"/>
      <c r="H12" s="369"/>
      <c r="I12" s="369"/>
      <c r="J12" s="250"/>
      <c r="K12" s="250"/>
      <c r="L12" s="250"/>
      <c r="M12" s="250"/>
      <c r="N12" s="250"/>
      <c r="O12" s="250"/>
      <c r="P12" s="250"/>
      <c r="Q12" s="250"/>
      <c r="R12" s="252" t="s">
        <v>97</v>
      </c>
      <c r="S12" s="253"/>
      <c r="T12" s="253"/>
      <c r="U12" s="370"/>
    </row>
    <row r="13" spans="2:21" s="220" customFormat="1" ht="28.95" customHeight="1" x14ac:dyDescent="0.7">
      <c r="B13" s="371"/>
      <c r="C13" s="372"/>
      <c r="D13" s="372"/>
      <c r="E13" s="372"/>
      <c r="F13" s="373"/>
      <c r="G13" s="373"/>
      <c r="H13" s="373"/>
      <c r="I13" s="373"/>
      <c r="J13" s="374"/>
      <c r="K13" s="374"/>
      <c r="L13" s="374"/>
      <c r="M13" s="374"/>
      <c r="N13" s="312"/>
      <c r="O13" s="312"/>
      <c r="P13" s="312"/>
      <c r="Q13" s="312"/>
      <c r="R13" s="375" t="s">
        <v>139</v>
      </c>
      <c r="S13" s="376"/>
      <c r="T13" s="376"/>
      <c r="U13" s="377"/>
    </row>
    <row r="14" spans="2:21" s="220" customFormat="1" ht="28.95" customHeight="1" x14ac:dyDescent="0.7">
      <c r="B14" s="378"/>
      <c r="C14" s="379"/>
      <c r="D14" s="379"/>
      <c r="E14" s="379"/>
      <c r="F14" s="380"/>
      <c r="G14" s="380"/>
      <c r="H14" s="380"/>
      <c r="I14" s="380"/>
      <c r="J14" s="381"/>
      <c r="K14" s="381"/>
      <c r="L14" s="381"/>
      <c r="M14" s="381"/>
      <c r="N14" s="298"/>
      <c r="O14" s="298"/>
      <c r="P14" s="298"/>
      <c r="Q14" s="298"/>
      <c r="R14" s="382" t="s">
        <v>141</v>
      </c>
      <c r="S14" s="383"/>
      <c r="T14" s="383"/>
      <c r="U14" s="384"/>
    </row>
    <row r="15" spans="2:21" s="220" customFormat="1" ht="28.95" customHeight="1" x14ac:dyDescent="0.7">
      <c r="B15" s="249"/>
      <c r="C15" s="250"/>
      <c r="D15" s="250"/>
      <c r="E15" s="250"/>
      <c r="F15" s="386"/>
      <c r="G15" s="386"/>
      <c r="H15" s="386"/>
      <c r="I15" s="386"/>
      <c r="J15" s="387"/>
      <c r="K15" s="387"/>
      <c r="L15" s="387"/>
      <c r="M15" s="387"/>
      <c r="N15" s="285"/>
      <c r="O15" s="285"/>
      <c r="P15" s="285"/>
      <c r="Q15" s="285"/>
      <c r="R15" s="388" t="s">
        <v>140</v>
      </c>
      <c r="S15" s="389"/>
      <c r="T15" s="389"/>
      <c r="U15" s="390"/>
    </row>
    <row r="16" spans="2:21" s="220" customFormat="1" ht="28.95" customHeight="1" x14ac:dyDescent="0.7">
      <c r="B16" s="249"/>
      <c r="C16" s="250"/>
      <c r="D16" s="250"/>
      <c r="E16" s="25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60" t="s">
        <v>75</v>
      </c>
      <c r="S16" s="258"/>
      <c r="T16" s="258"/>
      <c r="U16" s="391"/>
    </row>
    <row r="17" spans="2:21" s="220" customFormat="1" ht="28.95" customHeight="1" x14ac:dyDescent="0.7">
      <c r="B17" s="249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62" t="s">
        <v>101</v>
      </c>
      <c r="S17" s="263"/>
      <c r="T17" s="263"/>
      <c r="U17" s="385"/>
    </row>
    <row r="18" spans="2:21" s="98" customFormat="1" ht="12.9" customHeight="1" x14ac:dyDescent="0.25">
      <c r="B18" s="123"/>
      <c r="C18" s="119"/>
      <c r="D18" s="120"/>
      <c r="E18" s="124"/>
      <c r="F18" s="132"/>
      <c r="G18" s="119"/>
      <c r="H18" s="120"/>
      <c r="I18" s="124"/>
      <c r="J18" s="120"/>
      <c r="K18" s="119"/>
      <c r="L18" s="120"/>
      <c r="M18" s="124"/>
      <c r="N18" s="120"/>
      <c r="O18" s="119"/>
      <c r="P18" s="120"/>
      <c r="Q18" s="124"/>
      <c r="R18" s="137" t="s">
        <v>45</v>
      </c>
      <c r="S18" s="138">
        <f>'2月第一週明細 '!W52</f>
        <v>743.1</v>
      </c>
      <c r="T18" s="137" t="s">
        <v>9</v>
      </c>
      <c r="U18" s="140">
        <f>'2月第一週明細 '!W48</f>
        <v>23.5</v>
      </c>
    </row>
    <row r="19" spans="2:21" s="98" customFormat="1" ht="12.9" customHeight="1" thickBot="1" x14ac:dyDescent="0.3">
      <c r="B19" s="125"/>
      <c r="C19" s="121"/>
      <c r="D19" s="122"/>
      <c r="E19" s="121"/>
      <c r="F19" s="133"/>
      <c r="G19" s="121"/>
      <c r="H19" s="122"/>
      <c r="I19" s="121"/>
      <c r="J19" s="122"/>
      <c r="K19" s="121"/>
      <c r="L19" s="122"/>
      <c r="M19" s="121"/>
      <c r="N19" s="122"/>
      <c r="O19" s="121"/>
      <c r="P19" s="122"/>
      <c r="Q19" s="121"/>
      <c r="R19" s="144" t="s">
        <v>7</v>
      </c>
      <c r="S19" s="143">
        <f>'2月第一週明細 '!W46</f>
        <v>105</v>
      </c>
      <c r="T19" s="144" t="s">
        <v>11</v>
      </c>
      <c r="U19" s="146">
        <f>'2月第一週明細 '!W50</f>
        <v>27.900000000000002</v>
      </c>
    </row>
    <row r="20" spans="2:21" s="112" customFormat="1" ht="19.95" customHeight="1" x14ac:dyDescent="0.4">
      <c r="B20" s="265" t="s">
        <v>142</v>
      </c>
      <c r="C20" s="266"/>
      <c r="D20" s="266"/>
      <c r="E20" s="267"/>
      <c r="F20" s="266" t="s">
        <v>143</v>
      </c>
      <c r="G20" s="266"/>
      <c r="H20" s="266"/>
      <c r="I20" s="267"/>
      <c r="J20" s="247" t="s">
        <v>144</v>
      </c>
      <c r="K20" s="247"/>
      <c r="L20" s="247"/>
      <c r="M20" s="247"/>
      <c r="N20" s="368" t="s">
        <v>145</v>
      </c>
      <c r="O20" s="368"/>
      <c r="P20" s="368"/>
      <c r="Q20" s="368"/>
      <c r="R20" s="266" t="s">
        <v>146</v>
      </c>
      <c r="S20" s="266"/>
      <c r="T20" s="266"/>
      <c r="U20" s="268"/>
    </row>
    <row r="21" spans="2:21" s="220" customFormat="1" ht="28.95" customHeight="1" x14ac:dyDescent="0.7">
      <c r="B21" s="352" t="s">
        <v>150</v>
      </c>
      <c r="C21" s="253"/>
      <c r="D21" s="253"/>
      <c r="E21" s="254"/>
      <c r="F21" s="252" t="s">
        <v>98</v>
      </c>
      <c r="G21" s="253"/>
      <c r="H21" s="253"/>
      <c r="I21" s="253"/>
      <c r="J21" s="252" t="s">
        <v>49</v>
      </c>
      <c r="K21" s="253"/>
      <c r="L21" s="253"/>
      <c r="M21" s="254"/>
      <c r="N21" s="254" t="s">
        <v>54</v>
      </c>
      <c r="O21" s="251"/>
      <c r="P21" s="251"/>
      <c r="Q21" s="252"/>
      <c r="R21" s="353" t="s">
        <v>160</v>
      </c>
      <c r="S21" s="353"/>
      <c r="T21" s="353"/>
      <c r="U21" s="354"/>
    </row>
    <row r="22" spans="2:21" s="220" customFormat="1" ht="28.95" customHeight="1" x14ac:dyDescent="0.7">
      <c r="B22" s="355" t="s">
        <v>151</v>
      </c>
      <c r="C22" s="356"/>
      <c r="D22" s="356"/>
      <c r="E22" s="357"/>
      <c r="F22" s="358" t="s">
        <v>134</v>
      </c>
      <c r="G22" s="359"/>
      <c r="H22" s="359"/>
      <c r="I22" s="359"/>
      <c r="J22" s="270" t="s">
        <v>99</v>
      </c>
      <c r="K22" s="271"/>
      <c r="L22" s="271"/>
      <c r="M22" s="272"/>
      <c r="N22" s="360" t="s">
        <v>194</v>
      </c>
      <c r="O22" s="361"/>
      <c r="P22" s="361"/>
      <c r="Q22" s="362"/>
      <c r="R22" s="363" t="s">
        <v>218</v>
      </c>
      <c r="S22" s="364"/>
      <c r="T22" s="364"/>
      <c r="U22" s="365"/>
    </row>
    <row r="23" spans="2:21" s="220" customFormat="1" ht="28.95" customHeight="1" x14ac:dyDescent="0.7">
      <c r="B23" s="321" t="s">
        <v>132</v>
      </c>
      <c r="C23" s="322"/>
      <c r="D23" s="322"/>
      <c r="E23" s="323"/>
      <c r="F23" s="324" t="s">
        <v>260</v>
      </c>
      <c r="G23" s="325"/>
      <c r="H23" s="325"/>
      <c r="I23" s="325"/>
      <c r="J23" s="326" t="s">
        <v>231</v>
      </c>
      <c r="K23" s="327"/>
      <c r="L23" s="327"/>
      <c r="M23" s="328"/>
      <c r="N23" s="329" t="s">
        <v>227</v>
      </c>
      <c r="O23" s="329"/>
      <c r="P23" s="329"/>
      <c r="Q23" s="329"/>
      <c r="R23" s="330" t="s">
        <v>276</v>
      </c>
      <c r="S23" s="331"/>
      <c r="T23" s="331"/>
      <c r="U23" s="332"/>
    </row>
    <row r="24" spans="2:21" s="220" customFormat="1" ht="28.95" customHeight="1" x14ac:dyDescent="0.7">
      <c r="B24" s="337" t="s">
        <v>256</v>
      </c>
      <c r="C24" s="338"/>
      <c r="D24" s="338"/>
      <c r="E24" s="339"/>
      <c r="F24" s="340" t="s">
        <v>223</v>
      </c>
      <c r="G24" s="341"/>
      <c r="H24" s="341"/>
      <c r="I24" s="341"/>
      <c r="J24" s="342" t="s">
        <v>122</v>
      </c>
      <c r="K24" s="343"/>
      <c r="L24" s="343"/>
      <c r="M24" s="344"/>
      <c r="N24" s="345" t="s">
        <v>153</v>
      </c>
      <c r="O24" s="345"/>
      <c r="P24" s="345"/>
      <c r="Q24" s="345"/>
      <c r="R24" s="346" t="s">
        <v>152</v>
      </c>
      <c r="S24" s="347"/>
      <c r="T24" s="347"/>
      <c r="U24" s="348"/>
    </row>
    <row r="25" spans="2:21" s="220" customFormat="1" ht="28.95" customHeight="1" x14ac:dyDescent="0.7">
      <c r="B25" s="257" t="s">
        <v>242</v>
      </c>
      <c r="C25" s="258"/>
      <c r="D25" s="258"/>
      <c r="E25" s="261"/>
      <c r="F25" s="259" t="s">
        <v>244</v>
      </c>
      <c r="G25" s="259"/>
      <c r="H25" s="259"/>
      <c r="I25" s="260"/>
      <c r="J25" s="259" t="s">
        <v>58</v>
      </c>
      <c r="K25" s="259"/>
      <c r="L25" s="259"/>
      <c r="M25" s="259"/>
      <c r="N25" s="261" t="s">
        <v>100</v>
      </c>
      <c r="O25" s="259"/>
      <c r="P25" s="259"/>
      <c r="Q25" s="260"/>
      <c r="R25" s="349" t="s">
        <v>57</v>
      </c>
      <c r="S25" s="350"/>
      <c r="T25" s="350"/>
      <c r="U25" s="351"/>
    </row>
    <row r="26" spans="2:21" s="221" customFormat="1" ht="28.95" customHeight="1" x14ac:dyDescent="0.3">
      <c r="B26" s="333" t="s">
        <v>222</v>
      </c>
      <c r="C26" s="263"/>
      <c r="D26" s="263"/>
      <c r="E26" s="264"/>
      <c r="F26" s="276" t="s">
        <v>250</v>
      </c>
      <c r="G26" s="276"/>
      <c r="H26" s="276"/>
      <c r="I26" s="262"/>
      <c r="J26" s="276" t="s">
        <v>228</v>
      </c>
      <c r="K26" s="276"/>
      <c r="L26" s="276"/>
      <c r="M26" s="276"/>
      <c r="N26" s="481" t="s">
        <v>279</v>
      </c>
      <c r="O26" s="481"/>
      <c r="P26" s="481"/>
      <c r="Q26" s="481"/>
      <c r="R26" s="334" t="s">
        <v>229</v>
      </c>
      <c r="S26" s="335"/>
      <c r="T26" s="335"/>
      <c r="U26" s="336"/>
    </row>
    <row r="27" spans="2:21" s="98" customFormat="1" ht="12.9" customHeight="1" x14ac:dyDescent="0.25">
      <c r="B27" s="147" t="s">
        <v>72</v>
      </c>
      <c r="C27" s="138">
        <f>'2月第二週明細'!W12</f>
        <v>723.7</v>
      </c>
      <c r="D27" s="137" t="s">
        <v>9</v>
      </c>
      <c r="E27" s="148">
        <f>'2月第二週明細'!W8</f>
        <v>24.5</v>
      </c>
      <c r="F27" s="137" t="s">
        <v>45</v>
      </c>
      <c r="G27" s="138">
        <f>'2月第二週明細'!W20</f>
        <v>743.6</v>
      </c>
      <c r="H27" s="137" t="s">
        <v>9</v>
      </c>
      <c r="I27" s="139">
        <f>'2月第二週明細'!W16</f>
        <v>24</v>
      </c>
      <c r="J27" s="137" t="s">
        <v>72</v>
      </c>
      <c r="K27" s="138">
        <f>'2月第二週明細'!W28</f>
        <v>726.1</v>
      </c>
      <c r="L27" s="137" t="s">
        <v>9</v>
      </c>
      <c r="M27" s="148">
        <f>'2月第二週明細'!W24</f>
        <v>24.5</v>
      </c>
      <c r="N27" s="141" t="s">
        <v>72</v>
      </c>
      <c r="O27" s="135">
        <f>'2月第二週明細'!W36</f>
        <v>757.5</v>
      </c>
      <c r="P27" s="136" t="s">
        <v>9</v>
      </c>
      <c r="Q27" s="152">
        <f>'2月第二週明細'!W32</f>
        <v>23.5</v>
      </c>
      <c r="R27" s="137" t="s">
        <v>72</v>
      </c>
      <c r="S27" s="138">
        <f>'2月第二週明細'!W44</f>
        <v>734.8</v>
      </c>
      <c r="T27" s="137" t="s">
        <v>9</v>
      </c>
      <c r="U27" s="140">
        <f>'2月第二週明細'!W40</f>
        <v>24</v>
      </c>
    </row>
    <row r="28" spans="2:21" s="98" customFormat="1" ht="12.9" customHeight="1" thickBot="1" x14ac:dyDescent="0.3">
      <c r="B28" s="142" t="s">
        <v>7</v>
      </c>
      <c r="C28" s="143">
        <f>'2月第二週明細'!W6</f>
        <v>97.5</v>
      </c>
      <c r="D28" s="144" t="s">
        <v>11</v>
      </c>
      <c r="E28" s="143">
        <f>'2月第二週明細'!W10</f>
        <v>28.3</v>
      </c>
      <c r="F28" s="144" t="s">
        <v>7</v>
      </c>
      <c r="G28" s="143">
        <f>'2月第二週明細'!W14</f>
        <v>103.5</v>
      </c>
      <c r="H28" s="144" t="s">
        <v>47</v>
      </c>
      <c r="I28" s="145">
        <f>'2月第二週明細'!W18</f>
        <v>28.4</v>
      </c>
      <c r="J28" s="144" t="s">
        <v>7</v>
      </c>
      <c r="K28" s="143">
        <f>'2月第二週明細'!W22</f>
        <v>98</v>
      </c>
      <c r="L28" s="144" t="s">
        <v>11</v>
      </c>
      <c r="M28" s="143">
        <f>'2月第二週明細'!W26</f>
        <v>28.400000000000002</v>
      </c>
      <c r="N28" s="219" t="s">
        <v>7</v>
      </c>
      <c r="O28" s="143">
        <f>'2月第二週明細'!W30</f>
        <v>108.5</v>
      </c>
      <c r="P28" s="144" t="s">
        <v>11</v>
      </c>
      <c r="Q28" s="143">
        <f>'2月第二週明細'!W34</f>
        <v>28.000000000000004</v>
      </c>
      <c r="R28" s="149" t="s">
        <v>7</v>
      </c>
      <c r="S28" s="150">
        <f>'2月第二週明細'!W38</f>
        <v>101.5</v>
      </c>
      <c r="T28" s="149" t="s">
        <v>11</v>
      </c>
      <c r="U28" s="151">
        <f>'2月第二週明細'!W42</f>
        <v>28.2</v>
      </c>
    </row>
    <row r="29" spans="2:21" s="112" customFormat="1" ht="19.95" customHeight="1" x14ac:dyDescent="0.4">
      <c r="B29" s="397" t="s">
        <v>147</v>
      </c>
      <c r="C29" s="304"/>
      <c r="D29" s="304"/>
      <c r="E29" s="304"/>
      <c r="F29" s="256" t="s">
        <v>148</v>
      </c>
      <c r="G29" s="304"/>
      <c r="H29" s="304"/>
      <c r="I29" s="304"/>
      <c r="J29" s="256" t="s">
        <v>155</v>
      </c>
      <c r="K29" s="304"/>
      <c r="L29" s="304"/>
      <c r="M29" s="274"/>
      <c r="N29" s="304" t="s">
        <v>149</v>
      </c>
      <c r="O29" s="304"/>
      <c r="P29" s="304"/>
      <c r="Q29" s="304"/>
      <c r="R29" s="398"/>
      <c r="S29" s="399"/>
      <c r="T29" s="399"/>
      <c r="U29" s="400"/>
    </row>
    <row r="30" spans="2:21" s="220" customFormat="1" ht="28.95" customHeight="1" x14ac:dyDescent="0.7">
      <c r="B30" s="269" t="s">
        <v>49</v>
      </c>
      <c r="C30" s="251"/>
      <c r="D30" s="251"/>
      <c r="E30" s="252"/>
      <c r="F30" s="252" t="s">
        <v>71</v>
      </c>
      <c r="G30" s="253"/>
      <c r="H30" s="253"/>
      <c r="I30" s="253"/>
      <c r="J30" s="401" t="s">
        <v>156</v>
      </c>
      <c r="K30" s="402"/>
      <c r="L30" s="402"/>
      <c r="M30" s="403"/>
      <c r="N30" s="255" t="s">
        <v>54</v>
      </c>
      <c r="O30" s="255"/>
      <c r="P30" s="255"/>
      <c r="Q30" s="273"/>
      <c r="R30" s="404"/>
      <c r="S30" s="405"/>
      <c r="T30" s="405"/>
      <c r="U30" s="406"/>
    </row>
    <row r="31" spans="2:21" s="220" customFormat="1" ht="28.95" customHeight="1" x14ac:dyDescent="0.7">
      <c r="B31" s="407" t="s">
        <v>154</v>
      </c>
      <c r="C31" s="408"/>
      <c r="D31" s="408"/>
      <c r="E31" s="408"/>
      <c r="F31" s="409" t="s">
        <v>157</v>
      </c>
      <c r="G31" s="410"/>
      <c r="H31" s="410"/>
      <c r="I31" s="410"/>
      <c r="J31" s="411"/>
      <c r="K31" s="412"/>
      <c r="L31" s="412"/>
      <c r="M31" s="413"/>
      <c r="N31" s="414" t="s">
        <v>247</v>
      </c>
      <c r="O31" s="414"/>
      <c r="P31" s="414"/>
      <c r="Q31" s="415"/>
      <c r="R31" s="416"/>
      <c r="S31" s="417"/>
      <c r="T31" s="417"/>
      <c r="U31" s="418"/>
    </row>
    <row r="32" spans="2:21" s="220" customFormat="1" ht="28.95" customHeight="1" x14ac:dyDescent="0.7">
      <c r="B32" s="419" t="s">
        <v>268</v>
      </c>
      <c r="C32" s="420"/>
      <c r="D32" s="420"/>
      <c r="E32" s="421"/>
      <c r="F32" s="422" t="s">
        <v>81</v>
      </c>
      <c r="G32" s="423"/>
      <c r="H32" s="423"/>
      <c r="I32" s="423"/>
      <c r="J32" s="424"/>
      <c r="K32" s="425"/>
      <c r="L32" s="425"/>
      <c r="M32" s="426"/>
      <c r="N32" s="392" t="s">
        <v>224</v>
      </c>
      <c r="O32" s="392"/>
      <c r="P32" s="392"/>
      <c r="Q32" s="393"/>
      <c r="R32" s="394"/>
      <c r="S32" s="395"/>
      <c r="T32" s="395"/>
      <c r="U32" s="396"/>
    </row>
    <row r="33" spans="2:21" s="220" customFormat="1" ht="28.95" customHeight="1" x14ac:dyDescent="0.7">
      <c r="B33" s="430" t="s">
        <v>102</v>
      </c>
      <c r="C33" s="431"/>
      <c r="D33" s="431"/>
      <c r="E33" s="432"/>
      <c r="F33" s="433" t="s">
        <v>271</v>
      </c>
      <c r="G33" s="433"/>
      <c r="H33" s="433"/>
      <c r="I33" s="434"/>
      <c r="J33" s="435"/>
      <c r="K33" s="436"/>
      <c r="L33" s="436"/>
      <c r="M33" s="437"/>
      <c r="N33" s="438" t="s">
        <v>214</v>
      </c>
      <c r="O33" s="438"/>
      <c r="P33" s="438"/>
      <c r="Q33" s="439"/>
      <c r="R33" s="440"/>
      <c r="S33" s="441"/>
      <c r="T33" s="441"/>
      <c r="U33" s="442"/>
    </row>
    <row r="34" spans="2:21" s="220" customFormat="1" ht="28.95" customHeight="1" x14ac:dyDescent="0.7">
      <c r="B34" s="275" t="s">
        <v>57</v>
      </c>
      <c r="C34" s="259"/>
      <c r="D34" s="259"/>
      <c r="E34" s="260"/>
      <c r="F34" s="259" t="s">
        <v>272</v>
      </c>
      <c r="G34" s="259"/>
      <c r="H34" s="259"/>
      <c r="I34" s="260"/>
      <c r="J34" s="443"/>
      <c r="K34" s="444"/>
      <c r="L34" s="444"/>
      <c r="M34" s="445"/>
      <c r="N34" s="258" t="s">
        <v>100</v>
      </c>
      <c r="O34" s="258"/>
      <c r="P34" s="258"/>
      <c r="Q34" s="261"/>
      <c r="R34" s="446"/>
      <c r="S34" s="447"/>
      <c r="T34" s="447"/>
      <c r="U34" s="448"/>
    </row>
    <row r="35" spans="2:21" s="221" customFormat="1" ht="28.95" customHeight="1" x14ac:dyDescent="0.3">
      <c r="B35" s="277" t="s">
        <v>252</v>
      </c>
      <c r="C35" s="276"/>
      <c r="D35" s="276"/>
      <c r="E35" s="262"/>
      <c r="F35" s="276" t="s">
        <v>127</v>
      </c>
      <c r="G35" s="276"/>
      <c r="H35" s="276"/>
      <c r="I35" s="262"/>
      <c r="J35" s="401"/>
      <c r="K35" s="402"/>
      <c r="L35" s="402"/>
      <c r="M35" s="403"/>
      <c r="N35" s="264" t="s">
        <v>213</v>
      </c>
      <c r="O35" s="276"/>
      <c r="P35" s="276"/>
      <c r="Q35" s="276"/>
      <c r="R35" s="427"/>
      <c r="S35" s="428"/>
      <c r="T35" s="428"/>
      <c r="U35" s="429"/>
    </row>
    <row r="36" spans="2:21" s="98" customFormat="1" ht="12.9" customHeight="1" x14ac:dyDescent="0.25">
      <c r="B36" s="147" t="s">
        <v>72</v>
      </c>
      <c r="C36" s="138">
        <f>'2月第三週明細 '!W12</f>
        <v>723.7</v>
      </c>
      <c r="D36" s="137" t="s">
        <v>9</v>
      </c>
      <c r="E36" s="148">
        <f>'2月第三週明細 '!W8</f>
        <v>24.5</v>
      </c>
      <c r="F36" s="137" t="s">
        <v>45</v>
      </c>
      <c r="G36" s="138">
        <f>'2月第三週明細 '!W20</f>
        <v>761.5</v>
      </c>
      <c r="H36" s="137" t="s">
        <v>9</v>
      </c>
      <c r="I36" s="139">
        <f>'2月第三週明細 '!W16</f>
        <v>23.5</v>
      </c>
      <c r="J36" s="239"/>
      <c r="K36" s="240"/>
      <c r="L36" s="241"/>
      <c r="M36" s="242"/>
      <c r="N36" s="141" t="s">
        <v>72</v>
      </c>
      <c r="O36" s="135">
        <f>'2月第三週明細 '!W36</f>
        <v>725.3</v>
      </c>
      <c r="P36" s="136" t="s">
        <v>9</v>
      </c>
      <c r="Q36" s="152">
        <f>'2月第三週明細 '!W32</f>
        <v>24.5</v>
      </c>
      <c r="R36" s="231"/>
      <c r="S36" s="232"/>
      <c r="T36" s="233"/>
      <c r="U36" s="234"/>
    </row>
    <row r="37" spans="2:21" s="98" customFormat="1" ht="12.9" customHeight="1" thickBot="1" x14ac:dyDescent="0.3">
      <c r="B37" s="142" t="s">
        <v>7</v>
      </c>
      <c r="C37" s="143">
        <f>'2月第三週明細 '!W6</f>
        <v>97.5</v>
      </c>
      <c r="D37" s="144" t="s">
        <v>11</v>
      </c>
      <c r="E37" s="143">
        <f>'2月第三週明細 '!W10</f>
        <v>28.3</v>
      </c>
      <c r="F37" s="144" t="s">
        <v>7</v>
      </c>
      <c r="G37" s="143">
        <f>'2月第三週明細 '!W14</f>
        <v>109</v>
      </c>
      <c r="H37" s="144" t="s">
        <v>47</v>
      </c>
      <c r="I37" s="145">
        <f>'2月第三週明細 '!W18</f>
        <v>28.500000000000004</v>
      </c>
      <c r="J37" s="243"/>
      <c r="K37" s="244"/>
      <c r="L37" s="245"/>
      <c r="M37" s="246"/>
      <c r="N37" s="219" t="s">
        <v>7</v>
      </c>
      <c r="O37" s="143">
        <f>'2月第三週明細 '!W30</f>
        <v>98.5</v>
      </c>
      <c r="P37" s="144" t="s">
        <v>11</v>
      </c>
      <c r="Q37" s="143">
        <f>'2月第三週明細 '!W34</f>
        <v>27.7</v>
      </c>
      <c r="R37" s="235"/>
      <c r="S37" s="236"/>
      <c r="T37" s="237"/>
      <c r="U37" s="238"/>
    </row>
    <row r="38" spans="2:21" ht="22.2" x14ac:dyDescent="0.4">
      <c r="B38" s="190"/>
    </row>
  </sheetData>
  <mergeCells count="137">
    <mergeCell ref="B35:E35"/>
    <mergeCell ref="F35:I35"/>
    <mergeCell ref="J35:M35"/>
    <mergeCell ref="N35:Q35"/>
    <mergeCell ref="R35:U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N32:Q32"/>
    <mergeCell ref="R32:U32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R31:U31"/>
    <mergeCell ref="B32:E32"/>
    <mergeCell ref="F32:I32"/>
    <mergeCell ref="J32:M32"/>
    <mergeCell ref="R14:U14"/>
    <mergeCell ref="B17:E17"/>
    <mergeCell ref="F17:I17"/>
    <mergeCell ref="J17:M17"/>
    <mergeCell ref="N17:Q17"/>
    <mergeCell ref="R17:U17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1:E11"/>
    <mergeCell ref="F11:I11"/>
    <mergeCell ref="J11:M11"/>
    <mergeCell ref="N11:Q11"/>
    <mergeCell ref="R11:U11"/>
    <mergeCell ref="B20:E20"/>
    <mergeCell ref="F20:I20"/>
    <mergeCell ref="J20:M20"/>
    <mergeCell ref="N20:Q20"/>
    <mergeCell ref="R20:U20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14:E14"/>
    <mergeCell ref="F14:I14"/>
    <mergeCell ref="J14:M14"/>
    <mergeCell ref="N14:Q14"/>
    <mergeCell ref="B21:E21"/>
    <mergeCell ref="F21:I21"/>
    <mergeCell ref="J21:M21"/>
    <mergeCell ref="N21:Q21"/>
    <mergeCell ref="R21:U21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26:E26"/>
    <mergeCell ref="F26:I26"/>
    <mergeCell ref="J26:M26"/>
    <mergeCell ref="N26:Q26"/>
    <mergeCell ref="R26:U26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N5:Q5"/>
    <mergeCell ref="R5:U5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  <mergeCell ref="B4:E4"/>
    <mergeCell ref="F4:I4"/>
    <mergeCell ref="J4:M4"/>
    <mergeCell ref="N4:Q4"/>
    <mergeCell ref="R4:U4"/>
    <mergeCell ref="B5:E5"/>
    <mergeCell ref="F5:I5"/>
    <mergeCell ref="J5:M5"/>
    <mergeCell ref="B8:E8"/>
    <mergeCell ref="F8:I8"/>
    <mergeCell ref="R8:U8"/>
    <mergeCell ref="B6:E6"/>
    <mergeCell ref="F6:I6"/>
    <mergeCell ref="J6:M6"/>
    <mergeCell ref="N6:Q6"/>
    <mergeCell ref="R6:U6"/>
    <mergeCell ref="B7:E7"/>
    <mergeCell ref="F7:I7"/>
    <mergeCell ref="R7:U7"/>
    <mergeCell ref="J7:Q10"/>
  </mergeCells>
  <phoneticPr fontId="19" type="noConversion"/>
  <pageMargins left="0.19685039370078741" right="0.19685039370078741" top="3.937007874015748E-2" bottom="3.937007874015748E-2" header="3.937007874015748E-2" footer="3.937007874015748E-2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52"/>
  <sheetViews>
    <sheetView zoomScale="60" workbookViewId="0">
      <selection activeCell="B35" sqref="B35:E35"/>
    </sheetView>
  </sheetViews>
  <sheetFormatPr defaultColWidth="9" defaultRowHeight="21" x14ac:dyDescent="0.3"/>
  <cols>
    <col min="1" max="1" width="1.88671875" style="43" customWidth="1"/>
    <col min="2" max="2" width="4.88671875" style="74" customWidth="1"/>
    <col min="3" max="3" width="0" style="43" hidden="1" customWidth="1"/>
    <col min="4" max="4" width="18.6640625" style="43" customWidth="1"/>
    <col min="5" max="5" width="5.6640625" style="75" customWidth="1"/>
    <col min="6" max="6" width="9.6640625" style="43" customWidth="1"/>
    <col min="7" max="7" width="18.6640625" style="43" customWidth="1"/>
    <col min="8" max="8" width="5.6640625" style="75" customWidth="1"/>
    <col min="9" max="9" width="9.6640625" style="43" customWidth="1"/>
    <col min="10" max="10" width="18.6640625" style="43" customWidth="1"/>
    <col min="11" max="11" width="5.6640625" style="75" customWidth="1"/>
    <col min="12" max="12" width="9.6640625" style="43" customWidth="1"/>
    <col min="13" max="13" width="18.6640625" style="43" customWidth="1"/>
    <col min="14" max="14" width="5.6640625" style="75" customWidth="1"/>
    <col min="15" max="15" width="9.6640625" style="43" customWidth="1"/>
    <col min="16" max="16" width="18.6640625" style="43" customWidth="1"/>
    <col min="17" max="17" width="5.6640625" style="75" customWidth="1"/>
    <col min="18" max="18" width="9.6640625" style="43" customWidth="1"/>
    <col min="19" max="19" width="18.6640625" style="43" customWidth="1"/>
    <col min="20" max="20" width="5.6640625" style="75" customWidth="1"/>
    <col min="21" max="21" width="9.6640625" style="43" customWidth="1"/>
    <col min="22" max="22" width="5.21875" style="83" customWidth="1"/>
    <col min="23" max="23" width="11.77734375" style="80" customWidth="1"/>
    <col min="24" max="24" width="11.21875" style="81" customWidth="1"/>
    <col min="25" max="25" width="6.6640625" style="84" customWidth="1"/>
    <col min="26" max="26" width="6.6640625" style="43" customWidth="1"/>
    <col min="27" max="27" width="6" style="17" hidden="1" customWidth="1"/>
    <col min="28" max="28" width="5.44140625" style="18" hidden="1" customWidth="1"/>
    <col min="29" max="29" width="7.77734375" style="17" hidden="1" customWidth="1"/>
    <col min="30" max="30" width="8" style="17" hidden="1" customWidth="1"/>
    <col min="31" max="31" width="7.88671875" style="17" hidden="1" customWidth="1"/>
    <col min="32" max="32" width="7.44140625" style="17" hidden="1" customWidth="1"/>
    <col min="33" max="33" width="9" style="17"/>
    <col min="34" max="16384" width="9" style="43"/>
  </cols>
  <sheetData>
    <row r="1" spans="2:33" s="5" customFormat="1" ht="39" x14ac:dyDescent="0.7">
      <c r="B1" s="449" t="s">
        <v>253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"/>
      <c r="AB1" s="6"/>
    </row>
    <row r="2" spans="2:33" s="5" customFormat="1" ht="13.5" customHeight="1" x14ac:dyDescent="0.6">
      <c r="B2" s="450"/>
      <c r="C2" s="451"/>
      <c r="D2" s="451"/>
      <c r="E2" s="451"/>
      <c r="F2" s="451"/>
      <c r="G2" s="451"/>
      <c r="H2" s="191"/>
      <c r="I2" s="4"/>
      <c r="J2" s="4"/>
      <c r="K2" s="191"/>
      <c r="L2" s="4"/>
      <c r="M2" s="4"/>
      <c r="N2" s="191"/>
      <c r="O2" s="4"/>
      <c r="P2" s="4"/>
      <c r="Q2" s="191"/>
      <c r="R2" s="4"/>
      <c r="S2" s="4"/>
      <c r="T2" s="191"/>
      <c r="U2" s="4"/>
      <c r="V2" s="7"/>
      <c r="W2" s="8"/>
      <c r="X2" s="9"/>
      <c r="Y2" s="8"/>
      <c r="Z2" s="4"/>
      <c r="AB2" s="6"/>
    </row>
    <row r="3" spans="2:33" s="17" customFormat="1" ht="32.25" customHeight="1" thickBot="1" x14ac:dyDescent="0.5">
      <c r="B3" s="87" t="s">
        <v>43</v>
      </c>
      <c r="C3" s="10"/>
      <c r="D3" s="11"/>
      <c r="E3" s="11"/>
      <c r="F3" s="457" t="s">
        <v>80</v>
      </c>
      <c r="G3" s="457"/>
      <c r="H3" s="457"/>
      <c r="I3" s="457"/>
      <c r="J3" s="457"/>
      <c r="K3" s="457"/>
      <c r="L3" s="457"/>
      <c r="M3" s="11"/>
      <c r="N3" s="11"/>
      <c r="O3" s="11"/>
      <c r="P3" s="11"/>
      <c r="Q3" s="11"/>
      <c r="R3" s="11"/>
      <c r="S3" s="5"/>
      <c r="T3" s="11"/>
      <c r="U3" s="11"/>
      <c r="V3" s="12"/>
      <c r="W3" s="13"/>
      <c r="X3" s="14"/>
      <c r="Y3" s="15"/>
      <c r="Z3" s="16"/>
      <c r="AB3" s="18"/>
    </row>
    <row r="4" spans="2:33" s="32" customFormat="1" ht="100.2" x14ac:dyDescent="0.3">
      <c r="B4" s="154" t="s">
        <v>0</v>
      </c>
      <c r="C4" s="155" t="s">
        <v>1</v>
      </c>
      <c r="D4" s="156" t="s">
        <v>2</v>
      </c>
      <c r="E4" s="157" t="s">
        <v>41</v>
      </c>
      <c r="F4" s="156"/>
      <c r="G4" s="156" t="s">
        <v>3</v>
      </c>
      <c r="H4" s="157" t="s">
        <v>41</v>
      </c>
      <c r="I4" s="156"/>
      <c r="J4" s="156" t="s">
        <v>4</v>
      </c>
      <c r="K4" s="157" t="s">
        <v>41</v>
      </c>
      <c r="L4" s="158"/>
      <c r="M4" s="156" t="s">
        <v>4</v>
      </c>
      <c r="N4" s="157" t="s">
        <v>41</v>
      </c>
      <c r="O4" s="156"/>
      <c r="P4" s="156" t="s">
        <v>4</v>
      </c>
      <c r="Q4" s="157" t="s">
        <v>41</v>
      </c>
      <c r="R4" s="156"/>
      <c r="S4" s="159" t="s">
        <v>5</v>
      </c>
      <c r="T4" s="157" t="s">
        <v>41</v>
      </c>
      <c r="U4" s="156"/>
      <c r="V4" s="160" t="s">
        <v>48</v>
      </c>
      <c r="W4" s="25" t="s">
        <v>6</v>
      </c>
      <c r="X4" s="161" t="s">
        <v>13</v>
      </c>
      <c r="Y4" s="162" t="s">
        <v>14</v>
      </c>
      <c r="Z4" s="28"/>
      <c r="AA4" s="29"/>
      <c r="AB4" s="30"/>
      <c r="AC4" s="31"/>
      <c r="AD4" s="31"/>
      <c r="AE4" s="31"/>
      <c r="AF4" s="31"/>
      <c r="AG4" s="94"/>
    </row>
    <row r="5" spans="2:33" s="38" customFormat="1" ht="65.099999999999994" customHeight="1" x14ac:dyDescent="0.4">
      <c r="B5" s="33"/>
      <c r="C5" s="452"/>
      <c r="D5" s="34"/>
      <c r="E5" s="34"/>
      <c r="F5" s="1" t="s">
        <v>16</v>
      </c>
      <c r="G5" s="34"/>
      <c r="H5" s="34"/>
      <c r="I5" s="1" t="s">
        <v>16</v>
      </c>
      <c r="J5" s="34"/>
      <c r="K5" s="34"/>
      <c r="L5" s="1" t="s">
        <v>16</v>
      </c>
      <c r="M5" s="34"/>
      <c r="N5" s="34"/>
      <c r="O5" s="1" t="s">
        <v>16</v>
      </c>
      <c r="P5" s="34"/>
      <c r="Q5" s="34"/>
      <c r="R5" s="1" t="s">
        <v>16</v>
      </c>
      <c r="S5" s="34"/>
      <c r="T5" s="34"/>
      <c r="U5" s="1" t="s">
        <v>16</v>
      </c>
      <c r="V5" s="453"/>
      <c r="W5" s="35"/>
      <c r="X5" s="36"/>
      <c r="Y5" s="37"/>
      <c r="Z5" s="17"/>
      <c r="AA5" s="17"/>
      <c r="AB5" s="18"/>
      <c r="AC5" s="17" t="s">
        <v>20</v>
      </c>
      <c r="AD5" s="17" t="s">
        <v>21</v>
      </c>
      <c r="AE5" s="17" t="s">
        <v>22</v>
      </c>
      <c r="AF5" s="17" t="s">
        <v>23</v>
      </c>
      <c r="AG5" s="95"/>
    </row>
    <row r="6" spans="2:33" ht="27.9" customHeight="1" x14ac:dyDescent="0.4">
      <c r="B6" s="39" t="s">
        <v>8</v>
      </c>
      <c r="C6" s="452"/>
      <c r="D6" s="2"/>
      <c r="E6" s="3"/>
      <c r="F6" s="2"/>
      <c r="G6" s="2"/>
      <c r="H6" s="3"/>
      <c r="I6" s="2"/>
      <c r="J6" s="2"/>
      <c r="K6" s="2"/>
      <c r="L6" s="2"/>
      <c r="M6" s="2"/>
      <c r="N6" s="3"/>
      <c r="O6" s="2"/>
      <c r="P6" s="2"/>
      <c r="Q6" s="2"/>
      <c r="R6" s="2"/>
      <c r="S6" s="3"/>
      <c r="T6" s="2"/>
      <c r="U6" s="2"/>
      <c r="V6" s="454"/>
      <c r="W6" s="96"/>
      <c r="X6" s="40"/>
      <c r="Y6" s="41"/>
      <c r="Z6" s="16"/>
      <c r="AA6" s="42" t="s">
        <v>26</v>
      </c>
      <c r="AB6" s="18">
        <v>6</v>
      </c>
      <c r="AC6" s="18">
        <f>AB6*2</f>
        <v>12</v>
      </c>
      <c r="AD6" s="18"/>
      <c r="AE6" s="18">
        <f>AB6*15</f>
        <v>90</v>
      </c>
      <c r="AF6" s="18">
        <f>AC6*4+AE6*4</f>
        <v>408</v>
      </c>
      <c r="AG6" s="96"/>
    </row>
    <row r="7" spans="2:33" ht="27.9" customHeight="1" x14ac:dyDescent="0.4">
      <c r="B7" s="39"/>
      <c r="C7" s="452"/>
      <c r="D7" s="2"/>
      <c r="E7" s="3"/>
      <c r="F7" s="2"/>
      <c r="G7" s="2"/>
      <c r="H7" s="3"/>
      <c r="I7" s="2"/>
      <c r="J7" s="2"/>
      <c r="K7" s="2"/>
      <c r="L7" s="2"/>
      <c r="M7" s="2"/>
      <c r="N7" s="3"/>
      <c r="O7" s="2"/>
      <c r="P7" s="2"/>
      <c r="Q7" s="2"/>
      <c r="R7" s="2"/>
      <c r="S7" s="3"/>
      <c r="T7" s="2"/>
      <c r="U7" s="2"/>
      <c r="V7" s="454"/>
      <c r="W7" s="44"/>
      <c r="X7" s="45"/>
      <c r="Y7" s="41"/>
      <c r="Z7" s="17"/>
      <c r="AA7" s="46" t="s">
        <v>28</v>
      </c>
      <c r="AB7" s="18">
        <v>2</v>
      </c>
      <c r="AC7" s="47">
        <f>AB7*7</f>
        <v>14</v>
      </c>
      <c r="AD7" s="18">
        <f>AB7*5</f>
        <v>10</v>
      </c>
      <c r="AE7" s="18" t="s">
        <v>29</v>
      </c>
      <c r="AF7" s="48">
        <f>AC7*4+AD7*9</f>
        <v>146</v>
      </c>
      <c r="AG7" s="95"/>
    </row>
    <row r="8" spans="2:33" ht="27.9" customHeight="1" x14ac:dyDescent="0.4">
      <c r="B8" s="39" t="s">
        <v>10</v>
      </c>
      <c r="C8" s="452"/>
      <c r="D8" s="2"/>
      <c r="E8" s="3"/>
      <c r="F8" s="2"/>
      <c r="G8" s="2"/>
      <c r="H8" s="3"/>
      <c r="I8" s="2"/>
      <c r="J8" s="2"/>
      <c r="K8" s="91"/>
      <c r="L8" s="2"/>
      <c r="M8" s="2"/>
      <c r="N8" s="3"/>
      <c r="O8" s="2"/>
      <c r="P8" s="2"/>
      <c r="Q8" s="49"/>
      <c r="R8" s="2"/>
      <c r="S8" s="3"/>
      <c r="T8" s="3"/>
      <c r="U8" s="2"/>
      <c r="V8" s="454"/>
      <c r="W8" s="92"/>
      <c r="X8" s="45"/>
      <c r="Y8" s="41"/>
      <c r="Z8" s="16"/>
      <c r="AA8" s="17" t="s">
        <v>31</v>
      </c>
      <c r="AB8" s="18">
        <v>1.5</v>
      </c>
      <c r="AC8" s="18">
        <f>AB8*1</f>
        <v>1.5</v>
      </c>
      <c r="AD8" s="18" t="s">
        <v>29</v>
      </c>
      <c r="AE8" s="18">
        <f>AB8*5</f>
        <v>7.5</v>
      </c>
      <c r="AF8" s="18">
        <f>AC8*4+AE8*4</f>
        <v>36</v>
      </c>
      <c r="AG8" s="96"/>
    </row>
    <row r="9" spans="2:33" ht="27.9" customHeight="1" x14ac:dyDescent="0.3">
      <c r="B9" s="456" t="s">
        <v>37</v>
      </c>
      <c r="C9" s="452"/>
      <c r="D9" s="3"/>
      <c r="E9" s="3"/>
      <c r="F9" s="3"/>
      <c r="G9" s="3"/>
      <c r="H9" s="3"/>
      <c r="I9" s="3"/>
      <c r="J9" s="2"/>
      <c r="K9" s="49"/>
      <c r="L9" s="2"/>
      <c r="M9" s="3"/>
      <c r="N9" s="3"/>
      <c r="O9" s="3"/>
      <c r="P9" s="2"/>
      <c r="Q9" s="49"/>
      <c r="R9" s="2"/>
      <c r="S9" s="3"/>
      <c r="T9" s="3"/>
      <c r="U9" s="3"/>
      <c r="V9" s="454"/>
      <c r="W9" s="44"/>
      <c r="X9" s="45"/>
      <c r="Y9" s="41"/>
      <c r="Z9" s="17"/>
      <c r="AA9" s="17" t="s">
        <v>34</v>
      </c>
      <c r="AB9" s="18">
        <v>2.5</v>
      </c>
      <c r="AC9" s="18"/>
      <c r="AD9" s="18">
        <f>AB9*5</f>
        <v>12.5</v>
      </c>
      <c r="AE9" s="18" t="s">
        <v>29</v>
      </c>
      <c r="AF9" s="18">
        <f>AD9*9</f>
        <v>112.5</v>
      </c>
      <c r="AG9" s="95"/>
    </row>
    <row r="10" spans="2:33" ht="27.9" customHeight="1" x14ac:dyDescent="0.4">
      <c r="B10" s="456"/>
      <c r="C10" s="452"/>
      <c r="D10" s="3"/>
      <c r="E10" s="3"/>
      <c r="F10" s="3"/>
      <c r="G10" s="3"/>
      <c r="H10" s="3"/>
      <c r="I10" s="3"/>
      <c r="J10" s="2"/>
      <c r="K10" s="49"/>
      <c r="L10" s="2"/>
      <c r="M10" s="3"/>
      <c r="N10" s="3"/>
      <c r="O10" s="3"/>
      <c r="P10" s="2"/>
      <c r="Q10" s="49"/>
      <c r="R10" s="2"/>
      <c r="S10" s="3"/>
      <c r="T10" s="107"/>
      <c r="U10" s="3"/>
      <c r="V10" s="454"/>
      <c r="W10" s="92"/>
      <c r="X10" s="86"/>
      <c r="Y10" s="50"/>
      <c r="Z10" s="16"/>
      <c r="AA10" s="17" t="s">
        <v>35</v>
      </c>
      <c r="AE10" s="17">
        <f>AB10*15</f>
        <v>0</v>
      </c>
      <c r="AG10" s="96"/>
    </row>
    <row r="11" spans="2:33" ht="27.9" customHeight="1" x14ac:dyDescent="0.3">
      <c r="B11" s="51" t="s">
        <v>36</v>
      </c>
      <c r="C11" s="52"/>
      <c r="D11" s="3"/>
      <c r="E11" s="49"/>
      <c r="F11" s="3"/>
      <c r="G11" s="3"/>
      <c r="H11" s="49"/>
      <c r="I11" s="3"/>
      <c r="J11" s="2"/>
      <c r="K11" s="49"/>
      <c r="L11" s="2"/>
      <c r="M11" s="3"/>
      <c r="N11" s="49"/>
      <c r="O11" s="3"/>
      <c r="P11" s="2"/>
      <c r="Q11" s="49"/>
      <c r="R11" s="2"/>
      <c r="S11" s="2"/>
      <c r="T11" s="91"/>
      <c r="U11" s="2"/>
      <c r="V11" s="454"/>
      <c r="W11" s="44"/>
      <c r="X11" s="53"/>
      <c r="Y11" s="41"/>
      <c r="Z11" s="17"/>
      <c r="AC11" s="17">
        <f>SUM(AC6:AC10)</f>
        <v>27.5</v>
      </c>
      <c r="AD11" s="17">
        <f>SUM(AD6:AD10)</f>
        <v>22.5</v>
      </c>
      <c r="AE11" s="17">
        <f>SUM(AE6:AE10)</f>
        <v>97.5</v>
      </c>
      <c r="AF11" s="17">
        <f>AC11*4+AD11*9+AE11*4</f>
        <v>702.5</v>
      </c>
      <c r="AG11" s="95"/>
    </row>
    <row r="12" spans="2:33" ht="27.9" customHeight="1" x14ac:dyDescent="0.4">
      <c r="B12" s="54"/>
      <c r="C12" s="55"/>
      <c r="D12" s="49"/>
      <c r="E12" s="49"/>
      <c r="F12" s="2"/>
      <c r="G12" s="49"/>
      <c r="H12" s="49"/>
      <c r="I12" s="2"/>
      <c r="J12" s="2"/>
      <c r="K12" s="49"/>
      <c r="L12" s="2"/>
      <c r="M12" s="49"/>
      <c r="N12" s="49"/>
      <c r="O12" s="2"/>
      <c r="P12" s="2"/>
      <c r="Q12" s="49"/>
      <c r="R12" s="2"/>
      <c r="S12" s="2"/>
      <c r="T12" s="49"/>
      <c r="U12" s="2"/>
      <c r="V12" s="455"/>
      <c r="W12" s="93"/>
      <c r="X12" s="57"/>
      <c r="Y12" s="58"/>
      <c r="Z12" s="16"/>
      <c r="AC12" s="56">
        <f>AC11*4/AF11</f>
        <v>0.15658362989323843</v>
      </c>
      <c r="AD12" s="56">
        <f>AD11*9/AF11</f>
        <v>0.28825622775800713</v>
      </c>
      <c r="AE12" s="56">
        <f>AE11*4/AF11</f>
        <v>0.55516014234875444</v>
      </c>
      <c r="AG12" s="97"/>
    </row>
    <row r="13" spans="2:33" s="38" customFormat="1" ht="27.9" customHeight="1" x14ac:dyDescent="0.4">
      <c r="B13" s="33"/>
      <c r="C13" s="452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453"/>
      <c r="W13" s="35"/>
      <c r="X13" s="36"/>
      <c r="Y13" s="37"/>
      <c r="Z13" s="17"/>
      <c r="AA13" s="17"/>
      <c r="AB13" s="18"/>
      <c r="AC13" s="17" t="s">
        <v>20</v>
      </c>
      <c r="AD13" s="17" t="s">
        <v>21</v>
      </c>
      <c r="AE13" s="17" t="s">
        <v>22</v>
      </c>
      <c r="AF13" s="17" t="s">
        <v>23</v>
      </c>
      <c r="AG13" s="95"/>
    </row>
    <row r="14" spans="2:33" ht="27.9" customHeight="1" x14ac:dyDescent="0.4">
      <c r="B14" s="39" t="s">
        <v>8</v>
      </c>
      <c r="C14" s="452"/>
      <c r="D14" s="2"/>
      <c r="E14" s="2"/>
      <c r="F14" s="2"/>
      <c r="G14" s="3"/>
      <c r="H14" s="2"/>
      <c r="I14" s="2"/>
      <c r="J14" s="3"/>
      <c r="K14" s="2"/>
      <c r="L14" s="2"/>
      <c r="M14" s="3"/>
      <c r="N14" s="2"/>
      <c r="O14" s="3"/>
      <c r="P14" s="2"/>
      <c r="Q14" s="2"/>
      <c r="R14" s="2"/>
      <c r="S14" s="175"/>
      <c r="T14" s="2"/>
      <c r="U14" s="176"/>
      <c r="V14" s="454"/>
      <c r="W14" s="96"/>
      <c r="X14" s="40"/>
      <c r="Y14" s="41"/>
      <c r="Z14" s="16"/>
      <c r="AA14" s="42" t="s">
        <v>26</v>
      </c>
      <c r="AB14" s="18">
        <v>6.2</v>
      </c>
      <c r="AC14" s="18">
        <f>AB14*2</f>
        <v>12.4</v>
      </c>
      <c r="AD14" s="18"/>
      <c r="AE14" s="18">
        <f>AB14*15</f>
        <v>93</v>
      </c>
      <c r="AF14" s="18">
        <f>AC14*4+AE14*4</f>
        <v>421.6</v>
      </c>
      <c r="AG14" s="96"/>
    </row>
    <row r="15" spans="2:33" ht="27.9" customHeight="1" x14ac:dyDescent="0.4">
      <c r="B15" s="39"/>
      <c r="C15" s="452"/>
      <c r="D15" s="2"/>
      <c r="E15" s="2"/>
      <c r="F15" s="2"/>
      <c r="G15" s="2"/>
      <c r="H15" s="2"/>
      <c r="I15" s="216"/>
      <c r="J15" s="178"/>
      <c r="K15" s="2"/>
      <c r="L15" s="2"/>
      <c r="M15" s="3"/>
      <c r="N15" s="2"/>
      <c r="O15" s="3"/>
      <c r="P15" s="2"/>
      <c r="Q15" s="2"/>
      <c r="R15" s="2"/>
      <c r="S15" s="172"/>
      <c r="T15" s="91"/>
      <c r="U15" s="176"/>
      <c r="V15" s="454"/>
      <c r="W15" s="44"/>
      <c r="X15" s="45"/>
      <c r="Y15" s="41"/>
      <c r="Z15" s="17"/>
      <c r="AA15" s="46" t="s">
        <v>28</v>
      </c>
      <c r="AB15" s="18">
        <v>2</v>
      </c>
      <c r="AC15" s="47">
        <f>AB15*7</f>
        <v>14</v>
      </c>
      <c r="AD15" s="18">
        <f>AB15*5</f>
        <v>10</v>
      </c>
      <c r="AE15" s="18" t="s">
        <v>29</v>
      </c>
      <c r="AF15" s="48">
        <f>AC15*4+AD15*9</f>
        <v>146</v>
      </c>
      <c r="AG15" s="95"/>
    </row>
    <row r="16" spans="2:33" ht="27.9" customHeight="1" x14ac:dyDescent="0.4">
      <c r="B16" s="39" t="s">
        <v>10</v>
      </c>
      <c r="C16" s="452"/>
      <c r="D16" s="49"/>
      <c r="E16" s="49"/>
      <c r="F16" s="2"/>
      <c r="G16" s="113"/>
      <c r="H16" s="105"/>
      <c r="I16" s="101"/>
      <c r="J16" s="223"/>
      <c r="K16" s="105"/>
      <c r="L16" s="101"/>
      <c r="M16" s="2"/>
      <c r="N16" s="3"/>
      <c r="O16" s="2"/>
      <c r="P16" s="2"/>
      <c r="Q16" s="49"/>
      <c r="R16" s="2"/>
      <c r="S16" s="172"/>
      <c r="T16" s="2"/>
      <c r="U16" s="176"/>
      <c r="V16" s="454"/>
      <c r="W16" s="92"/>
      <c r="X16" s="45"/>
      <c r="Y16" s="41"/>
      <c r="Z16" s="16"/>
      <c r="AA16" s="17" t="s">
        <v>31</v>
      </c>
      <c r="AB16" s="18">
        <v>1.7</v>
      </c>
      <c r="AC16" s="18">
        <f>AB16*1</f>
        <v>1.7</v>
      </c>
      <c r="AD16" s="18" t="s">
        <v>29</v>
      </c>
      <c r="AE16" s="18">
        <f>AB16*5</f>
        <v>8.5</v>
      </c>
      <c r="AF16" s="18">
        <f>AC16*4+AE16*4</f>
        <v>40.799999999999997</v>
      </c>
      <c r="AG16" s="96"/>
    </row>
    <row r="17" spans="2:33" ht="27.9" customHeight="1" x14ac:dyDescent="0.3">
      <c r="B17" s="456" t="s">
        <v>38</v>
      </c>
      <c r="C17" s="452"/>
      <c r="D17" s="49"/>
      <c r="E17" s="49"/>
      <c r="F17" s="2"/>
      <c r="G17" s="2"/>
      <c r="H17" s="49"/>
      <c r="I17" s="2"/>
      <c r="J17" s="2"/>
      <c r="K17" s="49"/>
      <c r="L17" s="2"/>
      <c r="M17" s="2"/>
      <c r="N17" s="3"/>
      <c r="O17" s="2"/>
      <c r="P17" s="2"/>
      <c r="Q17" s="49"/>
      <c r="R17" s="2"/>
      <c r="S17" s="2"/>
      <c r="T17" s="49"/>
      <c r="U17" s="2"/>
      <c r="V17" s="454"/>
      <c r="W17" s="44"/>
      <c r="X17" s="45"/>
      <c r="Y17" s="41"/>
      <c r="Z17" s="17"/>
      <c r="AA17" s="17" t="s">
        <v>34</v>
      </c>
      <c r="AB17" s="18">
        <v>2.5</v>
      </c>
      <c r="AC17" s="18"/>
      <c r="AD17" s="18">
        <f>AB17*5</f>
        <v>12.5</v>
      </c>
      <c r="AE17" s="18" t="s">
        <v>29</v>
      </c>
      <c r="AF17" s="18">
        <f>AD17*9</f>
        <v>112.5</v>
      </c>
      <c r="AG17" s="95"/>
    </row>
    <row r="18" spans="2:33" ht="27.9" customHeight="1" x14ac:dyDescent="0.4">
      <c r="B18" s="456"/>
      <c r="C18" s="452"/>
      <c r="D18" s="49"/>
      <c r="E18" s="49"/>
      <c r="F18" s="2"/>
      <c r="G18" s="2"/>
      <c r="H18" s="49"/>
      <c r="I18" s="2"/>
      <c r="J18" s="2"/>
      <c r="K18" s="49"/>
      <c r="L18" s="2"/>
      <c r="M18" s="2"/>
      <c r="N18" s="49"/>
      <c r="O18" s="2"/>
      <c r="P18" s="2"/>
      <c r="Q18" s="49"/>
      <c r="R18" s="2"/>
      <c r="S18" s="2"/>
      <c r="T18" s="107"/>
      <c r="U18" s="2"/>
      <c r="V18" s="454"/>
      <c r="W18" s="92"/>
      <c r="X18" s="86"/>
      <c r="Y18" s="50"/>
      <c r="Z18" s="16"/>
      <c r="AA18" s="17" t="s">
        <v>35</v>
      </c>
      <c r="AB18" s="18">
        <v>1</v>
      </c>
      <c r="AE18" s="17">
        <f>AB18*15</f>
        <v>15</v>
      </c>
      <c r="AG18" s="96"/>
    </row>
    <row r="19" spans="2:33" ht="27.9" customHeight="1" x14ac:dyDescent="0.3">
      <c r="B19" s="51" t="s">
        <v>36</v>
      </c>
      <c r="C19" s="52"/>
      <c r="D19" s="49"/>
      <c r="E19" s="49"/>
      <c r="F19" s="2"/>
      <c r="G19" s="2"/>
      <c r="H19" s="49"/>
      <c r="I19" s="2"/>
      <c r="J19" s="2"/>
      <c r="K19" s="49"/>
      <c r="L19" s="2"/>
      <c r="M19" s="2"/>
      <c r="N19" s="49"/>
      <c r="O19" s="2"/>
      <c r="P19" s="2"/>
      <c r="Q19" s="49"/>
      <c r="R19" s="2"/>
      <c r="S19" s="3"/>
      <c r="T19" s="85"/>
      <c r="U19" s="85"/>
      <c r="V19" s="454"/>
      <c r="W19" s="44"/>
      <c r="X19" s="53"/>
      <c r="Y19" s="41"/>
      <c r="Z19" s="17"/>
      <c r="AC19" s="17">
        <f>SUM(AC14:AC18)</f>
        <v>28.099999999999998</v>
      </c>
      <c r="AD19" s="17">
        <f>SUM(AD14:AD18)</f>
        <v>22.5</v>
      </c>
      <c r="AE19" s="17">
        <f>SUM(AE14:AE18)</f>
        <v>116.5</v>
      </c>
      <c r="AF19" s="17">
        <f>AC19*4+AD19*9+AE19*4</f>
        <v>780.9</v>
      </c>
      <c r="AG19" s="95"/>
    </row>
    <row r="20" spans="2:33" ht="27.9" customHeight="1" x14ac:dyDescent="0.4">
      <c r="B20" s="54"/>
      <c r="C20" s="55"/>
      <c r="D20" s="49"/>
      <c r="E20" s="49"/>
      <c r="F20" s="2"/>
      <c r="G20" s="2"/>
      <c r="H20" s="49"/>
      <c r="I20" s="2"/>
      <c r="J20" s="2"/>
      <c r="K20" s="49"/>
      <c r="L20" s="2"/>
      <c r="M20" s="2"/>
      <c r="N20" s="49"/>
      <c r="O20" s="2"/>
      <c r="P20" s="2"/>
      <c r="Q20" s="49"/>
      <c r="R20" s="2"/>
      <c r="S20" s="2"/>
      <c r="T20" s="49"/>
      <c r="U20" s="2"/>
      <c r="V20" s="455"/>
      <c r="W20" s="93"/>
      <c r="X20" s="57"/>
      <c r="Y20" s="58"/>
      <c r="Z20" s="16"/>
      <c r="AC20" s="56">
        <f>AC19*4/AF19</f>
        <v>0.14393648354462799</v>
      </c>
      <c r="AD20" s="56">
        <f>AD19*9/AF19</f>
        <v>0.25931617364579335</v>
      </c>
      <c r="AE20" s="56">
        <f>AE19*4/AF19</f>
        <v>0.59674734280957875</v>
      </c>
      <c r="AG20" s="97"/>
    </row>
    <row r="21" spans="2:33" s="38" customFormat="1" ht="27.9" customHeight="1" x14ac:dyDescent="0.4">
      <c r="B21" s="33"/>
      <c r="C21" s="452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453"/>
      <c r="W21" s="35"/>
      <c r="X21" s="36"/>
      <c r="Y21" s="37"/>
      <c r="Z21" s="17"/>
      <c r="AA21" s="17"/>
      <c r="AB21" s="18"/>
      <c r="AC21" s="17" t="s">
        <v>20</v>
      </c>
      <c r="AD21" s="17" t="s">
        <v>21</v>
      </c>
      <c r="AE21" s="17" t="s">
        <v>22</v>
      </c>
      <c r="AF21" s="17" t="s">
        <v>23</v>
      </c>
      <c r="AG21" s="95"/>
    </row>
    <row r="22" spans="2:33" s="62" customFormat="1" ht="27.75" customHeight="1" x14ac:dyDescent="0.55000000000000004">
      <c r="B22" s="39" t="s">
        <v>8</v>
      </c>
      <c r="C22" s="452"/>
      <c r="D22" s="2"/>
      <c r="E22" s="2"/>
      <c r="F22" s="2"/>
      <c r="G22" s="3"/>
      <c r="H22" s="2"/>
      <c r="I22" s="2"/>
      <c r="J22" s="2"/>
      <c r="K22" s="99"/>
      <c r="L22" s="2"/>
      <c r="M22" s="3"/>
      <c r="N22" s="2"/>
      <c r="O22" s="2"/>
      <c r="P22" s="2"/>
      <c r="Q22" s="2"/>
      <c r="R22" s="2"/>
      <c r="S22" s="3"/>
      <c r="T22" s="2"/>
      <c r="U22" s="2"/>
      <c r="V22" s="454"/>
      <c r="W22" s="96"/>
      <c r="X22" s="40"/>
      <c r="Y22" s="41"/>
      <c r="Z22" s="59"/>
      <c r="AA22" s="60" t="s">
        <v>26</v>
      </c>
      <c r="AB22" s="61">
        <v>6.2</v>
      </c>
      <c r="AC22" s="61">
        <f>AB22*2</f>
        <v>12.4</v>
      </c>
      <c r="AD22" s="61"/>
      <c r="AE22" s="61">
        <f>AB22*15</f>
        <v>93</v>
      </c>
      <c r="AF22" s="61">
        <f>AC22*4+AE22*4</f>
        <v>421.6</v>
      </c>
      <c r="AG22" s="96"/>
    </row>
    <row r="23" spans="2:33" s="62" customFormat="1" ht="27.9" customHeight="1" x14ac:dyDescent="0.4">
      <c r="B23" s="39"/>
      <c r="C23" s="452"/>
      <c r="D23" s="3"/>
      <c r="E23" s="3"/>
      <c r="F23" s="2"/>
      <c r="G23" s="2"/>
      <c r="H23" s="2"/>
      <c r="I23" s="2"/>
      <c r="J23" s="2"/>
      <c r="K23" s="99"/>
      <c r="L23" s="2"/>
      <c r="M23" s="2"/>
      <c r="N23" s="2"/>
      <c r="O23" s="2"/>
      <c r="P23" s="2"/>
      <c r="Q23" s="2"/>
      <c r="R23" s="2"/>
      <c r="S23" s="3"/>
      <c r="T23" s="2"/>
      <c r="U23" s="2"/>
      <c r="V23" s="454"/>
      <c r="W23" s="44"/>
      <c r="X23" s="45"/>
      <c r="Y23" s="41"/>
      <c r="Z23" s="63"/>
      <c r="AA23" s="64" t="s">
        <v>28</v>
      </c>
      <c r="AB23" s="61">
        <v>2.1</v>
      </c>
      <c r="AC23" s="65">
        <f>AB23*7</f>
        <v>14.700000000000001</v>
      </c>
      <c r="AD23" s="61">
        <f>AB23*5</f>
        <v>10.5</v>
      </c>
      <c r="AE23" s="61" t="s">
        <v>29</v>
      </c>
      <c r="AF23" s="66">
        <f>AC23*4+AD23*9</f>
        <v>153.30000000000001</v>
      </c>
      <c r="AG23" s="95"/>
    </row>
    <row r="24" spans="2:33" s="62" customFormat="1" ht="27.9" customHeight="1" x14ac:dyDescent="0.55000000000000004">
      <c r="B24" s="39" t="s">
        <v>10</v>
      </c>
      <c r="C24" s="452"/>
      <c r="D24" s="3"/>
      <c r="E24" s="3"/>
      <c r="F24" s="2"/>
      <c r="G24" s="113"/>
      <c r="H24" s="105"/>
      <c r="I24" s="101"/>
      <c r="J24" s="111"/>
      <c r="K24" s="185"/>
      <c r="L24" s="111"/>
      <c r="M24" s="113"/>
      <c r="N24" s="105"/>
      <c r="O24" s="101"/>
      <c r="P24" s="2"/>
      <c r="Q24" s="49"/>
      <c r="R24" s="2"/>
      <c r="S24" s="2"/>
      <c r="T24" s="49"/>
      <c r="U24" s="2"/>
      <c r="V24" s="454"/>
      <c r="W24" s="92"/>
      <c r="X24" s="45"/>
      <c r="Y24" s="41"/>
      <c r="Z24" s="59"/>
      <c r="AA24" s="67" t="s">
        <v>31</v>
      </c>
      <c r="AB24" s="61">
        <v>1.6</v>
      </c>
      <c r="AC24" s="61">
        <f>AB24*1</f>
        <v>1.6</v>
      </c>
      <c r="AD24" s="61" t="s">
        <v>29</v>
      </c>
      <c r="AE24" s="61">
        <f>AB24*5</f>
        <v>8</v>
      </c>
      <c r="AF24" s="61">
        <f>AC24*4+AE24*4</f>
        <v>38.4</v>
      </c>
      <c r="AG24" s="96"/>
    </row>
    <row r="25" spans="2:33" s="62" customFormat="1" ht="27.9" customHeight="1" x14ac:dyDescent="0.3">
      <c r="B25" s="456" t="s">
        <v>39</v>
      </c>
      <c r="C25" s="452"/>
      <c r="D25" s="3"/>
      <c r="E25" s="3"/>
      <c r="F25" s="3"/>
      <c r="G25" s="2"/>
      <c r="H25" s="49"/>
      <c r="I25" s="2"/>
      <c r="J25" s="110"/>
      <c r="K25" s="109"/>
      <c r="L25" s="110"/>
      <c r="M25" s="2"/>
      <c r="N25" s="49"/>
      <c r="O25" s="2"/>
      <c r="P25" s="2"/>
      <c r="Q25" s="49"/>
      <c r="R25" s="2"/>
      <c r="S25" s="2"/>
      <c r="T25" s="49"/>
      <c r="U25" s="2"/>
      <c r="V25" s="454"/>
      <c r="W25" s="44"/>
      <c r="X25" s="45"/>
      <c r="Y25" s="41"/>
      <c r="Z25" s="63"/>
      <c r="AA25" s="67" t="s">
        <v>34</v>
      </c>
      <c r="AB25" s="61">
        <v>2.5</v>
      </c>
      <c r="AC25" s="61"/>
      <c r="AD25" s="61">
        <f>AB25*5</f>
        <v>12.5</v>
      </c>
      <c r="AE25" s="61" t="s">
        <v>29</v>
      </c>
      <c r="AF25" s="61">
        <f>AD25*9</f>
        <v>112.5</v>
      </c>
      <c r="AG25" s="95"/>
    </row>
    <row r="26" spans="2:33" s="62" customFormat="1" ht="27.9" customHeight="1" x14ac:dyDescent="0.55000000000000004">
      <c r="B26" s="456"/>
      <c r="C26" s="452"/>
      <c r="D26" s="91"/>
      <c r="E26" s="49"/>
      <c r="F26" s="2"/>
      <c r="G26" s="2"/>
      <c r="H26" s="49"/>
      <c r="I26" s="2"/>
      <c r="J26" s="104"/>
      <c r="K26" s="49"/>
      <c r="L26" s="103"/>
      <c r="M26" s="2"/>
      <c r="N26" s="49"/>
      <c r="O26" s="2"/>
      <c r="P26" s="2"/>
      <c r="Q26" s="49"/>
      <c r="R26" s="2"/>
      <c r="S26" s="2"/>
      <c r="T26" s="49"/>
      <c r="U26" s="2"/>
      <c r="V26" s="454"/>
      <c r="W26" s="92"/>
      <c r="X26" s="86"/>
      <c r="Y26" s="50"/>
      <c r="Z26" s="59"/>
      <c r="AA26" s="67" t="s">
        <v>35</v>
      </c>
      <c r="AB26" s="61"/>
      <c r="AC26" s="67"/>
      <c r="AD26" s="67"/>
      <c r="AE26" s="67">
        <f>AB26*15</f>
        <v>0</v>
      </c>
      <c r="AF26" s="67"/>
      <c r="AG26" s="96"/>
    </row>
    <row r="27" spans="2:33" s="62" customFormat="1" ht="27.9" customHeight="1" x14ac:dyDescent="0.3">
      <c r="B27" s="51" t="s">
        <v>36</v>
      </c>
      <c r="C27" s="68"/>
      <c r="D27" s="3"/>
      <c r="E27" s="3"/>
      <c r="F27" s="3"/>
      <c r="G27" s="2"/>
      <c r="H27" s="49"/>
      <c r="I27" s="2"/>
      <c r="J27" s="2"/>
      <c r="K27" s="49"/>
      <c r="L27" s="2"/>
      <c r="M27" s="2"/>
      <c r="N27" s="49"/>
      <c r="O27" s="2"/>
      <c r="P27" s="2"/>
      <c r="Q27" s="49"/>
      <c r="R27" s="2"/>
      <c r="S27" s="2"/>
      <c r="T27" s="49"/>
      <c r="U27" s="2"/>
      <c r="V27" s="454"/>
      <c r="W27" s="44"/>
      <c r="X27" s="53"/>
      <c r="Y27" s="41"/>
      <c r="Z27" s="63"/>
      <c r="AA27" s="67"/>
      <c r="AB27" s="61"/>
      <c r="AC27" s="67">
        <f>SUM(AC22:AC26)</f>
        <v>28.700000000000003</v>
      </c>
      <c r="AD27" s="67">
        <f>SUM(AD22:AD26)</f>
        <v>23</v>
      </c>
      <c r="AE27" s="67">
        <f>SUM(AE22:AE26)</f>
        <v>101</v>
      </c>
      <c r="AF27" s="67">
        <f>AC27*4+AD27*9+AE27*4</f>
        <v>725.8</v>
      </c>
      <c r="AG27" s="95"/>
    </row>
    <row r="28" spans="2:33" s="62" customFormat="1" ht="27.9" customHeight="1" thickBot="1" x14ac:dyDescent="0.6">
      <c r="B28" s="54"/>
      <c r="C28" s="69"/>
      <c r="D28" s="3"/>
      <c r="E28" s="3"/>
      <c r="F28" s="3"/>
      <c r="G28" s="2"/>
      <c r="H28" s="49"/>
      <c r="I28" s="2"/>
      <c r="J28" s="2"/>
      <c r="K28" s="49"/>
      <c r="L28" s="2"/>
      <c r="M28" s="2"/>
      <c r="N28" s="49"/>
      <c r="O28" s="2"/>
      <c r="P28" s="2"/>
      <c r="Q28" s="49"/>
      <c r="R28" s="2"/>
      <c r="S28" s="2"/>
      <c r="T28" s="49"/>
      <c r="U28" s="2"/>
      <c r="V28" s="455"/>
      <c r="W28" s="93"/>
      <c r="X28" s="57"/>
      <c r="Y28" s="58"/>
      <c r="Z28" s="59"/>
      <c r="AA28" s="63"/>
      <c r="AB28" s="70"/>
      <c r="AC28" s="71">
        <f>AC27*4/AF27</f>
        <v>0.15817029484706532</v>
      </c>
      <c r="AD28" s="71">
        <f>AD27*9/AF27</f>
        <v>0.28520253513364563</v>
      </c>
      <c r="AE28" s="71">
        <f>AE27*4/AF27</f>
        <v>0.55662717001928907</v>
      </c>
      <c r="AF28" s="63"/>
      <c r="AG28" s="97"/>
    </row>
    <row r="29" spans="2:33" s="38" customFormat="1" ht="27.9" customHeight="1" x14ac:dyDescent="0.4">
      <c r="B29" s="33"/>
      <c r="C29" s="452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453"/>
      <c r="W29" s="35"/>
      <c r="X29" s="36"/>
      <c r="Y29" s="37"/>
      <c r="Z29" s="17"/>
      <c r="AA29" s="17"/>
      <c r="AB29" s="18"/>
      <c r="AC29" s="17" t="s">
        <v>20</v>
      </c>
      <c r="AD29" s="17" t="s">
        <v>21</v>
      </c>
      <c r="AE29" s="17" t="s">
        <v>22</v>
      </c>
      <c r="AF29" s="17" t="s">
        <v>23</v>
      </c>
      <c r="AG29" s="95"/>
    </row>
    <row r="30" spans="2:33" ht="27.9" customHeight="1" x14ac:dyDescent="0.4">
      <c r="B30" s="39" t="s">
        <v>8</v>
      </c>
      <c r="C30" s="452"/>
      <c r="D30" s="2"/>
      <c r="E30" s="2"/>
      <c r="F30" s="2"/>
      <c r="G30" s="62"/>
      <c r="H30" s="102"/>
      <c r="I30" s="101"/>
      <c r="J30" s="2"/>
      <c r="K30" s="2"/>
      <c r="L30" s="2"/>
      <c r="M30" s="2"/>
      <c r="N30" s="2"/>
      <c r="O30" s="2"/>
      <c r="P30" s="2"/>
      <c r="Q30" s="2"/>
      <c r="R30" s="2"/>
      <c r="S30" s="3"/>
      <c r="T30" s="2"/>
      <c r="U30" s="2"/>
      <c r="V30" s="454"/>
      <c r="W30" s="96"/>
      <c r="X30" s="40"/>
      <c r="Y30" s="41"/>
      <c r="Z30" s="16"/>
      <c r="AA30" s="42" t="s">
        <v>26</v>
      </c>
      <c r="AB30" s="18">
        <v>6</v>
      </c>
      <c r="AC30" s="18">
        <f>AB30*2</f>
        <v>12</v>
      </c>
      <c r="AD30" s="18"/>
      <c r="AE30" s="18">
        <f>AB30*15</f>
        <v>90</v>
      </c>
      <c r="AF30" s="18">
        <f>AC30*4+AE30*4</f>
        <v>408</v>
      </c>
      <c r="AG30" s="96"/>
    </row>
    <row r="31" spans="2:33" ht="27.9" customHeight="1" x14ac:dyDescent="0.4">
      <c r="B31" s="39"/>
      <c r="C31" s="452"/>
      <c r="D31" s="2"/>
      <c r="E31" s="2"/>
      <c r="F31" s="2"/>
      <c r="G31" s="2"/>
      <c r="H31" s="3"/>
      <c r="I31" s="2"/>
      <c r="J31" s="2"/>
      <c r="K31" s="2"/>
      <c r="L31" s="2"/>
      <c r="M31" s="463"/>
      <c r="N31" s="464"/>
      <c r="O31" s="2"/>
      <c r="P31" s="2"/>
      <c r="Q31" s="2"/>
      <c r="R31" s="2"/>
      <c r="S31" s="3"/>
      <c r="T31" s="2"/>
      <c r="U31" s="2"/>
      <c r="V31" s="454"/>
      <c r="W31" s="44"/>
      <c r="X31" s="45"/>
      <c r="Y31" s="41"/>
      <c r="Z31" s="17"/>
      <c r="AA31" s="46" t="s">
        <v>28</v>
      </c>
      <c r="AB31" s="18">
        <v>2</v>
      </c>
      <c r="AC31" s="47">
        <f>AB31*7</f>
        <v>14</v>
      </c>
      <c r="AD31" s="18">
        <f>AB31*5</f>
        <v>10</v>
      </c>
      <c r="AE31" s="18" t="s">
        <v>29</v>
      </c>
      <c r="AF31" s="48">
        <f>AC31*4+AD31*9</f>
        <v>146</v>
      </c>
      <c r="AG31" s="95"/>
    </row>
    <row r="32" spans="2:33" ht="27.9" customHeight="1" x14ac:dyDescent="0.4">
      <c r="B32" s="39" t="s">
        <v>10</v>
      </c>
      <c r="C32" s="452"/>
      <c r="D32" s="49"/>
      <c r="E32" s="49"/>
      <c r="F32" s="2"/>
      <c r="G32" s="62"/>
      <c r="H32" s="105"/>
      <c r="I32" s="101"/>
      <c r="J32" s="2"/>
      <c r="K32" s="2"/>
      <c r="L32" s="2"/>
      <c r="M32" s="2"/>
      <c r="N32" s="2"/>
      <c r="O32" s="2"/>
      <c r="P32" s="2"/>
      <c r="Q32" s="49"/>
      <c r="R32" s="2"/>
      <c r="S32" s="2"/>
      <c r="T32" s="3"/>
      <c r="U32" s="2"/>
      <c r="V32" s="454"/>
      <c r="W32" s="92"/>
      <c r="X32" s="45"/>
      <c r="Y32" s="41"/>
      <c r="Z32" s="16"/>
      <c r="AA32" s="17" t="s">
        <v>31</v>
      </c>
      <c r="AB32" s="18">
        <v>1.8</v>
      </c>
      <c r="AC32" s="18">
        <f>AB32*1</f>
        <v>1.8</v>
      </c>
      <c r="AD32" s="18" t="s">
        <v>29</v>
      </c>
      <c r="AE32" s="18">
        <f>AB32*5</f>
        <v>9</v>
      </c>
      <c r="AF32" s="18">
        <f>AC32*4+AE32*4</f>
        <v>43.2</v>
      </c>
      <c r="AG32" s="96"/>
    </row>
    <row r="33" spans="2:33" ht="27.9" customHeight="1" x14ac:dyDescent="0.3">
      <c r="B33" s="456" t="s">
        <v>40</v>
      </c>
      <c r="C33" s="452"/>
      <c r="D33" s="49"/>
      <c r="E33" s="49"/>
      <c r="F33" s="2"/>
      <c r="G33" s="2"/>
      <c r="H33" s="2"/>
      <c r="I33" s="2"/>
      <c r="J33" s="3"/>
      <c r="K33" s="3"/>
      <c r="L33" s="3"/>
      <c r="M33" s="2"/>
      <c r="N33" s="49"/>
      <c r="O33" s="2"/>
      <c r="P33" s="2"/>
      <c r="Q33" s="49"/>
      <c r="R33" s="2"/>
      <c r="T33" s="109"/>
      <c r="V33" s="454"/>
      <c r="W33" s="44"/>
      <c r="X33" s="45"/>
      <c r="Y33" s="41"/>
      <c r="Z33" s="17"/>
      <c r="AA33" s="17" t="s">
        <v>34</v>
      </c>
      <c r="AB33" s="18">
        <v>2.5</v>
      </c>
      <c r="AC33" s="18"/>
      <c r="AD33" s="18">
        <f>AB33*5</f>
        <v>12.5</v>
      </c>
      <c r="AE33" s="18" t="s">
        <v>29</v>
      </c>
      <c r="AF33" s="18">
        <f>AD33*9</f>
        <v>112.5</v>
      </c>
      <c r="AG33" s="95"/>
    </row>
    <row r="34" spans="2:33" ht="27.9" customHeight="1" x14ac:dyDescent="0.4">
      <c r="B34" s="456"/>
      <c r="C34" s="452"/>
      <c r="D34" s="49"/>
      <c r="E34" s="49"/>
      <c r="F34" s="2"/>
      <c r="G34" s="2"/>
      <c r="H34" s="49"/>
      <c r="I34" s="2"/>
      <c r="J34" s="3"/>
      <c r="K34" s="49"/>
      <c r="L34" s="3"/>
      <c r="M34" s="2"/>
      <c r="N34" s="49"/>
      <c r="O34" s="2"/>
      <c r="P34" s="2"/>
      <c r="Q34" s="49"/>
      <c r="R34" s="2"/>
      <c r="S34" s="3"/>
      <c r="T34" s="49"/>
      <c r="U34" s="2"/>
      <c r="V34" s="454"/>
      <c r="W34" s="92"/>
      <c r="X34" s="86"/>
      <c r="Y34" s="50"/>
      <c r="Z34" s="16"/>
      <c r="AA34" s="17" t="s">
        <v>35</v>
      </c>
      <c r="AB34" s="18">
        <v>1</v>
      </c>
      <c r="AE34" s="17">
        <f>AB34*15</f>
        <v>15</v>
      </c>
      <c r="AG34" s="96"/>
    </row>
    <row r="35" spans="2:33" ht="27.9" customHeight="1" x14ac:dyDescent="0.3">
      <c r="B35" s="51" t="s">
        <v>36</v>
      </c>
      <c r="C35" s="52"/>
      <c r="D35" s="49"/>
      <c r="E35" s="49"/>
      <c r="F35" s="2"/>
      <c r="G35" s="2"/>
      <c r="H35" s="49"/>
      <c r="I35" s="2"/>
      <c r="J35" s="2"/>
      <c r="K35" s="49"/>
      <c r="L35" s="2"/>
      <c r="M35" s="2"/>
      <c r="N35" s="49"/>
      <c r="O35" s="2"/>
      <c r="P35" s="2"/>
      <c r="Q35" s="49"/>
      <c r="R35" s="2"/>
      <c r="S35" s="2"/>
      <c r="T35" s="49"/>
      <c r="U35" s="2"/>
      <c r="V35" s="454"/>
      <c r="W35" s="44"/>
      <c r="X35" s="53"/>
      <c r="Y35" s="41"/>
      <c r="Z35" s="17"/>
      <c r="AC35" s="17">
        <f>SUM(AC30:AC34)</f>
        <v>27.8</v>
      </c>
      <c r="AD35" s="17">
        <f>SUM(AD30:AD34)</f>
        <v>22.5</v>
      </c>
      <c r="AE35" s="17">
        <f>SUM(AE30:AE34)</f>
        <v>114</v>
      </c>
      <c r="AF35" s="17">
        <f>AC35*4+AD35*9+AE35*4</f>
        <v>769.7</v>
      </c>
      <c r="AG35" s="95"/>
    </row>
    <row r="36" spans="2:33" ht="27.9" customHeight="1" x14ac:dyDescent="0.4">
      <c r="B36" s="54"/>
      <c r="C36" s="55"/>
      <c r="D36" s="49"/>
      <c r="E36" s="49"/>
      <c r="F36" s="2"/>
      <c r="G36" s="2"/>
      <c r="H36" s="49"/>
      <c r="I36" s="2"/>
      <c r="J36" s="2"/>
      <c r="K36" s="49"/>
      <c r="L36" s="2"/>
      <c r="M36" s="2"/>
      <c r="N36" s="49"/>
      <c r="O36" s="2"/>
      <c r="P36" s="2"/>
      <c r="Q36" s="49"/>
      <c r="R36" s="2"/>
      <c r="S36" s="2"/>
      <c r="T36" s="49"/>
      <c r="U36" s="2"/>
      <c r="V36" s="455"/>
      <c r="W36" s="93"/>
      <c r="X36" s="57"/>
      <c r="Y36" s="58"/>
      <c r="Z36" s="16"/>
      <c r="AC36" s="56">
        <f>AC35*4/AF35</f>
        <v>0.14447187215798363</v>
      </c>
      <c r="AD36" s="56">
        <f>AD35*9/AF35</f>
        <v>0.26308951539560865</v>
      </c>
      <c r="AE36" s="56">
        <f>AE35*4/AF35</f>
        <v>0.59243861244640761</v>
      </c>
      <c r="AG36" s="97"/>
    </row>
    <row r="37" spans="2:33" s="38" customFormat="1" ht="27.9" customHeight="1" x14ac:dyDescent="0.4">
      <c r="B37" s="163">
        <v>2</v>
      </c>
      <c r="C37" s="452"/>
      <c r="D37" s="34" t="str">
        <f>'113.2月菜單'!R3</f>
        <v>夏威夷炒飯</v>
      </c>
      <c r="E37" s="34" t="s">
        <v>17</v>
      </c>
      <c r="F37" s="34"/>
      <c r="G37" s="34" t="str">
        <f>'113.2月菜單'!R4</f>
        <v>卡茲雞米花(加)(炸)</v>
      </c>
      <c r="H37" s="34" t="s">
        <v>73</v>
      </c>
      <c r="I37" s="34"/>
      <c r="J37" s="34" t="str">
        <f>'113.2月菜單'!R5</f>
        <v>小銀絲卷(冷)</v>
      </c>
      <c r="K37" s="34" t="s">
        <v>15</v>
      </c>
      <c r="L37" s="34"/>
      <c r="M37" s="34" t="str">
        <f>'113.2月菜單'!R6</f>
        <v>關東煮(豆)</v>
      </c>
      <c r="N37" s="34" t="s">
        <v>17</v>
      </c>
      <c r="O37" s="34"/>
      <c r="P37" s="34" t="str">
        <f>'113.2月菜單'!R7</f>
        <v>淺色蔬菜</v>
      </c>
      <c r="Q37" s="34" t="s">
        <v>18</v>
      </c>
      <c r="R37" s="177"/>
      <c r="S37" s="174" t="str">
        <f>'113.2月菜單'!R8</f>
        <v>脆筍肉絲湯(醃)</v>
      </c>
      <c r="T37" s="34" t="s">
        <v>17</v>
      </c>
      <c r="U37" s="173"/>
      <c r="V37" s="453"/>
      <c r="W37" s="195" t="s">
        <v>109</v>
      </c>
      <c r="X37" s="36" t="s">
        <v>19</v>
      </c>
      <c r="Y37" s="164">
        <v>5.5</v>
      </c>
      <c r="Z37" s="17"/>
      <c r="AA37" s="17"/>
      <c r="AB37" s="18"/>
      <c r="AC37" s="17" t="s">
        <v>20</v>
      </c>
      <c r="AD37" s="17" t="s">
        <v>21</v>
      </c>
      <c r="AE37" s="17" t="s">
        <v>22</v>
      </c>
      <c r="AF37" s="17" t="s">
        <v>23</v>
      </c>
      <c r="AG37" s="95"/>
    </row>
    <row r="38" spans="2:33" ht="27.9" customHeight="1" x14ac:dyDescent="0.4">
      <c r="B38" s="165" t="s">
        <v>8</v>
      </c>
      <c r="C38" s="452"/>
      <c r="D38" s="2" t="s">
        <v>24</v>
      </c>
      <c r="E38" s="2"/>
      <c r="F38" s="2">
        <v>100</v>
      </c>
      <c r="G38" s="3" t="s">
        <v>162</v>
      </c>
      <c r="H38" s="2" t="s">
        <v>163</v>
      </c>
      <c r="I38" s="2">
        <v>60</v>
      </c>
      <c r="J38" s="3" t="s">
        <v>164</v>
      </c>
      <c r="K38" s="188" t="s">
        <v>74</v>
      </c>
      <c r="L38" s="3">
        <v>30</v>
      </c>
      <c r="M38" s="2" t="s">
        <v>165</v>
      </c>
      <c r="N38" s="2"/>
      <c r="O38" s="2">
        <v>20</v>
      </c>
      <c r="P38" s="2" t="s">
        <v>53</v>
      </c>
      <c r="Q38" s="2"/>
      <c r="R38" s="103">
        <v>80</v>
      </c>
      <c r="S38" s="175" t="s">
        <v>170</v>
      </c>
      <c r="T38" s="2" t="s">
        <v>172</v>
      </c>
      <c r="U38" s="179">
        <v>30</v>
      </c>
      <c r="V38" s="454"/>
      <c r="W38" s="196">
        <f>Y37*15+Y38*0+Y39*5+Y40*0+Y41*15+Y42*12+15</f>
        <v>105.5</v>
      </c>
      <c r="X38" s="40" t="s">
        <v>25</v>
      </c>
      <c r="Y38" s="166">
        <v>2.2999999999999998</v>
      </c>
      <c r="Z38" s="16"/>
      <c r="AA38" s="42" t="s">
        <v>26</v>
      </c>
      <c r="AB38" s="18">
        <v>6</v>
      </c>
      <c r="AC38" s="18">
        <f>AB38*2</f>
        <v>12</v>
      </c>
      <c r="AD38" s="18"/>
      <c r="AE38" s="18">
        <f>AB38*15</f>
        <v>90</v>
      </c>
      <c r="AF38" s="18">
        <f>AC38*4+AE38*4</f>
        <v>408</v>
      </c>
      <c r="AG38" s="96"/>
    </row>
    <row r="39" spans="2:33" ht="27.9" customHeight="1" x14ac:dyDescent="0.4">
      <c r="B39" s="165">
        <v>16</v>
      </c>
      <c r="C39" s="452"/>
      <c r="D39" s="463" t="s">
        <v>50</v>
      </c>
      <c r="E39" s="464"/>
      <c r="F39" s="2">
        <v>5</v>
      </c>
      <c r="G39" s="2"/>
      <c r="H39" s="2"/>
      <c r="I39" s="2"/>
      <c r="J39" s="94"/>
      <c r="K39" s="105"/>
      <c r="L39" s="153"/>
      <c r="M39" s="2" t="s">
        <v>166</v>
      </c>
      <c r="N39" s="2"/>
      <c r="O39" s="2">
        <v>10</v>
      </c>
      <c r="P39" s="2"/>
      <c r="Q39" s="2"/>
      <c r="R39" s="103"/>
      <c r="S39" s="187" t="s">
        <v>171</v>
      </c>
      <c r="T39" s="2"/>
      <c r="U39" s="179">
        <v>5</v>
      </c>
      <c r="V39" s="454"/>
      <c r="W39" s="197" t="s">
        <v>110</v>
      </c>
      <c r="X39" s="45" t="s">
        <v>27</v>
      </c>
      <c r="Y39" s="166">
        <v>1.6</v>
      </c>
      <c r="Z39" s="17"/>
      <c r="AA39" s="46" t="s">
        <v>28</v>
      </c>
      <c r="AB39" s="18">
        <v>2.2999999999999998</v>
      </c>
      <c r="AC39" s="47">
        <f>AB39*7</f>
        <v>16.099999999999998</v>
      </c>
      <c r="AD39" s="18">
        <f>AB39*5</f>
        <v>11.5</v>
      </c>
      <c r="AE39" s="18" t="s">
        <v>29</v>
      </c>
      <c r="AF39" s="48">
        <f>AC39*4+AD39*9</f>
        <v>167.89999999999998</v>
      </c>
      <c r="AG39" s="95"/>
    </row>
    <row r="40" spans="2:33" ht="27.9" customHeight="1" x14ac:dyDescent="0.4">
      <c r="B40" s="165" t="s">
        <v>10</v>
      </c>
      <c r="C40" s="452"/>
      <c r="D40" s="2" t="s">
        <v>78</v>
      </c>
      <c r="E40" s="49"/>
      <c r="F40" s="2">
        <v>5</v>
      </c>
      <c r="G40" s="169"/>
      <c r="H40" s="105"/>
      <c r="I40" s="153"/>
      <c r="J40" s="3"/>
      <c r="K40" s="3"/>
      <c r="L40" s="3"/>
      <c r="M40" s="2" t="s">
        <v>168</v>
      </c>
      <c r="N40" s="2" t="s">
        <v>167</v>
      </c>
      <c r="O40" s="2">
        <v>30</v>
      </c>
      <c r="P40" s="2"/>
      <c r="Q40" s="49"/>
      <c r="R40" s="103"/>
      <c r="S40" s="187"/>
      <c r="T40" s="3"/>
      <c r="U40" s="179"/>
      <c r="V40" s="454"/>
      <c r="W40" s="196">
        <f>Y37*0+Y38*5+Y39*0+Y40*5+Y41*0+Y42*4</f>
        <v>24</v>
      </c>
      <c r="X40" s="45" t="s">
        <v>30</v>
      </c>
      <c r="Y40" s="166">
        <v>2.5</v>
      </c>
      <c r="Z40" s="16"/>
      <c r="AA40" s="17" t="s">
        <v>31</v>
      </c>
      <c r="AB40" s="18">
        <v>1.6</v>
      </c>
      <c r="AC40" s="18">
        <f>AB40*1</f>
        <v>1.6</v>
      </c>
      <c r="AD40" s="18" t="s">
        <v>29</v>
      </c>
      <c r="AE40" s="18">
        <f>AB40*5</f>
        <v>8</v>
      </c>
      <c r="AF40" s="18">
        <f>AC40*4+AE40*4</f>
        <v>38.4</v>
      </c>
      <c r="AG40" s="96"/>
    </row>
    <row r="41" spans="2:33" ht="27.9" customHeight="1" x14ac:dyDescent="0.3">
      <c r="B41" s="471" t="s">
        <v>32</v>
      </c>
      <c r="C41" s="452"/>
      <c r="D41" s="2" t="s">
        <v>86</v>
      </c>
      <c r="E41" s="91"/>
      <c r="F41" s="2">
        <v>1</v>
      </c>
      <c r="G41" s="2"/>
      <c r="H41" s="49"/>
      <c r="I41" s="2"/>
      <c r="J41" s="3"/>
      <c r="K41" s="2"/>
      <c r="L41" s="3"/>
      <c r="M41" s="2" t="s">
        <v>169</v>
      </c>
      <c r="N41" s="2"/>
      <c r="O41" s="2">
        <v>1</v>
      </c>
      <c r="P41" s="2"/>
      <c r="Q41" s="49"/>
      <c r="R41" s="103"/>
      <c r="S41" s="172"/>
      <c r="T41" s="3"/>
      <c r="U41" s="179"/>
      <c r="V41" s="454"/>
      <c r="W41" s="197" t="s">
        <v>111</v>
      </c>
      <c r="X41" s="45" t="s">
        <v>33</v>
      </c>
      <c r="Y41" s="166">
        <v>0</v>
      </c>
      <c r="Z41" s="17"/>
      <c r="AA41" s="17" t="s">
        <v>34</v>
      </c>
      <c r="AB41" s="18">
        <v>2.5</v>
      </c>
      <c r="AC41" s="18"/>
      <c r="AD41" s="18">
        <f>AB41*5</f>
        <v>12.5</v>
      </c>
      <c r="AE41" s="18" t="s">
        <v>29</v>
      </c>
      <c r="AF41" s="18">
        <f>AD41*9</f>
        <v>112.5</v>
      </c>
      <c r="AG41" s="95"/>
    </row>
    <row r="42" spans="2:33" ht="27.9" customHeight="1" x14ac:dyDescent="0.4">
      <c r="B42" s="471"/>
      <c r="C42" s="452"/>
      <c r="D42" s="3" t="s">
        <v>161</v>
      </c>
      <c r="E42" s="3"/>
      <c r="F42" s="3">
        <v>10</v>
      </c>
      <c r="G42" s="2"/>
      <c r="H42" s="49"/>
      <c r="I42" s="2"/>
      <c r="J42" s="3"/>
      <c r="K42" s="2"/>
      <c r="L42" s="3"/>
      <c r="M42" s="2"/>
      <c r="N42" s="2"/>
      <c r="O42" s="2"/>
      <c r="P42" s="2"/>
      <c r="Q42" s="49"/>
      <c r="R42" s="103"/>
      <c r="S42" s="172"/>
      <c r="T42" s="49"/>
      <c r="U42" s="179"/>
      <c r="V42" s="454"/>
      <c r="W42" s="196">
        <f>Y37*2+Y38*7+Y39*1+Y40*0+Y41*0+Y42*8</f>
        <v>28.7</v>
      </c>
      <c r="X42" s="86" t="s">
        <v>42</v>
      </c>
      <c r="Y42" s="167">
        <v>0</v>
      </c>
      <c r="Z42" s="16"/>
      <c r="AA42" s="17" t="s">
        <v>35</v>
      </c>
      <c r="AE42" s="17">
        <f>AB42*15</f>
        <v>0</v>
      </c>
      <c r="AG42" s="96"/>
    </row>
    <row r="43" spans="2:33" ht="27.9" customHeight="1" x14ac:dyDescent="0.3">
      <c r="B43" s="168" t="s">
        <v>36</v>
      </c>
      <c r="C43" s="52"/>
      <c r="D43" s="3"/>
      <c r="E43" s="3"/>
      <c r="F43" s="3"/>
      <c r="G43" s="2"/>
      <c r="H43" s="49"/>
      <c r="I43" s="2"/>
      <c r="J43" s="2"/>
      <c r="K43" s="49"/>
      <c r="L43" s="2"/>
      <c r="M43" s="2"/>
      <c r="N43" s="2"/>
      <c r="O43" s="2"/>
      <c r="P43" s="2"/>
      <c r="Q43" s="49"/>
      <c r="R43" s="103"/>
      <c r="S43" s="178"/>
      <c r="T43" s="49"/>
      <c r="U43" s="2"/>
      <c r="V43" s="454"/>
      <c r="W43" s="197" t="s">
        <v>12</v>
      </c>
      <c r="X43" s="53"/>
      <c r="Y43" s="166"/>
      <c r="Z43" s="17"/>
      <c r="AC43" s="17">
        <f>SUM(AC38:AC42)</f>
        <v>29.7</v>
      </c>
      <c r="AD43" s="17">
        <f>SUM(AD38:AD42)</f>
        <v>24</v>
      </c>
      <c r="AE43" s="17">
        <f>SUM(AE38:AE42)</f>
        <v>98</v>
      </c>
      <c r="AF43" s="17">
        <f>AC43*4+AD43*9+AE43*4</f>
        <v>726.8</v>
      </c>
      <c r="AG43" s="95"/>
    </row>
    <row r="44" spans="2:33" ht="27.9" customHeight="1" x14ac:dyDescent="0.4">
      <c r="B44" s="203"/>
      <c r="C44" s="128"/>
      <c r="D44" s="204"/>
      <c r="E44" s="129"/>
      <c r="F44" s="130"/>
      <c r="G44" s="130"/>
      <c r="H44" s="129"/>
      <c r="I44" s="130"/>
      <c r="J44" s="130"/>
      <c r="K44" s="129"/>
      <c r="L44" s="130"/>
      <c r="M44" s="130"/>
      <c r="N44" s="129"/>
      <c r="O44" s="130"/>
      <c r="P44" s="130"/>
      <c r="Q44" s="129"/>
      <c r="R44" s="205"/>
      <c r="S44" s="206"/>
      <c r="T44" s="129"/>
      <c r="U44" s="130"/>
      <c r="V44" s="470"/>
      <c r="W44" s="207">
        <f>W38*4+W42*4+W40*9</f>
        <v>752.8</v>
      </c>
      <c r="X44" s="208"/>
      <c r="Y44" s="209"/>
      <c r="Z44" s="16"/>
      <c r="AC44" s="56">
        <f>AC43*4/AF43</f>
        <v>0.16345624656026417</v>
      </c>
      <c r="AD44" s="56">
        <f>AD43*9/AF43</f>
        <v>0.29719317556411667</v>
      </c>
      <c r="AE44" s="56">
        <f>AE43*4/AF43</f>
        <v>0.53935057787561924</v>
      </c>
      <c r="AG44" s="97"/>
    </row>
    <row r="45" spans="2:33" ht="27.9" customHeight="1" x14ac:dyDescent="0.4">
      <c r="B45" s="165">
        <v>2</v>
      </c>
      <c r="C45" s="460"/>
      <c r="D45" s="127" t="str">
        <f>'113.2月菜單'!R12</f>
        <v>香Q米飯</v>
      </c>
      <c r="E45" s="34" t="s">
        <v>15</v>
      </c>
      <c r="F45" s="127"/>
      <c r="G45" s="127" t="str">
        <f>'113.2月菜單'!R13</f>
        <v>東坡控肉(醃)</v>
      </c>
      <c r="H45" s="127" t="s">
        <v>17</v>
      </c>
      <c r="I45" s="199"/>
      <c r="J45" s="127" t="str">
        <f>'113.2月菜單'!R14</f>
        <v>雞塊X2(加)</v>
      </c>
      <c r="K45" s="127" t="s">
        <v>178</v>
      </c>
      <c r="L45" s="127"/>
      <c r="M45" s="127" t="str">
        <f>'113.2月菜單'!R15</f>
        <v>砂鍋粉絲</v>
      </c>
      <c r="N45" s="127" t="s">
        <v>179</v>
      </c>
      <c r="O45" s="127"/>
      <c r="P45" s="127" t="str">
        <f>'113.2月菜單'!R16</f>
        <v>深色蔬菜</v>
      </c>
      <c r="Q45" s="127" t="s">
        <v>18</v>
      </c>
      <c r="R45" s="200"/>
      <c r="S45" s="201" t="str">
        <f>'113.2月菜單'!R17</f>
        <v>海芽薑絲湯</v>
      </c>
      <c r="T45" s="127" t="s">
        <v>17</v>
      </c>
      <c r="U45" s="202"/>
      <c r="V45" s="454"/>
      <c r="W45" s="195" t="s">
        <v>105</v>
      </c>
      <c r="X45" s="45" t="s">
        <v>19</v>
      </c>
      <c r="Y45" s="166">
        <v>5.5</v>
      </c>
    </row>
    <row r="46" spans="2:33" ht="28.2" x14ac:dyDescent="0.4">
      <c r="B46" s="165" t="s">
        <v>8</v>
      </c>
      <c r="C46" s="452"/>
      <c r="D46" s="2" t="s">
        <v>24</v>
      </c>
      <c r="E46" s="3"/>
      <c r="F46" s="2">
        <v>100</v>
      </c>
      <c r="G46" s="3" t="s">
        <v>116</v>
      </c>
      <c r="H46" s="3" t="s">
        <v>174</v>
      </c>
      <c r="I46" s="3">
        <v>25</v>
      </c>
      <c r="J46" s="3" t="s">
        <v>176</v>
      </c>
      <c r="K46" s="2" t="s">
        <v>177</v>
      </c>
      <c r="L46" s="2">
        <v>30</v>
      </c>
      <c r="M46" s="2" t="s">
        <v>50</v>
      </c>
      <c r="N46" s="2"/>
      <c r="O46" s="2">
        <v>3</v>
      </c>
      <c r="P46" s="2" t="s">
        <v>53</v>
      </c>
      <c r="Q46" s="2"/>
      <c r="R46" s="103">
        <v>80</v>
      </c>
      <c r="S46" s="175" t="s">
        <v>119</v>
      </c>
      <c r="T46" s="2"/>
      <c r="U46" s="179">
        <v>5</v>
      </c>
      <c r="V46" s="454"/>
      <c r="W46" s="196">
        <f>Y45*15+Y46*0+Y47*5+Y48*0+Y49*15+Y50*12+15</f>
        <v>105</v>
      </c>
      <c r="X46" s="40" t="s">
        <v>25</v>
      </c>
      <c r="Y46" s="166">
        <v>2.2000000000000002</v>
      </c>
    </row>
    <row r="47" spans="2:33" ht="28.2" x14ac:dyDescent="0.4">
      <c r="B47" s="165">
        <v>17</v>
      </c>
      <c r="C47" s="452"/>
      <c r="D47" s="2"/>
      <c r="E47" s="2"/>
      <c r="F47" s="2"/>
      <c r="G47" s="468" t="s">
        <v>175</v>
      </c>
      <c r="H47" s="469"/>
      <c r="I47" s="3">
        <v>50</v>
      </c>
      <c r="J47" s="2"/>
      <c r="K47" s="2"/>
      <c r="L47" s="2"/>
      <c r="M47" s="2" t="s">
        <v>87</v>
      </c>
      <c r="N47" s="2"/>
      <c r="O47" s="2">
        <v>35</v>
      </c>
      <c r="P47" s="2"/>
      <c r="Q47" s="2"/>
      <c r="R47" s="103"/>
      <c r="S47" s="172" t="s">
        <v>91</v>
      </c>
      <c r="T47" s="2"/>
      <c r="U47" s="179">
        <v>1</v>
      </c>
      <c r="V47" s="454"/>
      <c r="W47" s="197" t="s">
        <v>106</v>
      </c>
      <c r="X47" s="45" t="s">
        <v>27</v>
      </c>
      <c r="Y47" s="166">
        <v>1.5</v>
      </c>
    </row>
    <row r="48" spans="2:33" ht="28.2" x14ac:dyDescent="0.4">
      <c r="B48" s="165" t="s">
        <v>10</v>
      </c>
      <c r="C48" s="452"/>
      <c r="D48" s="2"/>
      <c r="E48" s="49"/>
      <c r="F48" s="2"/>
      <c r="G48" s="169"/>
      <c r="H48" s="105"/>
      <c r="I48" s="153"/>
      <c r="J48" s="212"/>
      <c r="K48" s="213"/>
      <c r="L48" s="2"/>
      <c r="M48" s="2" t="s">
        <v>76</v>
      </c>
      <c r="N48" s="49"/>
      <c r="O48" s="2">
        <v>3</v>
      </c>
      <c r="P48" s="2"/>
      <c r="Q48" s="49"/>
      <c r="R48" s="103"/>
      <c r="S48" s="172"/>
      <c r="T48" s="3"/>
      <c r="U48" s="179"/>
      <c r="V48" s="454"/>
      <c r="W48" s="196">
        <f>Y45*0+Y46*5+Y47*0+Y48*5+Y49*0+Y50*4</f>
        <v>23.5</v>
      </c>
      <c r="X48" s="45" t="s">
        <v>30</v>
      </c>
      <c r="Y48" s="166">
        <v>2.5</v>
      </c>
    </row>
    <row r="49" spans="2:25" ht="28.2" x14ac:dyDescent="0.3">
      <c r="B49" s="471" t="s">
        <v>96</v>
      </c>
      <c r="C49" s="452"/>
      <c r="D49" s="2"/>
      <c r="E49" s="49"/>
      <c r="F49" s="2"/>
      <c r="G49" s="2"/>
      <c r="H49" s="49"/>
      <c r="I49" s="2"/>
      <c r="J49" s="2"/>
      <c r="K49" s="49"/>
      <c r="L49" s="2"/>
      <c r="M49" s="2" t="s">
        <v>180</v>
      </c>
      <c r="N49" s="49"/>
      <c r="O49" s="2">
        <v>8</v>
      </c>
      <c r="P49" s="2"/>
      <c r="Q49" s="49"/>
      <c r="R49" s="103"/>
      <c r="S49" s="172"/>
      <c r="T49" s="49"/>
      <c r="U49" s="179"/>
      <c r="V49" s="454"/>
      <c r="W49" s="197" t="s">
        <v>107</v>
      </c>
      <c r="X49" s="45" t="s">
        <v>33</v>
      </c>
      <c r="Y49" s="166">
        <v>0</v>
      </c>
    </row>
    <row r="50" spans="2:25" ht="28.2" x14ac:dyDescent="0.4">
      <c r="B50" s="471"/>
      <c r="C50" s="452"/>
      <c r="D50" s="2"/>
      <c r="E50" s="49"/>
      <c r="F50" s="2"/>
      <c r="G50" s="2"/>
      <c r="H50" s="49"/>
      <c r="I50" s="2"/>
      <c r="J50" s="3"/>
      <c r="K50" s="2"/>
      <c r="L50" s="3"/>
      <c r="M50" s="2" t="s">
        <v>181</v>
      </c>
      <c r="N50" s="49"/>
      <c r="O50" s="2">
        <v>1</v>
      </c>
      <c r="P50" s="2"/>
      <c r="Q50" s="49"/>
      <c r="R50" s="103"/>
      <c r="S50" s="172"/>
      <c r="T50" s="49"/>
      <c r="U50" s="179"/>
      <c r="V50" s="454"/>
      <c r="W50" s="196">
        <f>Y45*2+Y46*7+Y47*1+Y48*0+Y49*0+Y50*8</f>
        <v>27.900000000000002</v>
      </c>
      <c r="X50" s="86" t="s">
        <v>42</v>
      </c>
      <c r="Y50" s="167">
        <v>0</v>
      </c>
    </row>
    <row r="51" spans="2:25" ht="28.2" x14ac:dyDescent="0.3">
      <c r="B51" s="168" t="s">
        <v>36</v>
      </c>
      <c r="C51" s="52"/>
      <c r="D51" s="3"/>
      <c r="E51" s="3"/>
      <c r="F51" s="3"/>
      <c r="G51" s="2"/>
      <c r="H51" s="49"/>
      <c r="I51" s="2"/>
      <c r="J51" s="2"/>
      <c r="K51" s="49"/>
      <c r="L51" s="2"/>
      <c r="M51" s="2"/>
      <c r="N51" s="2"/>
      <c r="O51" s="2"/>
      <c r="P51" s="2"/>
      <c r="Q51" s="49"/>
      <c r="R51" s="103"/>
      <c r="S51" s="178"/>
      <c r="T51" s="49"/>
      <c r="U51" s="2"/>
      <c r="V51" s="454"/>
      <c r="W51" s="197" t="s">
        <v>12</v>
      </c>
      <c r="X51" s="53"/>
      <c r="Y51" s="166"/>
    </row>
    <row r="52" spans="2:25" ht="28.8" thickBot="1" x14ac:dyDescent="0.45">
      <c r="B52" s="170"/>
      <c r="C52" s="116"/>
      <c r="D52" s="192"/>
      <c r="E52" s="117"/>
      <c r="F52" s="118"/>
      <c r="G52" s="118"/>
      <c r="H52" s="117"/>
      <c r="I52" s="118"/>
      <c r="J52" s="118"/>
      <c r="K52" s="117"/>
      <c r="L52" s="118"/>
      <c r="M52" s="118"/>
      <c r="N52" s="117"/>
      <c r="O52" s="118"/>
      <c r="P52" s="118"/>
      <c r="Q52" s="117"/>
      <c r="R52" s="193"/>
      <c r="S52" s="194"/>
      <c r="T52" s="117"/>
      <c r="U52" s="118"/>
      <c r="V52" s="472"/>
      <c r="W52" s="198">
        <f>W46*4+W50*4+W48*9</f>
        <v>743.1</v>
      </c>
      <c r="X52" s="131"/>
      <c r="Y52" s="171"/>
    </row>
  </sheetData>
  <mergeCells count="24">
    <mergeCell ref="C13:C18"/>
    <mergeCell ref="V13:V20"/>
    <mergeCell ref="B17:B18"/>
    <mergeCell ref="C21:C26"/>
    <mergeCell ref="V21:V28"/>
    <mergeCell ref="B25:B26"/>
    <mergeCell ref="B1:Y1"/>
    <mergeCell ref="B2:G2"/>
    <mergeCell ref="F3:L3"/>
    <mergeCell ref="C5:C10"/>
    <mergeCell ref="V5:V12"/>
    <mergeCell ref="B9:B10"/>
    <mergeCell ref="G47:H47"/>
    <mergeCell ref="V29:V36"/>
    <mergeCell ref="B33:B34"/>
    <mergeCell ref="C37:C42"/>
    <mergeCell ref="V37:V44"/>
    <mergeCell ref="B41:B42"/>
    <mergeCell ref="M31:N31"/>
    <mergeCell ref="D39:E39"/>
    <mergeCell ref="C45:C50"/>
    <mergeCell ref="V45:V52"/>
    <mergeCell ref="B49:B50"/>
    <mergeCell ref="C29:C34"/>
  </mergeCells>
  <phoneticPr fontId="19" type="noConversion"/>
  <pageMargins left="1.23" right="0.17" top="0.18" bottom="0.17" header="0.5" footer="0.23"/>
  <pageSetup paperSize="9" scale="3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52"/>
  <sheetViews>
    <sheetView zoomScale="60" workbookViewId="0">
      <selection activeCell="B35" sqref="B35:E35"/>
    </sheetView>
  </sheetViews>
  <sheetFormatPr defaultColWidth="9" defaultRowHeight="21" x14ac:dyDescent="0.3"/>
  <cols>
    <col min="1" max="1" width="1.88671875" style="43" customWidth="1"/>
    <col min="2" max="2" width="4.88671875" style="74" customWidth="1"/>
    <col min="3" max="3" width="0" style="43" hidden="1" customWidth="1"/>
    <col min="4" max="4" width="18.6640625" style="43" customWidth="1"/>
    <col min="5" max="5" width="5.6640625" style="75" customWidth="1"/>
    <col min="6" max="6" width="9.6640625" style="43" customWidth="1"/>
    <col min="7" max="7" width="18.6640625" style="43" customWidth="1"/>
    <col min="8" max="8" width="5.6640625" style="75" customWidth="1"/>
    <col min="9" max="9" width="9.6640625" style="43" customWidth="1"/>
    <col min="10" max="10" width="18.6640625" style="43" customWidth="1"/>
    <col min="11" max="11" width="5.6640625" style="75" customWidth="1"/>
    <col min="12" max="12" width="9.6640625" style="43" customWidth="1"/>
    <col min="13" max="13" width="18.6640625" style="43" customWidth="1"/>
    <col min="14" max="14" width="5.6640625" style="75" customWidth="1"/>
    <col min="15" max="15" width="9.6640625" style="43" customWidth="1"/>
    <col min="16" max="16" width="18.6640625" style="43" customWidth="1"/>
    <col min="17" max="17" width="5.6640625" style="75" customWidth="1"/>
    <col min="18" max="18" width="9.6640625" style="43" customWidth="1"/>
    <col min="19" max="19" width="18.6640625" style="43" customWidth="1"/>
    <col min="20" max="20" width="5.6640625" style="75" customWidth="1"/>
    <col min="21" max="21" width="9.6640625" style="43" customWidth="1"/>
    <col min="22" max="22" width="5.21875" style="83" customWidth="1"/>
    <col min="23" max="23" width="11.77734375" style="80" customWidth="1"/>
    <col min="24" max="24" width="11.21875" style="81" customWidth="1"/>
    <col min="25" max="25" width="6.6640625" style="84" customWidth="1"/>
    <col min="26" max="26" width="6.6640625" style="43" customWidth="1"/>
    <col min="27" max="27" width="6" style="17" hidden="1" customWidth="1"/>
    <col min="28" max="28" width="5.44140625" style="18" hidden="1" customWidth="1"/>
    <col min="29" max="29" width="7.77734375" style="17" hidden="1" customWidth="1"/>
    <col min="30" max="30" width="8" style="17" hidden="1" customWidth="1"/>
    <col min="31" max="31" width="7.88671875" style="17" hidden="1" customWidth="1"/>
    <col min="32" max="32" width="7.44140625" style="17" hidden="1" customWidth="1"/>
    <col min="33" max="33" width="9" style="17"/>
    <col min="34" max="16384" width="9" style="43"/>
  </cols>
  <sheetData>
    <row r="1" spans="2:33" s="5" customFormat="1" ht="39" x14ac:dyDescent="0.7">
      <c r="B1" s="449" t="s">
        <v>254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"/>
      <c r="AB1" s="6"/>
    </row>
    <row r="2" spans="2:33" s="5" customFormat="1" ht="13.5" customHeight="1" x14ac:dyDescent="0.6">
      <c r="B2" s="450"/>
      <c r="C2" s="451"/>
      <c r="D2" s="451"/>
      <c r="E2" s="451"/>
      <c r="F2" s="451"/>
      <c r="G2" s="451"/>
      <c r="H2" s="115"/>
      <c r="I2" s="4"/>
      <c r="J2" s="4"/>
      <c r="K2" s="115"/>
      <c r="L2" s="4"/>
      <c r="M2" s="4"/>
      <c r="N2" s="115"/>
      <c r="O2" s="4"/>
      <c r="P2" s="4"/>
      <c r="Q2" s="115"/>
      <c r="R2" s="4"/>
      <c r="S2" s="4"/>
      <c r="T2" s="115"/>
      <c r="U2" s="4"/>
      <c r="V2" s="7"/>
      <c r="W2" s="8"/>
      <c r="X2" s="9"/>
      <c r="Y2" s="8"/>
      <c r="Z2" s="4"/>
      <c r="AB2" s="6"/>
    </row>
    <row r="3" spans="2:33" s="17" customFormat="1" ht="32.25" customHeight="1" thickBot="1" x14ac:dyDescent="0.5">
      <c r="B3" s="87" t="s">
        <v>43</v>
      </c>
      <c r="C3" s="10"/>
      <c r="D3" s="11"/>
      <c r="E3" s="11"/>
      <c r="F3" s="457" t="s">
        <v>80</v>
      </c>
      <c r="G3" s="457"/>
      <c r="H3" s="457"/>
      <c r="I3" s="457"/>
      <c r="J3" s="457"/>
      <c r="K3" s="457"/>
      <c r="L3" s="457"/>
      <c r="M3" s="11"/>
      <c r="N3" s="11"/>
      <c r="O3" s="11"/>
      <c r="P3" s="11"/>
      <c r="Q3" s="11"/>
      <c r="R3" s="11"/>
      <c r="S3" s="5"/>
      <c r="T3" s="11"/>
      <c r="U3" s="11"/>
      <c r="V3" s="12"/>
      <c r="W3" s="13"/>
      <c r="X3" s="14"/>
      <c r="Y3" s="15"/>
      <c r="Z3" s="16"/>
      <c r="AB3" s="18"/>
    </row>
    <row r="4" spans="2:33" s="32" customFormat="1" ht="100.2" x14ac:dyDescent="0.3">
      <c r="B4" s="19" t="s">
        <v>0</v>
      </c>
      <c r="C4" s="20" t="s">
        <v>1</v>
      </c>
      <c r="D4" s="21" t="s">
        <v>2</v>
      </c>
      <c r="E4" s="22" t="s">
        <v>41</v>
      </c>
      <c r="F4" s="21"/>
      <c r="G4" s="21" t="s">
        <v>3</v>
      </c>
      <c r="H4" s="22" t="s">
        <v>41</v>
      </c>
      <c r="I4" s="21"/>
      <c r="J4" s="21" t="s">
        <v>4</v>
      </c>
      <c r="K4" s="22" t="s">
        <v>41</v>
      </c>
      <c r="L4" s="23"/>
      <c r="M4" s="21" t="s">
        <v>4</v>
      </c>
      <c r="N4" s="22" t="s">
        <v>41</v>
      </c>
      <c r="O4" s="21"/>
      <c r="P4" s="21" t="s">
        <v>4</v>
      </c>
      <c r="Q4" s="22" t="s">
        <v>41</v>
      </c>
      <c r="R4" s="21"/>
      <c r="S4" s="24" t="s">
        <v>5</v>
      </c>
      <c r="T4" s="22" t="s">
        <v>41</v>
      </c>
      <c r="U4" s="21"/>
      <c r="V4" s="89" t="s">
        <v>48</v>
      </c>
      <c r="W4" s="25" t="s">
        <v>6</v>
      </c>
      <c r="X4" s="26" t="s">
        <v>13</v>
      </c>
      <c r="Y4" s="27" t="s">
        <v>14</v>
      </c>
      <c r="Z4" s="28"/>
      <c r="AA4" s="29"/>
      <c r="AB4" s="30"/>
      <c r="AC4" s="31"/>
      <c r="AD4" s="31"/>
      <c r="AE4" s="31"/>
      <c r="AF4" s="31"/>
      <c r="AG4" s="94"/>
    </row>
    <row r="5" spans="2:33" s="38" customFormat="1" ht="65.099999999999994" customHeight="1" x14ac:dyDescent="0.4">
      <c r="B5" s="33">
        <v>2</v>
      </c>
      <c r="C5" s="452"/>
      <c r="D5" s="34" t="str">
        <f>'113.2月菜單'!B21</f>
        <v>香Q米飯</v>
      </c>
      <c r="E5" s="34" t="s">
        <v>15</v>
      </c>
      <c r="F5" s="1" t="s">
        <v>16</v>
      </c>
      <c r="G5" s="34" t="str">
        <f>'113.2月菜單'!B22</f>
        <v>鮮嫩豬排</v>
      </c>
      <c r="H5" s="34" t="s">
        <v>220</v>
      </c>
      <c r="I5" s="1" t="s">
        <v>16</v>
      </c>
      <c r="J5" s="34" t="str">
        <f>'113.2月菜單'!B23</f>
        <v>菜脯蛋(醃)</v>
      </c>
      <c r="K5" s="34" t="s">
        <v>185</v>
      </c>
      <c r="L5" s="1" t="s">
        <v>16</v>
      </c>
      <c r="M5" s="34" t="str">
        <f>'113.2月菜單'!B24</f>
        <v>香蔥吉拿棒(冷)+雞肉丸X2(加)</v>
      </c>
      <c r="N5" s="34" t="s">
        <v>235</v>
      </c>
      <c r="O5" s="1" t="s">
        <v>16</v>
      </c>
      <c r="P5" s="34" t="str">
        <f>'113.2月菜單'!B25</f>
        <v>淺色蔬菜</v>
      </c>
      <c r="Q5" s="34" t="s">
        <v>18</v>
      </c>
      <c r="R5" s="1" t="s">
        <v>16</v>
      </c>
      <c r="S5" s="34" t="str">
        <f>'113.2月菜單'!B26</f>
        <v>什錦湯</v>
      </c>
      <c r="T5" s="34" t="s">
        <v>232</v>
      </c>
      <c r="U5" s="1" t="s">
        <v>16</v>
      </c>
      <c r="V5" s="453"/>
      <c r="W5" s="35" t="s">
        <v>44</v>
      </c>
      <c r="X5" s="36" t="s">
        <v>19</v>
      </c>
      <c r="Y5" s="37">
        <v>5</v>
      </c>
      <c r="Z5" s="17"/>
      <c r="AA5" s="17"/>
      <c r="AB5" s="18"/>
      <c r="AC5" s="17" t="s">
        <v>20</v>
      </c>
      <c r="AD5" s="17" t="s">
        <v>21</v>
      </c>
      <c r="AE5" s="17" t="s">
        <v>22</v>
      </c>
      <c r="AF5" s="17" t="s">
        <v>23</v>
      </c>
      <c r="AG5" s="95"/>
    </row>
    <row r="6" spans="2:33" ht="27.9" customHeight="1" x14ac:dyDescent="0.4">
      <c r="B6" s="39" t="s">
        <v>8</v>
      </c>
      <c r="C6" s="452"/>
      <c r="D6" s="2" t="s">
        <v>52</v>
      </c>
      <c r="E6" s="3"/>
      <c r="F6" s="2">
        <v>100</v>
      </c>
      <c r="G6" s="473" t="s">
        <v>82</v>
      </c>
      <c r="H6" s="474"/>
      <c r="I6" s="3">
        <v>40</v>
      </c>
      <c r="J6" s="2" t="s">
        <v>183</v>
      </c>
      <c r="K6" s="2" t="s">
        <v>174</v>
      </c>
      <c r="L6" s="2">
        <v>20</v>
      </c>
      <c r="M6" s="3" t="s">
        <v>237</v>
      </c>
      <c r="N6" s="3" t="s">
        <v>236</v>
      </c>
      <c r="O6" s="3">
        <v>30</v>
      </c>
      <c r="P6" s="2" t="s">
        <v>53</v>
      </c>
      <c r="Q6" s="2"/>
      <c r="R6" s="2">
        <v>80</v>
      </c>
      <c r="S6" s="3" t="s">
        <v>112</v>
      </c>
      <c r="T6" s="2"/>
      <c r="U6" s="2">
        <v>50</v>
      </c>
      <c r="V6" s="454"/>
      <c r="W6" s="96">
        <f>Y5*15+Y6*0+Y7*5+Y8*0+Y9*15+Y10*12+15</f>
        <v>97.5</v>
      </c>
      <c r="X6" s="40" t="s">
        <v>25</v>
      </c>
      <c r="Y6" s="41">
        <v>2.4</v>
      </c>
      <c r="Z6" s="16"/>
      <c r="AA6" s="42" t="s">
        <v>26</v>
      </c>
      <c r="AB6" s="18">
        <v>6</v>
      </c>
      <c r="AC6" s="18">
        <f>AB6*2</f>
        <v>12</v>
      </c>
      <c r="AD6" s="18"/>
      <c r="AE6" s="18">
        <f>AB6*15</f>
        <v>90</v>
      </c>
      <c r="AF6" s="18">
        <f>AC6*4+AE6*4</f>
        <v>408</v>
      </c>
      <c r="AG6" s="96"/>
    </row>
    <row r="7" spans="2:33" ht="27.9" customHeight="1" x14ac:dyDescent="0.4">
      <c r="B7" s="39">
        <v>19</v>
      </c>
      <c r="C7" s="452"/>
      <c r="D7" s="2"/>
      <c r="E7" s="3"/>
      <c r="F7" s="2"/>
      <c r="G7" s="212"/>
      <c r="H7" s="213"/>
      <c r="I7" s="3"/>
      <c r="J7" s="2" t="s">
        <v>184</v>
      </c>
      <c r="K7" s="2"/>
      <c r="L7" s="2">
        <v>50</v>
      </c>
      <c r="M7" s="2" t="s">
        <v>259</v>
      </c>
      <c r="N7" s="3" t="s">
        <v>258</v>
      </c>
      <c r="O7" s="2">
        <v>30</v>
      </c>
      <c r="P7" s="2"/>
      <c r="Q7" s="2"/>
      <c r="R7" s="2"/>
      <c r="S7" s="468" t="s">
        <v>85</v>
      </c>
      <c r="T7" s="469"/>
      <c r="U7" s="2">
        <v>5</v>
      </c>
      <c r="V7" s="454"/>
      <c r="W7" s="44" t="s">
        <v>46</v>
      </c>
      <c r="X7" s="45" t="s">
        <v>27</v>
      </c>
      <c r="Y7" s="41">
        <v>1.5</v>
      </c>
      <c r="Z7" s="17"/>
      <c r="AA7" s="46" t="s">
        <v>28</v>
      </c>
      <c r="AB7" s="18">
        <v>2</v>
      </c>
      <c r="AC7" s="47">
        <f>AB7*7</f>
        <v>14</v>
      </c>
      <c r="AD7" s="18">
        <f>AB7*5</f>
        <v>10</v>
      </c>
      <c r="AE7" s="18" t="s">
        <v>29</v>
      </c>
      <c r="AF7" s="48">
        <f>AC7*4+AD7*9</f>
        <v>146</v>
      </c>
      <c r="AG7" s="95"/>
    </row>
    <row r="8" spans="2:33" ht="27.9" customHeight="1" x14ac:dyDescent="0.4">
      <c r="B8" s="39" t="s">
        <v>10</v>
      </c>
      <c r="C8" s="452"/>
      <c r="D8" s="2"/>
      <c r="E8" s="3"/>
      <c r="F8" s="2"/>
      <c r="G8" s="2"/>
      <c r="H8" s="49"/>
      <c r="I8" s="2"/>
      <c r="J8" s="2" t="s">
        <v>186</v>
      </c>
      <c r="K8" s="91"/>
      <c r="L8" s="2">
        <v>1</v>
      </c>
      <c r="M8" s="214"/>
      <c r="N8" s="215"/>
      <c r="O8" s="2"/>
      <c r="P8" s="2"/>
      <c r="Q8" s="49"/>
      <c r="R8" s="2"/>
      <c r="S8" s="3" t="s">
        <v>233</v>
      </c>
      <c r="T8" s="2"/>
      <c r="U8" s="2">
        <v>3</v>
      </c>
      <c r="V8" s="454"/>
      <c r="W8" s="92">
        <f>Y5*0+Y6*5+Y7*0+Y8*5+Y9*0+Y10*4</f>
        <v>24.5</v>
      </c>
      <c r="X8" s="45" t="s">
        <v>30</v>
      </c>
      <c r="Y8" s="41">
        <v>2.5</v>
      </c>
      <c r="Z8" s="16"/>
      <c r="AA8" s="17" t="s">
        <v>31</v>
      </c>
      <c r="AB8" s="18">
        <v>1.5</v>
      </c>
      <c r="AC8" s="18">
        <f>AB8*1</f>
        <v>1.5</v>
      </c>
      <c r="AD8" s="18" t="s">
        <v>29</v>
      </c>
      <c r="AE8" s="18">
        <f>AB8*5</f>
        <v>7.5</v>
      </c>
      <c r="AF8" s="18">
        <f>AC8*4+AE8*4</f>
        <v>36</v>
      </c>
      <c r="AG8" s="96"/>
    </row>
    <row r="9" spans="2:33" ht="27.9" customHeight="1" x14ac:dyDescent="0.3">
      <c r="B9" s="456" t="s">
        <v>37</v>
      </c>
      <c r="C9" s="452"/>
      <c r="D9" s="3"/>
      <c r="E9" s="3"/>
      <c r="F9" s="3"/>
      <c r="G9" s="2"/>
      <c r="H9" s="49"/>
      <c r="I9" s="2"/>
      <c r="J9" s="2" t="s">
        <v>187</v>
      </c>
      <c r="K9" s="49"/>
      <c r="L9" s="2">
        <v>1</v>
      </c>
      <c r="M9" s="463"/>
      <c r="N9" s="464"/>
      <c r="O9" s="2"/>
      <c r="P9" s="2"/>
      <c r="Q9" s="49"/>
      <c r="R9" s="2"/>
      <c r="S9" s="3" t="s">
        <v>234</v>
      </c>
      <c r="T9" s="2"/>
      <c r="U9" s="2">
        <v>1</v>
      </c>
      <c r="V9" s="454"/>
      <c r="W9" s="44" t="s">
        <v>47</v>
      </c>
      <c r="X9" s="45" t="s">
        <v>33</v>
      </c>
      <c r="Y9" s="41">
        <v>0</v>
      </c>
      <c r="Z9" s="17"/>
      <c r="AA9" s="17" t="s">
        <v>34</v>
      </c>
      <c r="AB9" s="18">
        <v>2.5</v>
      </c>
      <c r="AC9" s="18"/>
      <c r="AD9" s="18">
        <f>AB9*5</f>
        <v>12.5</v>
      </c>
      <c r="AE9" s="18" t="s">
        <v>29</v>
      </c>
      <c r="AF9" s="18">
        <f>AD9*9</f>
        <v>112.5</v>
      </c>
      <c r="AG9" s="95"/>
    </row>
    <row r="10" spans="2:33" ht="27.9" customHeight="1" x14ac:dyDescent="0.4">
      <c r="B10" s="456"/>
      <c r="C10" s="452"/>
      <c r="D10" s="3"/>
      <c r="E10" s="3"/>
      <c r="F10" s="3"/>
      <c r="G10" s="2"/>
      <c r="H10" s="49"/>
      <c r="I10" s="2"/>
      <c r="J10" s="2"/>
      <c r="K10" s="49"/>
      <c r="L10" s="2"/>
      <c r="M10" s="3"/>
      <c r="N10" s="2"/>
      <c r="O10" s="2"/>
      <c r="P10" s="2"/>
      <c r="Q10" s="49"/>
      <c r="R10" s="2"/>
      <c r="S10" s="2"/>
      <c r="T10" s="49"/>
      <c r="U10" s="2"/>
      <c r="V10" s="454"/>
      <c r="W10" s="92">
        <f>Y5*2+Y6*7+Y7*1+Y8*0+Y9*0+Y10*8</f>
        <v>28.3</v>
      </c>
      <c r="X10" s="86" t="s">
        <v>42</v>
      </c>
      <c r="Y10" s="50">
        <v>0</v>
      </c>
      <c r="Z10" s="16"/>
      <c r="AA10" s="17" t="s">
        <v>35</v>
      </c>
      <c r="AE10" s="17">
        <f>AB10*15</f>
        <v>0</v>
      </c>
      <c r="AG10" s="96"/>
    </row>
    <row r="11" spans="2:33" ht="27.9" customHeight="1" x14ac:dyDescent="0.3">
      <c r="B11" s="51" t="s">
        <v>36</v>
      </c>
      <c r="C11" s="52"/>
      <c r="D11" s="3"/>
      <c r="E11" s="49"/>
      <c r="F11" s="3"/>
      <c r="G11" s="2"/>
      <c r="H11" s="49"/>
      <c r="I11" s="2"/>
      <c r="J11" s="2"/>
      <c r="K11" s="49"/>
      <c r="L11" s="2"/>
      <c r="M11" s="2"/>
      <c r="N11" s="49"/>
      <c r="O11" s="2"/>
      <c r="P11" s="2"/>
      <c r="Q11" s="49"/>
      <c r="R11" s="2"/>
      <c r="S11" s="2"/>
      <c r="T11" s="49"/>
      <c r="U11" s="2"/>
      <c r="V11" s="454"/>
      <c r="W11" s="44" t="s">
        <v>12</v>
      </c>
      <c r="X11" s="53"/>
      <c r="Y11" s="41"/>
      <c r="Z11" s="17"/>
      <c r="AC11" s="17">
        <f>SUM(AC6:AC10)</f>
        <v>27.5</v>
      </c>
      <c r="AD11" s="17">
        <f>SUM(AD6:AD10)</f>
        <v>22.5</v>
      </c>
      <c r="AE11" s="17">
        <f>SUM(AE6:AE10)</f>
        <v>97.5</v>
      </c>
      <c r="AF11" s="17">
        <f>AC11*4+AD11*9+AE11*4</f>
        <v>702.5</v>
      </c>
      <c r="AG11" s="95"/>
    </row>
    <row r="12" spans="2:33" ht="27.9" customHeight="1" x14ac:dyDescent="0.4">
      <c r="B12" s="54"/>
      <c r="C12" s="55"/>
      <c r="D12" s="49"/>
      <c r="E12" s="49"/>
      <c r="F12" s="2"/>
      <c r="G12" s="2"/>
      <c r="H12" s="49"/>
      <c r="I12" s="2"/>
      <c r="J12" s="2"/>
      <c r="K12" s="49"/>
      <c r="L12" s="2"/>
      <c r="M12" s="2"/>
      <c r="N12" s="49"/>
      <c r="O12" s="2"/>
      <c r="P12" s="2"/>
      <c r="Q12" s="49"/>
      <c r="R12" s="2"/>
      <c r="S12" s="2"/>
      <c r="T12" s="49"/>
      <c r="U12" s="2"/>
      <c r="V12" s="455"/>
      <c r="W12" s="93">
        <f>W6*4+W10*4+W8*9</f>
        <v>723.7</v>
      </c>
      <c r="X12" s="57"/>
      <c r="Y12" s="58"/>
      <c r="Z12" s="16"/>
      <c r="AC12" s="56">
        <f>AC11*4/AF11</f>
        <v>0.15658362989323843</v>
      </c>
      <c r="AD12" s="56">
        <f>AD11*9/AF11</f>
        <v>0.28825622775800713</v>
      </c>
      <c r="AE12" s="56">
        <f>AE11*4/AF11</f>
        <v>0.55516014234875444</v>
      </c>
      <c r="AG12" s="97"/>
    </row>
    <row r="13" spans="2:33" s="38" customFormat="1" ht="27.9" customHeight="1" x14ac:dyDescent="0.4">
      <c r="B13" s="33">
        <v>2</v>
      </c>
      <c r="C13" s="452"/>
      <c r="D13" s="34" t="str">
        <f>'113.2月菜單'!F21</f>
        <v>小米飯</v>
      </c>
      <c r="E13" s="34" t="s">
        <v>15</v>
      </c>
      <c r="F13" s="34"/>
      <c r="G13" s="34" t="str">
        <f>'113.2月菜單'!F22</f>
        <v>鹹豬肉</v>
      </c>
      <c r="H13" s="34" t="s">
        <v>17</v>
      </c>
      <c r="I13" s="34"/>
      <c r="J13" s="34" t="str">
        <f>'113.2月菜單'!F23</f>
        <v>什錦蝦仁(海)</v>
      </c>
      <c r="K13" s="34" t="s">
        <v>257</v>
      </c>
      <c r="L13" s="34"/>
      <c r="M13" s="34" t="str">
        <f>'113.2月菜單'!F24</f>
        <v>玉米三色</v>
      </c>
      <c r="N13" s="34" t="s">
        <v>188</v>
      </c>
      <c r="O13" s="34"/>
      <c r="P13" s="34" t="str">
        <f>'113.2月菜單'!F25</f>
        <v>深色蔬菜</v>
      </c>
      <c r="Q13" s="34" t="s">
        <v>18</v>
      </c>
      <c r="R13" s="34"/>
      <c r="S13" s="34" t="str">
        <f>'113.2月菜單'!F26</f>
        <v>味噌豆腐湯(豆)/獎勵金豆奶</v>
      </c>
      <c r="T13" s="34" t="s">
        <v>17</v>
      </c>
      <c r="U13" s="34"/>
      <c r="V13" s="453" t="s">
        <v>251</v>
      </c>
      <c r="W13" s="35" t="s">
        <v>44</v>
      </c>
      <c r="X13" s="36" t="s">
        <v>19</v>
      </c>
      <c r="Y13" s="37">
        <v>5.4</v>
      </c>
      <c r="Z13" s="17"/>
      <c r="AA13" s="17"/>
      <c r="AB13" s="18"/>
      <c r="AC13" s="17" t="s">
        <v>20</v>
      </c>
      <c r="AD13" s="17" t="s">
        <v>21</v>
      </c>
      <c r="AE13" s="17" t="s">
        <v>22</v>
      </c>
      <c r="AF13" s="17" t="s">
        <v>23</v>
      </c>
      <c r="AG13" s="95"/>
    </row>
    <row r="14" spans="2:33" ht="27.9" customHeight="1" x14ac:dyDescent="0.4">
      <c r="B14" s="39" t="s">
        <v>8</v>
      </c>
      <c r="C14" s="452"/>
      <c r="D14" s="2" t="s">
        <v>24</v>
      </c>
      <c r="E14" s="2"/>
      <c r="F14" s="2">
        <v>60</v>
      </c>
      <c r="G14" s="2" t="s">
        <v>120</v>
      </c>
      <c r="H14" s="2"/>
      <c r="I14" s="2">
        <v>25</v>
      </c>
      <c r="J14" s="3" t="s">
        <v>261</v>
      </c>
      <c r="K14" s="3"/>
      <c r="L14" s="3">
        <v>30</v>
      </c>
      <c r="M14" s="99" t="s">
        <v>240</v>
      </c>
      <c r="N14" s="100"/>
      <c r="O14" s="99">
        <v>50</v>
      </c>
      <c r="P14" s="2" t="s">
        <v>53</v>
      </c>
      <c r="Q14" s="2"/>
      <c r="R14" s="2">
        <v>80</v>
      </c>
      <c r="S14" s="2" t="s">
        <v>67</v>
      </c>
      <c r="T14" s="2"/>
      <c r="U14" s="2">
        <v>1</v>
      </c>
      <c r="V14" s="454"/>
      <c r="W14" s="96">
        <f>Y13*15+Y14*0+Y15*5+Y16*0+Y17*15+Y18*12+15</f>
        <v>103.5</v>
      </c>
      <c r="X14" s="40" t="s">
        <v>25</v>
      </c>
      <c r="Y14" s="41">
        <v>2.2999999999999998</v>
      </c>
      <c r="Z14" s="16"/>
      <c r="AA14" s="42" t="s">
        <v>26</v>
      </c>
      <c r="AB14" s="18">
        <v>6.2</v>
      </c>
      <c r="AC14" s="18">
        <f>AB14*2</f>
        <v>12.4</v>
      </c>
      <c r="AD14" s="18"/>
      <c r="AE14" s="18">
        <f>AB14*15</f>
        <v>93</v>
      </c>
      <c r="AF14" s="18">
        <f>AC14*4+AE14*4</f>
        <v>421.6</v>
      </c>
    </row>
    <row r="15" spans="2:33" ht="27.9" customHeight="1" x14ac:dyDescent="0.4">
      <c r="B15" s="39">
        <v>20</v>
      </c>
      <c r="C15" s="452"/>
      <c r="D15" s="2" t="s">
        <v>103</v>
      </c>
      <c r="E15" s="2"/>
      <c r="F15" s="2">
        <v>40</v>
      </c>
      <c r="G15" s="458" t="s">
        <v>85</v>
      </c>
      <c r="H15" s="475"/>
      <c r="I15" s="104">
        <v>40</v>
      </c>
      <c r="J15" s="212" t="s">
        <v>262</v>
      </c>
      <c r="K15" s="213" t="s">
        <v>263</v>
      </c>
      <c r="L15" s="3">
        <v>10</v>
      </c>
      <c r="M15" s="99" t="s">
        <v>239</v>
      </c>
      <c r="N15" s="100"/>
      <c r="O15" s="99">
        <v>5</v>
      </c>
      <c r="P15" s="2"/>
      <c r="Q15" s="2"/>
      <c r="R15" s="2"/>
      <c r="S15" s="2" t="s">
        <v>84</v>
      </c>
      <c r="T15" s="2" t="s">
        <v>66</v>
      </c>
      <c r="U15" s="2">
        <v>30</v>
      </c>
      <c r="V15" s="454"/>
      <c r="W15" s="44" t="s">
        <v>46</v>
      </c>
      <c r="X15" s="45" t="s">
        <v>27</v>
      </c>
      <c r="Y15" s="41">
        <v>1.5</v>
      </c>
      <c r="Z15" s="17"/>
      <c r="AA15" s="46" t="s">
        <v>28</v>
      </c>
      <c r="AB15" s="18">
        <v>2</v>
      </c>
      <c r="AC15" s="47">
        <f>AB15*7</f>
        <v>14</v>
      </c>
      <c r="AD15" s="18">
        <f>AB15*5</f>
        <v>10</v>
      </c>
      <c r="AE15" s="18" t="s">
        <v>29</v>
      </c>
      <c r="AF15" s="48">
        <f>AC15*4+AD15*9</f>
        <v>146</v>
      </c>
    </row>
    <row r="16" spans="2:33" ht="27.9" customHeight="1" x14ac:dyDescent="0.4">
      <c r="B16" s="39" t="s">
        <v>10</v>
      </c>
      <c r="C16" s="452"/>
      <c r="D16" s="49"/>
      <c r="E16" s="49"/>
      <c r="F16" s="2"/>
      <c r="G16" s="113"/>
      <c r="H16" s="105"/>
      <c r="I16" s="101"/>
      <c r="J16" s="2" t="s">
        <v>264</v>
      </c>
      <c r="K16" s="90"/>
      <c r="L16" s="3">
        <v>10</v>
      </c>
      <c r="M16" s="100" t="s">
        <v>241</v>
      </c>
      <c r="N16" s="99"/>
      <c r="O16" s="100">
        <v>1</v>
      </c>
      <c r="P16" s="2"/>
      <c r="Q16" s="49"/>
      <c r="R16" s="2"/>
      <c r="S16" s="2" t="s">
        <v>83</v>
      </c>
      <c r="T16" s="3"/>
      <c r="U16" s="2">
        <v>1</v>
      </c>
      <c r="V16" s="454"/>
      <c r="W16" s="92">
        <f>Y13*0+Y14*5+Y15*0+Y16*5+Y17*0+Y18*4</f>
        <v>24</v>
      </c>
      <c r="X16" s="45" t="s">
        <v>30</v>
      </c>
      <c r="Y16" s="41">
        <v>2.5</v>
      </c>
      <c r="Z16" s="16"/>
      <c r="AA16" s="17" t="s">
        <v>31</v>
      </c>
      <c r="AB16" s="18">
        <v>1.7</v>
      </c>
      <c r="AC16" s="18">
        <f>AB16*1</f>
        <v>1.7</v>
      </c>
      <c r="AD16" s="18" t="s">
        <v>29</v>
      </c>
      <c r="AE16" s="18">
        <f>AB16*5</f>
        <v>8.5</v>
      </c>
      <c r="AF16" s="18">
        <f>AC16*4+AE16*4</f>
        <v>40.799999999999997</v>
      </c>
    </row>
    <row r="17" spans="2:33" ht="27.9" customHeight="1" x14ac:dyDescent="0.3">
      <c r="B17" s="456" t="s">
        <v>38</v>
      </c>
      <c r="C17" s="452"/>
      <c r="D17" s="49"/>
      <c r="E17" s="49"/>
      <c r="F17" s="2"/>
      <c r="G17" s="2"/>
      <c r="H17" s="49"/>
      <c r="I17" s="2"/>
      <c r="J17" s="3" t="s">
        <v>265</v>
      </c>
      <c r="K17" s="49"/>
      <c r="L17" s="3">
        <v>10</v>
      </c>
      <c r="M17" s="2"/>
      <c r="N17" s="3"/>
      <c r="O17" s="2"/>
      <c r="P17" s="2"/>
      <c r="Q17" s="49"/>
      <c r="R17" s="2"/>
      <c r="S17" s="458"/>
      <c r="T17" s="475"/>
      <c r="U17" s="2"/>
      <c r="V17" s="454"/>
      <c r="W17" s="44" t="s">
        <v>47</v>
      </c>
      <c r="X17" s="45" t="s">
        <v>33</v>
      </c>
      <c r="Y17" s="41">
        <v>0</v>
      </c>
      <c r="Z17" s="17"/>
      <c r="AA17" s="17" t="s">
        <v>34</v>
      </c>
      <c r="AB17" s="18">
        <v>2.5</v>
      </c>
      <c r="AC17" s="18"/>
      <c r="AD17" s="18">
        <f>AB17*5</f>
        <v>12.5</v>
      </c>
      <c r="AE17" s="18" t="s">
        <v>29</v>
      </c>
      <c r="AF17" s="18">
        <f>AD17*9</f>
        <v>112.5</v>
      </c>
      <c r="AG17" s="95"/>
    </row>
    <row r="18" spans="2:33" ht="27.9" customHeight="1" x14ac:dyDescent="0.4">
      <c r="B18" s="456"/>
      <c r="C18" s="452"/>
      <c r="D18" s="49"/>
      <c r="E18" s="49"/>
      <c r="F18" s="2"/>
      <c r="G18" s="2"/>
      <c r="H18" s="49"/>
      <c r="I18" s="2"/>
      <c r="J18" s="3" t="s">
        <v>128</v>
      </c>
      <c r="K18" s="2"/>
      <c r="L18" s="3">
        <v>3</v>
      </c>
      <c r="M18" s="2"/>
      <c r="N18" s="49"/>
      <c r="O18" s="2"/>
      <c r="P18" s="2"/>
      <c r="Q18" s="49"/>
      <c r="R18" s="2"/>
      <c r="S18" s="2"/>
      <c r="T18" s="107"/>
      <c r="U18" s="2"/>
      <c r="V18" s="454"/>
      <c r="W18" s="92">
        <f>Y13*2+Y14*7+Y15*1+Y16*0+Y17*0+Y18*8</f>
        <v>28.4</v>
      </c>
      <c r="X18" s="86" t="s">
        <v>42</v>
      </c>
      <c r="Y18" s="50">
        <v>0</v>
      </c>
      <c r="Z18" s="16"/>
      <c r="AA18" s="17" t="s">
        <v>35</v>
      </c>
      <c r="AB18" s="18">
        <v>1</v>
      </c>
      <c r="AE18" s="17">
        <f>AB18*15</f>
        <v>15</v>
      </c>
      <c r="AG18" s="96"/>
    </row>
    <row r="19" spans="2:33" ht="27.9" customHeight="1" x14ac:dyDescent="0.3">
      <c r="B19" s="51" t="s">
        <v>36</v>
      </c>
      <c r="C19" s="52"/>
      <c r="D19" s="49"/>
      <c r="E19" s="49"/>
      <c r="F19" s="2"/>
      <c r="G19" s="2"/>
      <c r="H19" s="49"/>
      <c r="I19" s="2"/>
      <c r="J19" s="2" t="s">
        <v>51</v>
      </c>
      <c r="K19" s="49"/>
      <c r="L19" s="2">
        <v>1</v>
      </c>
      <c r="M19" s="2"/>
      <c r="N19" s="49"/>
      <c r="O19" s="2"/>
      <c r="P19" s="2"/>
      <c r="Q19" s="49"/>
      <c r="R19" s="2"/>
      <c r="S19" s="3"/>
      <c r="T19" s="85"/>
      <c r="U19" s="85"/>
      <c r="V19" s="454"/>
      <c r="W19" s="44" t="s">
        <v>12</v>
      </c>
      <c r="X19" s="53"/>
      <c r="Y19" s="41"/>
      <c r="Z19" s="17"/>
      <c r="AC19" s="17">
        <f>SUM(AC14:AC18)</f>
        <v>28.099999999999998</v>
      </c>
      <c r="AD19" s="17">
        <f>SUM(AD14:AD18)</f>
        <v>22.5</v>
      </c>
      <c r="AE19" s="17">
        <f>SUM(AE14:AE18)</f>
        <v>116.5</v>
      </c>
      <c r="AF19" s="17">
        <f>AC19*4+AD19*9+AE19*4</f>
        <v>780.9</v>
      </c>
      <c r="AG19" s="95"/>
    </row>
    <row r="20" spans="2:33" ht="27.9" customHeight="1" x14ac:dyDescent="0.4">
      <c r="B20" s="54"/>
      <c r="C20" s="55"/>
      <c r="D20" s="49"/>
      <c r="E20" s="49"/>
      <c r="F20" s="2"/>
      <c r="G20" s="2"/>
      <c r="H20" s="49"/>
      <c r="I20" s="2"/>
      <c r="J20" s="2"/>
      <c r="K20" s="49"/>
      <c r="L20" s="2"/>
      <c r="M20" s="2"/>
      <c r="N20" s="49"/>
      <c r="O20" s="2"/>
      <c r="P20" s="2"/>
      <c r="Q20" s="49"/>
      <c r="R20" s="2"/>
      <c r="S20" s="2"/>
      <c r="T20" s="49"/>
      <c r="U20" s="2"/>
      <c r="V20" s="455"/>
      <c r="W20" s="93">
        <f>W14*4+W18*4+W16*9</f>
        <v>743.6</v>
      </c>
      <c r="X20" s="57"/>
      <c r="Y20" s="58"/>
      <c r="Z20" s="16"/>
      <c r="AC20" s="56">
        <f>AC19*4/AF19</f>
        <v>0.14393648354462799</v>
      </c>
      <c r="AD20" s="56">
        <f>AD19*9/AF19</f>
        <v>0.25931617364579335</v>
      </c>
      <c r="AE20" s="56">
        <f>AE19*4/AF19</f>
        <v>0.59674734280957875</v>
      </c>
      <c r="AG20" s="97"/>
    </row>
    <row r="21" spans="2:33" s="38" customFormat="1" ht="27.9" customHeight="1" x14ac:dyDescent="0.4">
      <c r="B21" s="33">
        <v>2</v>
      </c>
      <c r="C21" s="452"/>
      <c r="D21" s="34" t="str">
        <f>'113.2月菜單'!J21</f>
        <v>香Q米飯</v>
      </c>
      <c r="E21" s="34" t="s">
        <v>77</v>
      </c>
      <c r="F21" s="34"/>
      <c r="G21" s="34" t="str">
        <f>'113.2月菜單'!J22</f>
        <v>招牌雞腿</v>
      </c>
      <c r="H21" s="34" t="s">
        <v>191</v>
      </c>
      <c r="I21" s="34"/>
      <c r="J21" s="34" t="str">
        <f>'113.2月菜單'!J23</f>
        <v>瓜仔肉(醃)</v>
      </c>
      <c r="K21" s="34" t="s">
        <v>17</v>
      </c>
      <c r="L21" s="34"/>
      <c r="M21" s="34" t="str">
        <f>'113.2月菜單'!J24</f>
        <v>奶焗花椰菜</v>
      </c>
      <c r="N21" s="34" t="s">
        <v>17</v>
      </c>
      <c r="O21" s="34"/>
      <c r="P21" s="34" t="str">
        <f>'113.2月菜單'!J25</f>
        <v>淺色蔬菜</v>
      </c>
      <c r="Q21" s="34" t="s">
        <v>62</v>
      </c>
      <c r="R21" s="34"/>
      <c r="S21" s="34" t="str">
        <f>'113.2月菜單'!J26</f>
        <v>紫菜蛋花湯</v>
      </c>
      <c r="T21" s="34" t="s">
        <v>17</v>
      </c>
      <c r="U21" s="34"/>
      <c r="V21" s="453"/>
      <c r="W21" s="35" t="s">
        <v>105</v>
      </c>
      <c r="X21" s="36" t="s">
        <v>19</v>
      </c>
      <c r="Y21" s="37">
        <v>5</v>
      </c>
      <c r="Z21" s="17"/>
      <c r="AA21" s="17"/>
      <c r="AB21" s="18"/>
      <c r="AC21" s="17" t="s">
        <v>20</v>
      </c>
      <c r="AD21" s="17" t="s">
        <v>21</v>
      </c>
      <c r="AE21" s="17" t="s">
        <v>22</v>
      </c>
      <c r="AF21" s="17" t="s">
        <v>23</v>
      </c>
      <c r="AG21" s="95"/>
    </row>
    <row r="22" spans="2:33" s="62" customFormat="1" ht="27.75" customHeight="1" x14ac:dyDescent="0.55000000000000004">
      <c r="B22" s="39" t="s">
        <v>8</v>
      </c>
      <c r="C22" s="452"/>
      <c r="D22" s="2" t="s">
        <v>24</v>
      </c>
      <c r="E22" s="2"/>
      <c r="F22" s="2">
        <v>100</v>
      </c>
      <c r="G22" s="224" t="s">
        <v>104</v>
      </c>
      <c r="H22" s="211"/>
      <c r="I22" s="2">
        <v>60</v>
      </c>
      <c r="J22" s="2" t="s">
        <v>196</v>
      </c>
      <c r="K22" s="2" t="s">
        <v>117</v>
      </c>
      <c r="L22" s="2">
        <v>28</v>
      </c>
      <c r="M22" s="99" t="s">
        <v>243</v>
      </c>
      <c r="N22" s="100"/>
      <c r="O22" s="99">
        <v>50</v>
      </c>
      <c r="P22" s="2" t="s">
        <v>61</v>
      </c>
      <c r="Q22" s="2"/>
      <c r="R22" s="2">
        <v>80</v>
      </c>
      <c r="S22" s="2" t="s">
        <v>238</v>
      </c>
      <c r="T22" s="2"/>
      <c r="U22" s="2">
        <v>1</v>
      </c>
      <c r="V22" s="454"/>
      <c r="W22" s="96">
        <f>Y21*15+Y22*0+Y23*5+Y24*0+Y25*15+Y26*12+15</f>
        <v>98</v>
      </c>
      <c r="X22" s="40" t="s">
        <v>25</v>
      </c>
      <c r="Y22" s="41">
        <v>2.4</v>
      </c>
      <c r="Z22" s="59"/>
      <c r="AA22" s="60" t="s">
        <v>26</v>
      </c>
      <c r="AB22" s="61">
        <v>6.2</v>
      </c>
      <c r="AC22" s="61">
        <f>AB22*2</f>
        <v>12.4</v>
      </c>
      <c r="AD22" s="61"/>
      <c r="AE22" s="61">
        <f>AB22*15</f>
        <v>93</v>
      </c>
      <c r="AF22" s="61">
        <f>AC22*4+AE22*4</f>
        <v>421.6</v>
      </c>
      <c r="AG22" s="96"/>
    </row>
    <row r="23" spans="2:33" s="62" customFormat="1" ht="27.9" customHeight="1" x14ac:dyDescent="0.4">
      <c r="B23" s="39">
        <v>21</v>
      </c>
      <c r="C23" s="452"/>
      <c r="D23" s="3"/>
      <c r="E23" s="3"/>
      <c r="F23" s="2"/>
      <c r="G23" s="2"/>
      <c r="H23" s="3"/>
      <c r="I23" s="2"/>
      <c r="J23" s="463" t="s">
        <v>88</v>
      </c>
      <c r="K23" s="464"/>
      <c r="L23" s="2">
        <v>35</v>
      </c>
      <c r="M23" s="99" t="s">
        <v>126</v>
      </c>
      <c r="N23" s="100"/>
      <c r="O23" s="99">
        <v>5</v>
      </c>
      <c r="P23" s="2"/>
      <c r="Q23" s="2"/>
      <c r="R23" s="2">
        <v>55</v>
      </c>
      <c r="S23" s="2" t="s">
        <v>92</v>
      </c>
      <c r="T23" s="2"/>
      <c r="U23" s="2">
        <v>5</v>
      </c>
      <c r="V23" s="454"/>
      <c r="W23" s="44" t="s">
        <v>106</v>
      </c>
      <c r="X23" s="45" t="s">
        <v>27</v>
      </c>
      <c r="Y23" s="41">
        <v>1.6</v>
      </c>
      <c r="Z23" s="63"/>
      <c r="AA23" s="64" t="s">
        <v>28</v>
      </c>
      <c r="AB23" s="61">
        <v>2.1</v>
      </c>
      <c r="AC23" s="65">
        <f>AB23*7</f>
        <v>14.700000000000001</v>
      </c>
      <c r="AD23" s="61">
        <f>AB23*5</f>
        <v>10.5</v>
      </c>
      <c r="AE23" s="61" t="s">
        <v>29</v>
      </c>
      <c r="AF23" s="66">
        <f>AC23*4+AD23*9</f>
        <v>153.30000000000001</v>
      </c>
      <c r="AG23" s="95"/>
    </row>
    <row r="24" spans="2:33" s="62" customFormat="1" ht="27.9" customHeight="1" x14ac:dyDescent="0.55000000000000004">
      <c r="B24" s="39" t="s">
        <v>10</v>
      </c>
      <c r="C24" s="452"/>
      <c r="D24" s="3"/>
      <c r="E24" s="3"/>
      <c r="F24" s="2"/>
      <c r="G24" s="103"/>
      <c r="H24" s="181"/>
      <c r="I24" s="106"/>
      <c r="J24" s="2" t="s">
        <v>125</v>
      </c>
      <c r="K24" s="2"/>
      <c r="L24" s="2">
        <v>1</v>
      </c>
      <c r="M24" s="100" t="s">
        <v>76</v>
      </c>
      <c r="N24" s="99"/>
      <c r="O24" s="100">
        <v>1</v>
      </c>
      <c r="P24" s="2"/>
      <c r="Q24" s="49"/>
      <c r="R24" s="2">
        <v>28</v>
      </c>
      <c r="S24" s="2" t="s">
        <v>192</v>
      </c>
      <c r="T24" s="3"/>
      <c r="U24" s="2">
        <v>1</v>
      </c>
      <c r="V24" s="454"/>
      <c r="W24" s="92">
        <f>Y21*0+Y22*5+Y23*0+Y24*5+Y25*0+Y26*4</f>
        <v>24.5</v>
      </c>
      <c r="X24" s="45" t="s">
        <v>30</v>
      </c>
      <c r="Y24" s="41">
        <v>2.5</v>
      </c>
      <c r="Z24" s="59"/>
      <c r="AA24" s="67" t="s">
        <v>31</v>
      </c>
      <c r="AB24" s="61">
        <v>1.6</v>
      </c>
      <c r="AC24" s="61">
        <f>AB24*1</f>
        <v>1.6</v>
      </c>
      <c r="AD24" s="61" t="s">
        <v>29</v>
      </c>
      <c r="AE24" s="61">
        <f>AB24*5</f>
        <v>8</v>
      </c>
      <c r="AF24" s="61">
        <f>AC24*4+AE24*4</f>
        <v>38.4</v>
      </c>
      <c r="AG24" s="96"/>
    </row>
    <row r="25" spans="2:33" s="62" customFormat="1" ht="27.9" customHeight="1" x14ac:dyDescent="0.3">
      <c r="B25" s="456" t="s">
        <v>55</v>
      </c>
      <c r="C25" s="452"/>
      <c r="D25" s="3"/>
      <c r="E25" s="3"/>
      <c r="F25" s="3"/>
      <c r="G25" s="43"/>
      <c r="H25" s="109"/>
      <c r="I25" s="183"/>
      <c r="K25" s="109"/>
      <c r="L25" s="110"/>
      <c r="M25" s="180"/>
      <c r="N25" s="75"/>
      <c r="O25" s="178"/>
      <c r="P25" s="2"/>
      <c r="Q25" s="49"/>
      <c r="R25" s="2"/>
      <c r="S25" s="3"/>
      <c r="T25" s="3"/>
      <c r="U25" s="3"/>
      <c r="V25" s="454"/>
      <c r="W25" s="44" t="s">
        <v>107</v>
      </c>
      <c r="X25" s="45" t="s">
        <v>33</v>
      </c>
      <c r="Y25" s="41">
        <v>0</v>
      </c>
      <c r="Z25" s="63"/>
      <c r="AA25" s="67" t="s">
        <v>34</v>
      </c>
      <c r="AB25" s="61">
        <v>2.5</v>
      </c>
      <c r="AC25" s="61"/>
      <c r="AD25" s="61">
        <f>AB25*5</f>
        <v>12.5</v>
      </c>
      <c r="AE25" s="61" t="s">
        <v>29</v>
      </c>
      <c r="AF25" s="61">
        <f>AD25*9</f>
        <v>112.5</v>
      </c>
      <c r="AG25" s="95"/>
    </row>
    <row r="26" spans="2:33" s="62" customFormat="1" ht="27.9" customHeight="1" x14ac:dyDescent="0.55000000000000004">
      <c r="B26" s="456"/>
      <c r="C26" s="452"/>
      <c r="D26" s="91"/>
      <c r="E26" s="49"/>
      <c r="F26" s="2"/>
      <c r="G26" s="184"/>
      <c r="H26" s="182"/>
      <c r="I26" s="106"/>
      <c r="J26" s="104"/>
      <c r="K26" s="49"/>
      <c r="L26" s="103"/>
      <c r="M26" s="106"/>
      <c r="N26" s="126"/>
      <c r="O26" s="178"/>
      <c r="P26" s="2"/>
      <c r="Q26" s="49"/>
      <c r="R26" s="2"/>
      <c r="S26" s="2"/>
      <c r="T26" s="49"/>
      <c r="U26" s="2"/>
      <c r="V26" s="454"/>
      <c r="W26" s="92">
        <f>Y21*2+Y22*7+Y23*1+Y24*0+Y25*0+Y26*8</f>
        <v>28.400000000000002</v>
      </c>
      <c r="X26" s="86" t="s">
        <v>42</v>
      </c>
      <c r="Y26" s="50">
        <v>0</v>
      </c>
      <c r="Z26" s="59"/>
      <c r="AA26" s="67" t="s">
        <v>35</v>
      </c>
      <c r="AB26" s="61"/>
      <c r="AC26" s="67"/>
      <c r="AD26" s="67"/>
      <c r="AE26" s="67">
        <f>AB26*15</f>
        <v>0</v>
      </c>
      <c r="AF26" s="67"/>
      <c r="AG26" s="96"/>
    </row>
    <row r="27" spans="2:33" s="62" customFormat="1" ht="27.9" customHeight="1" x14ac:dyDescent="0.3">
      <c r="B27" s="51" t="s">
        <v>36</v>
      </c>
      <c r="C27" s="68"/>
      <c r="D27" s="3"/>
      <c r="E27" s="3"/>
      <c r="F27" s="3"/>
      <c r="G27" s="2"/>
      <c r="H27" s="49"/>
      <c r="I27" s="2"/>
      <c r="J27" s="2"/>
      <c r="K27" s="49"/>
      <c r="L27" s="2"/>
      <c r="M27" s="2"/>
      <c r="N27" s="49"/>
      <c r="O27" s="2"/>
      <c r="P27" s="2"/>
      <c r="Q27" s="49"/>
      <c r="R27" s="2"/>
      <c r="S27" s="2"/>
      <c r="T27" s="49"/>
      <c r="U27" s="2"/>
      <c r="V27" s="454"/>
      <c r="W27" s="44" t="s">
        <v>12</v>
      </c>
      <c r="X27" s="53"/>
      <c r="Y27" s="41"/>
      <c r="Z27" s="63"/>
      <c r="AA27" s="67"/>
      <c r="AB27" s="61"/>
      <c r="AC27" s="67">
        <f>SUM(AC22:AC26)</f>
        <v>28.700000000000003</v>
      </c>
      <c r="AD27" s="67">
        <f>SUM(AD22:AD26)</f>
        <v>23</v>
      </c>
      <c r="AE27" s="67">
        <f>SUM(AE22:AE26)</f>
        <v>101</v>
      </c>
      <c r="AF27" s="67">
        <f>AC27*4+AD27*9+AE27*4</f>
        <v>725.8</v>
      </c>
      <c r="AG27" s="95"/>
    </row>
    <row r="28" spans="2:33" s="62" customFormat="1" ht="27.9" customHeight="1" thickBot="1" x14ac:dyDescent="0.6">
      <c r="B28" s="54"/>
      <c r="C28" s="69"/>
      <c r="D28" s="3"/>
      <c r="E28" s="3"/>
      <c r="F28" s="3"/>
      <c r="G28" s="2"/>
      <c r="H28" s="49"/>
      <c r="I28" s="2"/>
      <c r="J28" s="2"/>
      <c r="K28" s="49"/>
      <c r="L28" s="2"/>
      <c r="M28" s="2"/>
      <c r="N28" s="49"/>
      <c r="O28" s="2"/>
      <c r="P28" s="2"/>
      <c r="Q28" s="49"/>
      <c r="R28" s="2"/>
      <c r="S28" s="2"/>
      <c r="T28" s="49"/>
      <c r="U28" s="2"/>
      <c r="V28" s="455"/>
      <c r="W28" s="93">
        <f>W22*4+W26*4+W24*9</f>
        <v>726.1</v>
      </c>
      <c r="X28" s="57"/>
      <c r="Y28" s="58"/>
      <c r="Z28" s="59"/>
      <c r="AA28" s="63"/>
      <c r="AB28" s="70"/>
      <c r="AC28" s="71">
        <f>AC27*4/AF27</f>
        <v>0.15817029484706532</v>
      </c>
      <c r="AD28" s="71">
        <f>AD27*9/AF27</f>
        <v>0.28520253513364563</v>
      </c>
      <c r="AE28" s="71">
        <f>AE27*4/AF27</f>
        <v>0.55662717001928907</v>
      </c>
      <c r="AF28" s="63"/>
      <c r="AG28" s="97"/>
    </row>
    <row r="29" spans="2:33" s="38" customFormat="1" ht="27.9" customHeight="1" x14ac:dyDescent="0.4">
      <c r="B29" s="33">
        <v>2</v>
      </c>
      <c r="C29" s="452"/>
      <c r="D29" s="34" t="str">
        <f>'113.2月菜單'!N21</f>
        <v>地瓜飯</v>
      </c>
      <c r="E29" s="34" t="s">
        <v>60</v>
      </c>
      <c r="F29" s="34"/>
      <c r="G29" s="34" t="str">
        <f>'113.2月菜單'!N22</f>
        <v>卡茲香酥魚塊(海)(炸)</v>
      </c>
      <c r="H29" s="34" t="s">
        <v>73</v>
      </c>
      <c r="I29" s="34"/>
      <c r="J29" s="34" t="str">
        <f>'113.2月菜單'!N23</f>
        <v>咖哩肉丁</v>
      </c>
      <c r="K29" s="34" t="s">
        <v>17</v>
      </c>
      <c r="L29" s="34"/>
      <c r="M29" s="34" t="str">
        <f>'113.2月菜單'!N24</f>
        <v>高麗菜拌肉燥</v>
      </c>
      <c r="N29" s="34" t="s">
        <v>59</v>
      </c>
      <c r="O29" s="34"/>
      <c r="P29" s="34" t="str">
        <f>'113.2月菜單'!N25</f>
        <v>有機蔬菜</v>
      </c>
      <c r="Q29" s="34" t="s">
        <v>62</v>
      </c>
      <c r="R29" s="34"/>
      <c r="S29" s="34" t="str">
        <f>'113.2月菜單'!N26</f>
        <v>冬瓜檸檬山粉圓</v>
      </c>
      <c r="T29" s="34" t="s">
        <v>59</v>
      </c>
      <c r="U29" s="34"/>
      <c r="V29" s="453"/>
      <c r="W29" s="35" t="s">
        <v>108</v>
      </c>
      <c r="X29" s="36" t="s">
        <v>19</v>
      </c>
      <c r="Y29" s="37">
        <v>5.5</v>
      </c>
      <c r="Z29" s="17"/>
      <c r="AA29" s="17"/>
      <c r="AB29" s="18"/>
      <c r="AC29" s="17" t="s">
        <v>20</v>
      </c>
      <c r="AD29" s="17" t="s">
        <v>21</v>
      </c>
      <c r="AE29" s="17" t="s">
        <v>22</v>
      </c>
      <c r="AF29" s="17" t="s">
        <v>23</v>
      </c>
      <c r="AG29" s="95"/>
    </row>
    <row r="30" spans="2:33" ht="27.9" customHeight="1" x14ac:dyDescent="0.4">
      <c r="B30" s="39" t="s">
        <v>8</v>
      </c>
      <c r="C30" s="452"/>
      <c r="D30" s="2" t="s">
        <v>63</v>
      </c>
      <c r="E30" s="2"/>
      <c r="F30" s="2">
        <v>80</v>
      </c>
      <c r="G30" s="225" t="s">
        <v>130</v>
      </c>
      <c r="H30" s="102" t="s">
        <v>193</v>
      </c>
      <c r="I30" s="101">
        <v>50</v>
      </c>
      <c r="J30" s="477" t="s">
        <v>129</v>
      </c>
      <c r="K30" s="478"/>
      <c r="L30" s="2">
        <v>45</v>
      </c>
      <c r="M30" s="3" t="s">
        <v>87</v>
      </c>
      <c r="N30" s="3"/>
      <c r="O30" s="3">
        <v>50</v>
      </c>
      <c r="P30" s="2" t="s">
        <v>61</v>
      </c>
      <c r="Q30" s="2"/>
      <c r="R30" s="2">
        <v>80</v>
      </c>
      <c r="S30" s="3" t="s">
        <v>282</v>
      </c>
      <c r="T30" s="2"/>
      <c r="U30" s="2">
        <v>15</v>
      </c>
      <c r="V30" s="454"/>
      <c r="W30" s="96">
        <f>Y29*15+Y30*0+Y31*5+Y32*0+Y33*15+Y34*12+18</f>
        <v>108.5</v>
      </c>
      <c r="X30" s="40" t="s">
        <v>25</v>
      </c>
      <c r="Y30" s="41">
        <v>2.2000000000000002</v>
      </c>
      <c r="Z30" s="16"/>
      <c r="AA30" s="42" t="s">
        <v>26</v>
      </c>
      <c r="AB30" s="18">
        <v>6</v>
      </c>
      <c r="AC30" s="18">
        <f>AB30*2</f>
        <v>12</v>
      </c>
      <c r="AD30" s="18"/>
      <c r="AE30" s="18">
        <f>AB30*15</f>
        <v>90</v>
      </c>
      <c r="AF30" s="18">
        <f>AC30*4+AE30*4</f>
        <v>408</v>
      </c>
      <c r="AG30" s="96"/>
    </row>
    <row r="31" spans="2:33" ht="27.9" customHeight="1" x14ac:dyDescent="0.4">
      <c r="B31" s="39">
        <v>22</v>
      </c>
      <c r="C31" s="452"/>
      <c r="D31" s="2" t="s">
        <v>79</v>
      </c>
      <c r="E31" s="2"/>
      <c r="F31" s="2">
        <v>55</v>
      </c>
      <c r="G31" s="212" t="s">
        <v>195</v>
      </c>
      <c r="H31" s="213"/>
      <c r="I31" s="228">
        <v>20</v>
      </c>
      <c r="J31" s="476" t="s">
        <v>89</v>
      </c>
      <c r="K31" s="459"/>
      <c r="L31" s="2">
        <v>20</v>
      </c>
      <c r="M31" s="2" t="s">
        <v>76</v>
      </c>
      <c r="N31" s="3"/>
      <c r="O31" s="2">
        <v>3</v>
      </c>
      <c r="P31" s="2"/>
      <c r="Q31" s="2"/>
      <c r="R31" s="2"/>
      <c r="S31" s="3" t="s">
        <v>281</v>
      </c>
      <c r="T31" s="2"/>
      <c r="U31" s="2">
        <v>5</v>
      </c>
      <c r="V31" s="454"/>
      <c r="W31" s="44" t="s">
        <v>46</v>
      </c>
      <c r="X31" s="45" t="s">
        <v>27</v>
      </c>
      <c r="Y31" s="41">
        <v>1.6</v>
      </c>
      <c r="Z31" s="17"/>
      <c r="AA31" s="46" t="s">
        <v>28</v>
      </c>
      <c r="AB31" s="18">
        <v>2</v>
      </c>
      <c r="AC31" s="47">
        <f>AB31*7</f>
        <v>14</v>
      </c>
      <c r="AD31" s="18">
        <f>AB31*5</f>
        <v>10</v>
      </c>
      <c r="AE31" s="18" t="s">
        <v>29</v>
      </c>
      <c r="AF31" s="48">
        <f>AC31*4+AD31*9</f>
        <v>146</v>
      </c>
      <c r="AG31" s="95"/>
    </row>
    <row r="32" spans="2:33" ht="27.9" customHeight="1" x14ac:dyDescent="0.4">
      <c r="B32" s="39" t="s">
        <v>10</v>
      </c>
      <c r="C32" s="452"/>
      <c r="D32" s="49"/>
      <c r="E32" s="49"/>
      <c r="F32" s="2"/>
      <c r="G32" s="62"/>
      <c r="H32" s="105"/>
      <c r="I32" s="101"/>
      <c r="J32" s="229" t="s">
        <v>76</v>
      </c>
      <c r="K32" s="185"/>
      <c r="L32" s="111">
        <v>5</v>
      </c>
      <c r="M32" s="214" t="s">
        <v>125</v>
      </c>
      <c r="N32" s="215"/>
      <c r="O32" s="2">
        <v>0.05</v>
      </c>
      <c r="P32" s="2"/>
      <c r="Q32" s="49"/>
      <c r="R32" s="2"/>
      <c r="S32" s="2" t="s">
        <v>280</v>
      </c>
      <c r="T32" s="3"/>
      <c r="U32" s="2">
        <v>1</v>
      </c>
      <c r="V32" s="454"/>
      <c r="W32" s="92">
        <f>Y29*0+Y30*5+Y31*0+Y32*5+Y33*0+Y34*4</f>
        <v>23.5</v>
      </c>
      <c r="X32" s="45" t="s">
        <v>30</v>
      </c>
      <c r="Y32" s="41">
        <v>2.5</v>
      </c>
      <c r="Z32" s="16"/>
      <c r="AA32" s="17" t="s">
        <v>31</v>
      </c>
      <c r="AB32" s="18">
        <v>1.8</v>
      </c>
      <c r="AC32" s="18">
        <f>AB32*1</f>
        <v>1.8</v>
      </c>
      <c r="AD32" s="18" t="s">
        <v>29</v>
      </c>
      <c r="AE32" s="18">
        <f>AB32*5</f>
        <v>9</v>
      </c>
      <c r="AF32" s="18">
        <f>AC32*4+AE32*4</f>
        <v>43.2</v>
      </c>
      <c r="AG32" s="96"/>
    </row>
    <row r="33" spans="2:33" ht="27.9" customHeight="1" x14ac:dyDescent="0.3">
      <c r="B33" s="456" t="s">
        <v>56</v>
      </c>
      <c r="C33" s="452"/>
      <c r="D33" s="49"/>
      <c r="E33" s="49"/>
      <c r="F33" s="2"/>
      <c r="G33" s="62"/>
      <c r="H33" s="105"/>
      <c r="I33" s="101"/>
      <c r="J33" s="214" t="s">
        <v>131</v>
      </c>
      <c r="K33" s="109"/>
      <c r="L33" s="110">
        <v>1</v>
      </c>
      <c r="M33" s="463" t="s">
        <v>88</v>
      </c>
      <c r="N33" s="464"/>
      <c r="O33" s="2">
        <v>3</v>
      </c>
      <c r="P33" s="2"/>
      <c r="Q33" s="49"/>
      <c r="R33" s="2"/>
      <c r="T33" s="109"/>
      <c r="V33" s="454"/>
      <c r="W33" s="44" t="s">
        <v>47</v>
      </c>
      <c r="X33" s="45" t="s">
        <v>33</v>
      </c>
      <c r="Y33" s="41">
        <v>0</v>
      </c>
      <c r="Z33" s="17"/>
      <c r="AA33" s="17" t="s">
        <v>34</v>
      </c>
      <c r="AB33" s="18">
        <v>2.5</v>
      </c>
      <c r="AC33" s="18"/>
      <c r="AD33" s="18">
        <f>AB33*5</f>
        <v>12.5</v>
      </c>
      <c r="AE33" s="18" t="s">
        <v>29</v>
      </c>
      <c r="AF33" s="18">
        <f>AD33*9</f>
        <v>112.5</v>
      </c>
      <c r="AG33" s="95"/>
    </row>
    <row r="34" spans="2:33" ht="27.9" customHeight="1" x14ac:dyDescent="0.4">
      <c r="B34" s="456"/>
      <c r="C34" s="452"/>
      <c r="D34" s="49"/>
      <c r="E34" s="49"/>
      <c r="F34" s="2"/>
      <c r="G34" s="2"/>
      <c r="H34" s="49"/>
      <c r="I34" s="228"/>
      <c r="J34" s="230"/>
      <c r="K34" s="49"/>
      <c r="L34" s="3"/>
      <c r="M34" s="3"/>
      <c r="N34" s="2"/>
      <c r="O34" s="2"/>
      <c r="P34" s="2"/>
      <c r="Q34" s="49"/>
      <c r="R34" s="2"/>
      <c r="S34" s="3"/>
      <c r="T34" s="49"/>
      <c r="U34" s="2"/>
      <c r="V34" s="454"/>
      <c r="W34" s="92">
        <f>Y29*2+Y30*7+Y31*1+Y32*0+Y33*0+Y34*8</f>
        <v>28.000000000000004</v>
      </c>
      <c r="X34" s="86" t="s">
        <v>42</v>
      </c>
      <c r="Y34" s="50">
        <v>0</v>
      </c>
      <c r="Z34" s="16"/>
      <c r="AA34" s="17" t="s">
        <v>35</v>
      </c>
      <c r="AB34" s="18">
        <v>1</v>
      </c>
      <c r="AE34" s="17">
        <f>AB34*15</f>
        <v>15</v>
      </c>
      <c r="AG34" s="96"/>
    </row>
    <row r="35" spans="2:33" ht="27.9" customHeight="1" x14ac:dyDescent="0.3">
      <c r="B35" s="51" t="s">
        <v>36</v>
      </c>
      <c r="C35" s="52"/>
      <c r="D35" s="49"/>
      <c r="E35" s="49"/>
      <c r="F35" s="2"/>
      <c r="G35" s="2"/>
      <c r="H35" s="49"/>
      <c r="I35" s="2"/>
      <c r="J35" s="2"/>
      <c r="K35" s="49"/>
      <c r="L35" s="2"/>
      <c r="M35" s="2"/>
      <c r="N35" s="49"/>
      <c r="O35" s="2"/>
      <c r="P35" s="2"/>
      <c r="Q35" s="49"/>
      <c r="R35" s="2"/>
      <c r="S35" s="2"/>
      <c r="T35" s="49"/>
      <c r="U35" s="2"/>
      <c r="V35" s="454"/>
      <c r="W35" s="44" t="s">
        <v>12</v>
      </c>
      <c r="X35" s="53"/>
      <c r="Y35" s="41"/>
      <c r="Z35" s="17"/>
      <c r="AC35" s="17">
        <f>SUM(AC30:AC34)</f>
        <v>27.8</v>
      </c>
      <c r="AD35" s="17">
        <f>SUM(AD30:AD34)</f>
        <v>22.5</v>
      </c>
      <c r="AE35" s="17">
        <f>SUM(AE30:AE34)</f>
        <v>114</v>
      </c>
      <c r="AF35" s="17">
        <f>AC35*4+AD35*9+AE35*4</f>
        <v>769.7</v>
      </c>
      <c r="AG35" s="95"/>
    </row>
    <row r="36" spans="2:33" ht="27.9" customHeight="1" x14ac:dyDescent="0.4">
      <c r="B36" s="54"/>
      <c r="C36" s="55"/>
      <c r="D36" s="49"/>
      <c r="E36" s="49"/>
      <c r="F36" s="2"/>
      <c r="G36" s="2"/>
      <c r="H36" s="49"/>
      <c r="I36" s="2"/>
      <c r="J36" s="2"/>
      <c r="K36" s="49"/>
      <c r="L36" s="2"/>
      <c r="M36" s="2"/>
      <c r="N36" s="49"/>
      <c r="O36" s="2"/>
      <c r="P36" s="2"/>
      <c r="Q36" s="49"/>
      <c r="R36" s="2"/>
      <c r="S36" s="2"/>
      <c r="T36" s="49"/>
      <c r="U36" s="2"/>
      <c r="V36" s="455"/>
      <c r="W36" s="93">
        <f>W30*4+W34*4+W32*9</f>
        <v>757.5</v>
      </c>
      <c r="X36" s="57"/>
      <c r="Y36" s="58"/>
      <c r="Z36" s="16"/>
      <c r="AC36" s="56">
        <f>AC35*4/AF35</f>
        <v>0.14447187215798363</v>
      </c>
      <c r="AD36" s="56">
        <f>AD35*9/AF35</f>
        <v>0.26308951539560865</v>
      </c>
      <c r="AE36" s="56">
        <f>AE35*4/AF35</f>
        <v>0.59243861244640761</v>
      </c>
      <c r="AG36" s="97"/>
    </row>
    <row r="37" spans="2:33" s="38" customFormat="1" ht="27.9" customHeight="1" x14ac:dyDescent="0.4">
      <c r="B37" s="33">
        <v>2</v>
      </c>
      <c r="C37" s="452"/>
      <c r="D37" s="34" t="str">
        <f>'113.2月菜單'!R21</f>
        <v>酢醬拌麵(豆)</v>
      </c>
      <c r="E37" s="34" t="s">
        <v>17</v>
      </c>
      <c r="F37" s="34"/>
      <c r="G37" s="34" t="str">
        <f>'113.2月菜單'!R22</f>
        <v>香酥豬柳條(炸)</v>
      </c>
      <c r="H37" s="34" t="s">
        <v>219</v>
      </c>
      <c r="I37" s="34"/>
      <c r="J37" s="34" t="str">
        <f>'113.2月菜單'!R23</f>
        <v>手工烤饅頭(冷)</v>
      </c>
      <c r="K37" s="34" t="s">
        <v>278</v>
      </c>
      <c r="L37" s="34"/>
      <c r="M37" s="34" t="str">
        <f>'113.2月菜單'!R24</f>
        <v>沙茶魷魚(海)</v>
      </c>
      <c r="N37" s="34" t="s">
        <v>69</v>
      </c>
      <c r="O37" s="34"/>
      <c r="P37" s="34" t="str">
        <f>'113.2月菜單'!R25</f>
        <v>深色蔬菜</v>
      </c>
      <c r="Q37" s="34" t="s">
        <v>70</v>
      </c>
      <c r="R37" s="34"/>
      <c r="S37" s="34" t="str">
        <f>'113.2月菜單'!R26</f>
        <v>玉米濃湯(芡)</v>
      </c>
      <c r="T37" s="34" t="s">
        <v>230</v>
      </c>
      <c r="U37" s="34"/>
      <c r="V37" s="453"/>
      <c r="W37" s="195" t="s">
        <v>109</v>
      </c>
      <c r="X37" s="36" t="s">
        <v>19</v>
      </c>
      <c r="Y37" s="37">
        <v>5.2</v>
      </c>
      <c r="Z37" s="17"/>
      <c r="AA37" s="17"/>
      <c r="AB37" s="18"/>
      <c r="AC37" s="17" t="s">
        <v>20</v>
      </c>
      <c r="AD37" s="17" t="s">
        <v>21</v>
      </c>
      <c r="AE37" s="17" t="s">
        <v>22</v>
      </c>
      <c r="AF37" s="17" t="s">
        <v>23</v>
      </c>
      <c r="AG37" s="95"/>
    </row>
    <row r="38" spans="2:33" ht="27.9" customHeight="1" x14ac:dyDescent="0.4">
      <c r="B38" s="39" t="s">
        <v>8</v>
      </c>
      <c r="C38" s="452"/>
      <c r="D38" s="2" t="s">
        <v>118</v>
      </c>
      <c r="E38" s="3"/>
      <c r="F38" s="2">
        <v>120</v>
      </c>
      <c r="G38" s="461" t="s">
        <v>85</v>
      </c>
      <c r="H38" s="462"/>
      <c r="I38" s="2">
        <v>40</v>
      </c>
      <c r="J38" s="2" t="s">
        <v>277</v>
      </c>
      <c r="K38" s="2" t="s">
        <v>74</v>
      </c>
      <c r="L38" s="2">
        <v>30</v>
      </c>
      <c r="M38" s="2" t="s">
        <v>197</v>
      </c>
      <c r="N38" s="2"/>
      <c r="O38" s="2">
        <v>40</v>
      </c>
      <c r="P38" s="2" t="s">
        <v>68</v>
      </c>
      <c r="Q38" s="3"/>
      <c r="R38" s="2">
        <v>80</v>
      </c>
      <c r="S38" s="3" t="s">
        <v>94</v>
      </c>
      <c r="T38" s="2"/>
      <c r="U38" s="2">
        <v>20</v>
      </c>
      <c r="V38" s="454"/>
      <c r="W38" s="196">
        <f>Y37*15+Y38*0+Y39*5+Y40*0+Y41*15+Y42*12+15</f>
        <v>101.5</v>
      </c>
      <c r="X38" s="40" t="s">
        <v>25</v>
      </c>
      <c r="Y38" s="41">
        <v>2.2999999999999998</v>
      </c>
      <c r="Z38" s="16"/>
      <c r="AA38" s="42" t="s">
        <v>26</v>
      </c>
      <c r="AB38" s="18">
        <v>6</v>
      </c>
      <c r="AC38" s="18">
        <f>AB38*2</f>
        <v>12</v>
      </c>
      <c r="AD38" s="18"/>
      <c r="AE38" s="18">
        <f>AB38*15</f>
        <v>90</v>
      </c>
      <c r="AF38" s="18">
        <f>AC38*4+AE38*4</f>
        <v>408</v>
      </c>
      <c r="AG38" s="96"/>
    </row>
    <row r="39" spans="2:33" ht="27.9" customHeight="1" x14ac:dyDescent="0.4">
      <c r="B39" s="39">
        <v>23</v>
      </c>
      <c r="C39" s="452"/>
      <c r="D39" s="3" t="s">
        <v>95</v>
      </c>
      <c r="E39" s="3"/>
      <c r="F39" s="2">
        <v>35</v>
      </c>
      <c r="G39" s="2"/>
      <c r="H39" s="2"/>
      <c r="I39" s="2"/>
      <c r="J39" s="2"/>
      <c r="K39" s="2"/>
      <c r="L39" s="2"/>
      <c r="M39" s="2" t="s">
        <v>221</v>
      </c>
      <c r="N39" s="2"/>
      <c r="O39" s="2">
        <v>10</v>
      </c>
      <c r="P39" s="2"/>
      <c r="Q39" s="3"/>
      <c r="R39" s="2"/>
      <c r="S39" s="3" t="s">
        <v>86</v>
      </c>
      <c r="T39" s="2"/>
      <c r="U39" s="2">
        <v>1</v>
      </c>
      <c r="V39" s="454"/>
      <c r="W39" s="197" t="s">
        <v>110</v>
      </c>
      <c r="X39" s="45" t="s">
        <v>27</v>
      </c>
      <c r="Y39" s="41">
        <v>1.7</v>
      </c>
      <c r="Z39" s="17"/>
      <c r="AA39" s="46" t="s">
        <v>28</v>
      </c>
      <c r="AB39" s="18">
        <v>2.2999999999999998</v>
      </c>
      <c r="AC39" s="47">
        <f>AB39*7</f>
        <v>16.099999999999998</v>
      </c>
      <c r="AD39" s="18">
        <f>AB39*5</f>
        <v>11.5</v>
      </c>
      <c r="AE39" s="18" t="s">
        <v>29</v>
      </c>
      <c r="AF39" s="48">
        <f>AC39*4+AD39*9</f>
        <v>167.89999999999998</v>
      </c>
      <c r="AG39" s="95"/>
    </row>
    <row r="40" spans="2:33" ht="27.9" customHeight="1" x14ac:dyDescent="0.4">
      <c r="B40" s="39" t="s">
        <v>10</v>
      </c>
      <c r="C40" s="452"/>
      <c r="D40" s="3" t="s">
        <v>93</v>
      </c>
      <c r="E40" s="3"/>
      <c r="F40" s="2">
        <v>1</v>
      </c>
      <c r="G40" s="2"/>
      <c r="H40" s="49"/>
      <c r="I40" s="2"/>
      <c r="J40" s="2"/>
      <c r="K40" s="91"/>
      <c r="L40" s="2"/>
      <c r="M40" s="2" t="s">
        <v>249</v>
      </c>
      <c r="N40" s="211" t="s">
        <v>198</v>
      </c>
      <c r="O40" s="2">
        <v>15</v>
      </c>
      <c r="P40" s="2"/>
      <c r="Q40" s="3"/>
      <c r="R40" s="2"/>
      <c r="S40" s="172"/>
      <c r="T40" s="3"/>
      <c r="U40" s="179"/>
      <c r="V40" s="454"/>
      <c r="W40" s="196">
        <f>Y37*0+Y38*5+Y39*0+Y40*5+Y41*0+Y42*4</f>
        <v>24</v>
      </c>
      <c r="X40" s="45" t="s">
        <v>30</v>
      </c>
      <c r="Y40" s="41">
        <v>2.5</v>
      </c>
      <c r="Z40" s="16"/>
      <c r="AA40" s="17" t="s">
        <v>31</v>
      </c>
      <c r="AB40" s="18">
        <v>1.6</v>
      </c>
      <c r="AC40" s="18">
        <f>AB40*1</f>
        <v>1.6</v>
      </c>
      <c r="AD40" s="18" t="s">
        <v>29</v>
      </c>
      <c r="AE40" s="18">
        <f>AB40*5</f>
        <v>8</v>
      </c>
      <c r="AF40" s="18">
        <f>AC40*4+AE40*4</f>
        <v>38.4</v>
      </c>
      <c r="AG40" s="96"/>
    </row>
    <row r="41" spans="2:33" ht="27.9" customHeight="1" x14ac:dyDescent="0.3">
      <c r="B41" s="456" t="s">
        <v>65</v>
      </c>
      <c r="C41" s="452"/>
      <c r="D41" s="91" t="s">
        <v>50</v>
      </c>
      <c r="E41" s="49"/>
      <c r="F41" s="2">
        <v>15</v>
      </c>
      <c r="G41" s="2"/>
      <c r="H41" s="3"/>
      <c r="I41" s="2"/>
      <c r="J41" s="3"/>
      <c r="K41" s="49"/>
      <c r="L41" s="2"/>
      <c r="M41" s="3" t="s">
        <v>115</v>
      </c>
      <c r="N41" s="49"/>
      <c r="O41" s="2">
        <v>3</v>
      </c>
      <c r="P41" s="2"/>
      <c r="Q41" s="3"/>
      <c r="R41" s="2"/>
      <c r="S41" s="3"/>
      <c r="T41" s="49"/>
      <c r="U41" s="2"/>
      <c r="V41" s="454"/>
      <c r="W41" s="197" t="s">
        <v>111</v>
      </c>
      <c r="X41" s="45" t="s">
        <v>33</v>
      </c>
      <c r="Y41" s="41">
        <v>0</v>
      </c>
      <c r="Z41" s="17"/>
      <c r="AA41" s="17" t="s">
        <v>34</v>
      </c>
      <c r="AB41" s="18">
        <v>2.5</v>
      </c>
      <c r="AC41" s="18"/>
      <c r="AD41" s="18">
        <f>AB41*5</f>
        <v>12.5</v>
      </c>
      <c r="AE41" s="18" t="s">
        <v>29</v>
      </c>
      <c r="AF41" s="18">
        <f>AD41*9</f>
        <v>112.5</v>
      </c>
      <c r="AG41" s="95"/>
    </row>
    <row r="42" spans="2:33" ht="27.9" customHeight="1" x14ac:dyDescent="0.4">
      <c r="B42" s="456"/>
      <c r="C42" s="452"/>
      <c r="D42" s="91" t="s">
        <v>121</v>
      </c>
      <c r="E42" s="91" t="s">
        <v>114</v>
      </c>
      <c r="F42" s="2">
        <v>6</v>
      </c>
      <c r="G42" s="2"/>
      <c r="H42" s="49"/>
      <c r="I42" s="2"/>
      <c r="J42" s="2"/>
      <c r="K42" s="49"/>
      <c r="L42" s="2"/>
      <c r="M42" s="2" t="s">
        <v>199</v>
      </c>
      <c r="N42" s="49"/>
      <c r="O42" s="2">
        <v>1</v>
      </c>
      <c r="P42" s="2"/>
      <c r="Q42" s="49"/>
      <c r="R42" s="2"/>
      <c r="S42" s="3"/>
      <c r="T42" s="49"/>
      <c r="U42" s="3"/>
      <c r="V42" s="454"/>
      <c r="W42" s="196">
        <f>Y37*2+Y38*7+Y39*1+Y40*0+Y41*0+Y42*8</f>
        <v>28.2</v>
      </c>
      <c r="X42" s="86" t="s">
        <v>42</v>
      </c>
      <c r="Y42" s="50">
        <v>0</v>
      </c>
      <c r="Z42" s="16"/>
      <c r="AA42" s="17" t="s">
        <v>35</v>
      </c>
      <c r="AE42" s="17">
        <f>AB42*15</f>
        <v>0</v>
      </c>
      <c r="AG42" s="96"/>
    </row>
    <row r="43" spans="2:33" ht="27.9" customHeight="1" x14ac:dyDescent="0.3">
      <c r="B43" s="51" t="s">
        <v>36</v>
      </c>
      <c r="C43" s="52"/>
      <c r="D43" s="91"/>
      <c r="E43" s="49"/>
      <c r="F43" s="2"/>
      <c r="G43" s="2"/>
      <c r="H43" s="49"/>
      <c r="I43" s="2"/>
      <c r="J43" s="3"/>
      <c r="K43" s="49"/>
      <c r="L43" s="3"/>
      <c r="M43" s="2"/>
      <c r="N43" s="49"/>
      <c r="O43" s="2"/>
      <c r="P43" s="2"/>
      <c r="Q43" s="49"/>
      <c r="R43" s="2"/>
      <c r="S43" s="3"/>
      <c r="T43" s="49"/>
      <c r="U43" s="3"/>
      <c r="V43" s="454"/>
      <c r="W43" s="197" t="s">
        <v>12</v>
      </c>
      <c r="X43" s="53"/>
      <c r="Y43" s="41"/>
      <c r="Z43" s="17"/>
      <c r="AC43" s="17">
        <f>SUM(AC38:AC42)</f>
        <v>29.7</v>
      </c>
      <c r="AD43" s="17">
        <f>SUM(AD38:AD42)</f>
        <v>24</v>
      </c>
      <c r="AE43" s="17">
        <f>SUM(AE38:AE42)</f>
        <v>98</v>
      </c>
      <c r="AF43" s="17">
        <f>AC43*4+AD43*9+AE43*4</f>
        <v>726.8</v>
      </c>
      <c r="AG43" s="95"/>
    </row>
    <row r="44" spans="2:33" ht="27.9" customHeight="1" thickBot="1" x14ac:dyDescent="0.45">
      <c r="B44" s="114"/>
      <c r="C44" s="55"/>
      <c r="D44" s="72"/>
      <c r="E44" s="72"/>
      <c r="F44" s="73"/>
      <c r="G44" s="73"/>
      <c r="H44" s="72"/>
      <c r="I44" s="73"/>
      <c r="J44" s="73"/>
      <c r="K44" s="72"/>
      <c r="L44" s="73"/>
      <c r="M44" s="73"/>
      <c r="N44" s="72"/>
      <c r="O44" s="73"/>
      <c r="P44" s="73"/>
      <c r="Q44" s="72"/>
      <c r="R44" s="73"/>
      <c r="S44" s="73"/>
      <c r="T44" s="72"/>
      <c r="U44" s="73"/>
      <c r="V44" s="455"/>
      <c r="W44" s="198">
        <f>W38*4+W42*4+W40*9</f>
        <v>734.8</v>
      </c>
      <c r="X44" s="57"/>
      <c r="Y44" s="58"/>
      <c r="Z44" s="16"/>
      <c r="AC44" s="56">
        <f>AC43*4/AF43</f>
        <v>0.16345624656026417</v>
      </c>
      <c r="AD44" s="56">
        <f>AD43*9/AF43</f>
        <v>0.29719317556411667</v>
      </c>
      <c r="AE44" s="56">
        <f>AE43*4/AF43</f>
        <v>0.53935057787561924</v>
      </c>
      <c r="AG44" s="97"/>
    </row>
    <row r="45" spans="2:33" s="77" customFormat="1" ht="21.75" customHeight="1" x14ac:dyDescent="0.4">
      <c r="B45" s="74"/>
      <c r="C45" s="17"/>
      <c r="D45" s="43"/>
      <c r="E45" s="189"/>
      <c r="F45" s="43"/>
      <c r="G45" s="43"/>
      <c r="H45" s="75"/>
      <c r="I45" s="43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76"/>
      <c r="AA45" s="67"/>
      <c r="AB45" s="61"/>
      <c r="AC45" s="67"/>
      <c r="AD45" s="67"/>
      <c r="AE45" s="67"/>
      <c r="AF45" s="67"/>
      <c r="AG45" s="67"/>
    </row>
    <row r="46" spans="2:33" x14ac:dyDescent="0.3">
      <c r="B46" s="61"/>
      <c r="C46" s="77"/>
      <c r="D46" s="465"/>
      <c r="E46" s="465"/>
      <c r="F46" s="466"/>
      <c r="G46" s="466"/>
      <c r="H46" s="78"/>
      <c r="I46" s="17"/>
      <c r="Q46" s="78"/>
      <c r="R46" s="17"/>
      <c r="T46" s="78"/>
      <c r="U46" s="17"/>
      <c r="V46" s="79"/>
      <c r="Y46" s="82"/>
    </row>
    <row r="47" spans="2:33" x14ac:dyDescent="0.3">
      <c r="Y47" s="82"/>
    </row>
    <row r="48" spans="2:33" x14ac:dyDescent="0.3">
      <c r="Y48" s="82"/>
    </row>
    <row r="49" spans="25:25" x14ac:dyDescent="0.3">
      <c r="Y49" s="82"/>
    </row>
    <row r="50" spans="25:25" x14ac:dyDescent="0.3">
      <c r="Y50" s="82"/>
    </row>
    <row r="51" spans="25:25" x14ac:dyDescent="0.3">
      <c r="Y51" s="82"/>
    </row>
    <row r="52" spans="25:25" x14ac:dyDescent="0.3">
      <c r="Y52" s="82"/>
    </row>
  </sheetData>
  <mergeCells count="30">
    <mergeCell ref="C37:C42"/>
    <mergeCell ref="V37:V44"/>
    <mergeCell ref="B41:B42"/>
    <mergeCell ref="J45:Y45"/>
    <mergeCell ref="D46:G46"/>
    <mergeCell ref="G38:H38"/>
    <mergeCell ref="B25:B26"/>
    <mergeCell ref="C29:C34"/>
    <mergeCell ref="V29:V36"/>
    <mergeCell ref="B33:B34"/>
    <mergeCell ref="J31:K31"/>
    <mergeCell ref="M33:N33"/>
    <mergeCell ref="J30:K30"/>
    <mergeCell ref="B17:B18"/>
    <mergeCell ref="B1:Y1"/>
    <mergeCell ref="B2:G2"/>
    <mergeCell ref="C5:C10"/>
    <mergeCell ref="V5:V12"/>
    <mergeCell ref="B9:B10"/>
    <mergeCell ref="F3:L3"/>
    <mergeCell ref="G6:H6"/>
    <mergeCell ref="G15:H15"/>
    <mergeCell ref="M9:N9"/>
    <mergeCell ref="S17:T17"/>
    <mergeCell ref="J23:K23"/>
    <mergeCell ref="S7:T7"/>
    <mergeCell ref="C13:C18"/>
    <mergeCell ref="V13:V20"/>
    <mergeCell ref="C21:C26"/>
    <mergeCell ref="V21:V28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52"/>
  <sheetViews>
    <sheetView zoomScale="60" workbookViewId="0">
      <selection activeCell="B35" sqref="B35:E35"/>
    </sheetView>
  </sheetViews>
  <sheetFormatPr defaultColWidth="9" defaultRowHeight="21" x14ac:dyDescent="0.3"/>
  <cols>
    <col min="1" max="1" width="1.88671875" style="43" customWidth="1"/>
    <col min="2" max="2" width="4.88671875" style="74" customWidth="1"/>
    <col min="3" max="3" width="0" style="43" hidden="1" customWidth="1"/>
    <col min="4" max="4" width="18.6640625" style="43" customWidth="1"/>
    <col min="5" max="5" width="5.6640625" style="75" customWidth="1"/>
    <col min="6" max="6" width="9.6640625" style="43" customWidth="1"/>
    <col min="7" max="7" width="18.6640625" style="43" customWidth="1"/>
    <col min="8" max="8" width="5.6640625" style="75" customWidth="1"/>
    <col min="9" max="9" width="9.6640625" style="43" customWidth="1"/>
    <col min="10" max="10" width="18.6640625" style="43" customWidth="1"/>
    <col min="11" max="11" width="5.6640625" style="75" customWidth="1"/>
    <col min="12" max="12" width="9.6640625" style="43" customWidth="1"/>
    <col min="13" max="13" width="18.6640625" style="43" customWidth="1"/>
    <col min="14" max="14" width="5.6640625" style="75" customWidth="1"/>
    <col min="15" max="15" width="9.6640625" style="43" customWidth="1"/>
    <col min="16" max="16" width="18.6640625" style="43" customWidth="1"/>
    <col min="17" max="17" width="5.6640625" style="75" customWidth="1"/>
    <col min="18" max="18" width="9.6640625" style="43" customWidth="1"/>
    <col min="19" max="19" width="18.6640625" style="43" customWidth="1"/>
    <col min="20" max="20" width="5.6640625" style="75" customWidth="1"/>
    <col min="21" max="21" width="9.6640625" style="43" customWidth="1"/>
    <col min="22" max="22" width="5.21875" style="83" customWidth="1"/>
    <col min="23" max="23" width="11.77734375" style="80" customWidth="1"/>
    <col min="24" max="24" width="11.21875" style="81" customWidth="1"/>
    <col min="25" max="25" width="6.6640625" style="84" customWidth="1"/>
    <col min="26" max="26" width="6.6640625" style="43" customWidth="1"/>
    <col min="27" max="27" width="6" style="17" hidden="1" customWidth="1"/>
    <col min="28" max="28" width="5.44140625" style="18" hidden="1" customWidth="1"/>
    <col min="29" max="29" width="7.77734375" style="17" hidden="1" customWidth="1"/>
    <col min="30" max="30" width="8" style="17" hidden="1" customWidth="1"/>
    <col min="31" max="31" width="7.88671875" style="17" hidden="1" customWidth="1"/>
    <col min="32" max="32" width="7.44140625" style="17" hidden="1" customWidth="1"/>
    <col min="33" max="33" width="9" style="17"/>
    <col min="34" max="16384" width="9" style="43"/>
  </cols>
  <sheetData>
    <row r="1" spans="2:33" s="5" customFormat="1" ht="39" x14ac:dyDescent="0.7">
      <c r="B1" s="449" t="s">
        <v>255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"/>
      <c r="AB1" s="6"/>
    </row>
    <row r="2" spans="2:33" s="5" customFormat="1" ht="13.5" customHeight="1" x14ac:dyDescent="0.6">
      <c r="B2" s="450"/>
      <c r="C2" s="451"/>
      <c r="D2" s="451"/>
      <c r="E2" s="451"/>
      <c r="F2" s="451"/>
      <c r="G2" s="451"/>
      <c r="H2" s="218"/>
      <c r="I2" s="4"/>
      <c r="J2" s="4"/>
      <c r="K2" s="218"/>
      <c r="L2" s="4"/>
      <c r="M2" s="4"/>
      <c r="N2" s="218"/>
      <c r="O2" s="4"/>
      <c r="P2" s="4"/>
      <c r="Q2" s="218"/>
      <c r="R2" s="4"/>
      <c r="S2" s="4"/>
      <c r="T2" s="218"/>
      <c r="U2" s="4"/>
      <c r="V2" s="7"/>
      <c r="W2" s="8"/>
      <c r="X2" s="9"/>
      <c r="Y2" s="8"/>
      <c r="Z2" s="4"/>
      <c r="AB2" s="6"/>
    </row>
    <row r="3" spans="2:33" s="17" customFormat="1" ht="32.25" customHeight="1" thickBot="1" x14ac:dyDescent="0.5">
      <c r="B3" s="87" t="s">
        <v>43</v>
      </c>
      <c r="C3" s="10"/>
      <c r="D3" s="11"/>
      <c r="E3" s="11"/>
      <c r="F3" s="457" t="s">
        <v>80</v>
      </c>
      <c r="G3" s="457"/>
      <c r="H3" s="457"/>
      <c r="I3" s="457"/>
      <c r="J3" s="457"/>
      <c r="K3" s="457"/>
      <c r="L3" s="457"/>
      <c r="M3" s="11"/>
      <c r="N3" s="11"/>
      <c r="O3" s="11"/>
      <c r="P3" s="11"/>
      <c r="Q3" s="11"/>
      <c r="R3" s="11"/>
      <c r="S3" s="5"/>
      <c r="T3" s="11"/>
      <c r="U3" s="11"/>
      <c r="V3" s="12"/>
      <c r="W3" s="13"/>
      <c r="X3" s="14"/>
      <c r="Y3" s="15"/>
      <c r="Z3" s="16"/>
      <c r="AB3" s="18"/>
    </row>
    <row r="4" spans="2:33" s="32" customFormat="1" ht="100.2" x14ac:dyDescent="0.3">
      <c r="B4" s="19" t="s">
        <v>0</v>
      </c>
      <c r="C4" s="20" t="s">
        <v>1</v>
      </c>
      <c r="D4" s="21" t="s">
        <v>2</v>
      </c>
      <c r="E4" s="22" t="s">
        <v>41</v>
      </c>
      <c r="F4" s="21"/>
      <c r="G4" s="21" t="s">
        <v>3</v>
      </c>
      <c r="H4" s="22" t="s">
        <v>41</v>
      </c>
      <c r="I4" s="21"/>
      <c r="J4" s="21" t="s">
        <v>4</v>
      </c>
      <c r="K4" s="22" t="s">
        <v>41</v>
      </c>
      <c r="L4" s="23"/>
      <c r="M4" s="21" t="s">
        <v>4</v>
      </c>
      <c r="N4" s="22" t="s">
        <v>41</v>
      </c>
      <c r="O4" s="21"/>
      <c r="P4" s="21" t="s">
        <v>4</v>
      </c>
      <c r="Q4" s="22" t="s">
        <v>41</v>
      </c>
      <c r="R4" s="21"/>
      <c r="S4" s="24" t="s">
        <v>5</v>
      </c>
      <c r="T4" s="22" t="s">
        <v>41</v>
      </c>
      <c r="U4" s="21"/>
      <c r="V4" s="89" t="s">
        <v>48</v>
      </c>
      <c r="W4" s="25" t="s">
        <v>6</v>
      </c>
      <c r="X4" s="26" t="s">
        <v>13</v>
      </c>
      <c r="Y4" s="27" t="s">
        <v>14</v>
      </c>
      <c r="Z4" s="28"/>
      <c r="AA4" s="29"/>
      <c r="AB4" s="30"/>
      <c r="AC4" s="31"/>
      <c r="AD4" s="31"/>
      <c r="AE4" s="31"/>
      <c r="AF4" s="31"/>
      <c r="AG4" s="94"/>
    </row>
    <row r="5" spans="2:33" s="38" customFormat="1" ht="65.099999999999994" customHeight="1" x14ac:dyDescent="0.4">
      <c r="B5" s="33">
        <v>2</v>
      </c>
      <c r="C5" s="452"/>
      <c r="D5" s="34" t="str">
        <f>'113.2月菜單'!B30</f>
        <v>香Q米飯</v>
      </c>
      <c r="E5" s="34" t="s">
        <v>15</v>
      </c>
      <c r="F5" s="1" t="s">
        <v>16</v>
      </c>
      <c r="G5" s="34" t="str">
        <f>'113.2月菜單'!B31</f>
        <v>卡啦香雞排(炸)</v>
      </c>
      <c r="H5" s="34" t="s">
        <v>73</v>
      </c>
      <c r="I5" s="1" t="s">
        <v>16</v>
      </c>
      <c r="J5" s="34" t="str">
        <f>'113.2月菜單'!B32</f>
        <v>鮮肉抄手(加)+珍珠丸子(加)</v>
      </c>
      <c r="K5" s="34" t="s">
        <v>246</v>
      </c>
      <c r="L5" s="1" t="s">
        <v>16</v>
      </c>
      <c r="M5" s="34" t="str">
        <f>'113.2月菜單'!B33</f>
        <v>麻婆豆腐(豆)</v>
      </c>
      <c r="N5" s="34" t="s">
        <v>17</v>
      </c>
      <c r="O5" s="1" t="s">
        <v>16</v>
      </c>
      <c r="P5" s="34" t="str">
        <f>'113.2月菜單'!B34</f>
        <v>深色蔬菜</v>
      </c>
      <c r="Q5" s="34" t="s">
        <v>18</v>
      </c>
      <c r="R5" s="1" t="s">
        <v>16</v>
      </c>
      <c r="S5" s="34" t="str">
        <f>'113.2月菜單'!B35</f>
        <v>結頭菜湯</v>
      </c>
      <c r="T5" s="34" t="s">
        <v>17</v>
      </c>
      <c r="U5" s="1" t="s">
        <v>16</v>
      </c>
      <c r="V5" s="453"/>
      <c r="W5" s="35" t="s">
        <v>44</v>
      </c>
      <c r="X5" s="36" t="s">
        <v>19</v>
      </c>
      <c r="Y5" s="37">
        <v>5</v>
      </c>
      <c r="Z5" s="17"/>
      <c r="AA5" s="17"/>
      <c r="AB5" s="18"/>
      <c r="AC5" s="17" t="s">
        <v>20</v>
      </c>
      <c r="AD5" s="17" t="s">
        <v>21</v>
      </c>
      <c r="AE5" s="17" t="s">
        <v>22</v>
      </c>
      <c r="AF5" s="17" t="s">
        <v>23</v>
      </c>
      <c r="AG5" s="95"/>
    </row>
    <row r="6" spans="2:33" ht="27.9" customHeight="1" x14ac:dyDescent="0.4">
      <c r="B6" s="39" t="s">
        <v>8</v>
      </c>
      <c r="C6" s="452"/>
      <c r="D6" s="2" t="s">
        <v>24</v>
      </c>
      <c r="E6" s="3"/>
      <c r="F6" s="2">
        <v>100</v>
      </c>
      <c r="G6" s="479" t="s">
        <v>200</v>
      </c>
      <c r="H6" s="478"/>
      <c r="I6" s="2">
        <v>60</v>
      </c>
      <c r="J6" s="2" t="s">
        <v>201</v>
      </c>
      <c r="K6" s="2" t="s">
        <v>202</v>
      </c>
      <c r="L6" s="2">
        <v>20</v>
      </c>
      <c r="M6" s="2" t="s">
        <v>88</v>
      </c>
      <c r="N6" s="3"/>
      <c r="O6" s="2">
        <v>3</v>
      </c>
      <c r="P6" s="2" t="s">
        <v>53</v>
      </c>
      <c r="Q6" s="2"/>
      <c r="R6" s="2">
        <v>80</v>
      </c>
      <c r="S6" s="3" t="s">
        <v>123</v>
      </c>
      <c r="T6" s="2"/>
      <c r="U6" s="2">
        <v>40</v>
      </c>
      <c r="V6" s="454"/>
      <c r="W6" s="96">
        <f>Y5*15+Y6*0+Y7*5+Y8*0+Y9*15+Y10*12+15</f>
        <v>97.5</v>
      </c>
      <c r="X6" s="40" t="s">
        <v>25</v>
      </c>
      <c r="Y6" s="41">
        <v>2.4</v>
      </c>
      <c r="Z6" s="16"/>
      <c r="AA6" s="42" t="s">
        <v>26</v>
      </c>
      <c r="AB6" s="18">
        <v>6</v>
      </c>
      <c r="AC6" s="18">
        <f>AB6*2</f>
        <v>12</v>
      </c>
      <c r="AD6" s="18"/>
      <c r="AE6" s="18">
        <f>AB6*15</f>
        <v>90</v>
      </c>
      <c r="AF6" s="18">
        <f>AC6*4+AE6*4</f>
        <v>408</v>
      </c>
      <c r="AG6" s="96"/>
    </row>
    <row r="7" spans="2:33" ht="27.9" customHeight="1" x14ac:dyDescent="0.4">
      <c r="B7" s="39">
        <v>26</v>
      </c>
      <c r="C7" s="452"/>
      <c r="D7" s="2"/>
      <c r="E7" s="3"/>
      <c r="F7" s="2"/>
      <c r="G7" s="2"/>
      <c r="H7" s="2"/>
      <c r="I7" s="2"/>
      <c r="J7" s="2" t="s">
        <v>270</v>
      </c>
      <c r="K7" s="2"/>
      <c r="L7" s="2">
        <v>30</v>
      </c>
      <c r="M7" s="2" t="s">
        <v>84</v>
      </c>
      <c r="N7" s="90" t="s">
        <v>66</v>
      </c>
      <c r="O7" s="2">
        <v>50</v>
      </c>
      <c r="P7" s="2"/>
      <c r="Q7" s="2"/>
      <c r="R7" s="2"/>
      <c r="S7" s="3"/>
      <c r="T7" s="2"/>
      <c r="U7" s="2"/>
      <c r="V7" s="454"/>
      <c r="W7" s="44" t="s">
        <v>46</v>
      </c>
      <c r="X7" s="45" t="s">
        <v>27</v>
      </c>
      <c r="Y7" s="41">
        <v>1.5</v>
      </c>
      <c r="Z7" s="17"/>
      <c r="AA7" s="46" t="s">
        <v>28</v>
      </c>
      <c r="AB7" s="18">
        <v>2</v>
      </c>
      <c r="AC7" s="47">
        <f>AB7*7</f>
        <v>14</v>
      </c>
      <c r="AD7" s="18">
        <f>AB7*5</f>
        <v>10</v>
      </c>
      <c r="AE7" s="18" t="s">
        <v>29</v>
      </c>
      <c r="AF7" s="48">
        <f>AC7*4+AD7*9</f>
        <v>146</v>
      </c>
      <c r="AG7" s="95"/>
    </row>
    <row r="8" spans="2:33" ht="27.9" customHeight="1" x14ac:dyDescent="0.4">
      <c r="B8" s="39" t="s">
        <v>10</v>
      </c>
      <c r="C8" s="452"/>
      <c r="D8" s="2"/>
      <c r="E8" s="3"/>
      <c r="F8" s="2"/>
      <c r="G8" s="2"/>
      <c r="H8" s="49"/>
      <c r="I8" s="2"/>
      <c r="J8" s="2" t="s">
        <v>266</v>
      </c>
      <c r="K8" s="91"/>
      <c r="L8" s="2">
        <v>3</v>
      </c>
      <c r="M8" s="111"/>
      <c r="N8" s="181"/>
      <c r="O8" s="217"/>
      <c r="P8" s="2"/>
      <c r="Q8" s="49"/>
      <c r="R8" s="2"/>
      <c r="S8" s="3"/>
      <c r="T8" s="2"/>
      <c r="U8" s="2"/>
      <c r="V8" s="454"/>
      <c r="W8" s="92">
        <f>Y5*0+Y6*5+Y7*0+Y8*5+Y9*0+Y10*4</f>
        <v>24.5</v>
      </c>
      <c r="X8" s="45" t="s">
        <v>30</v>
      </c>
      <c r="Y8" s="41">
        <v>2.5</v>
      </c>
      <c r="Z8" s="16"/>
      <c r="AA8" s="17" t="s">
        <v>31</v>
      </c>
      <c r="AB8" s="18">
        <v>1.5</v>
      </c>
      <c r="AC8" s="18">
        <f>AB8*1</f>
        <v>1.5</v>
      </c>
      <c r="AD8" s="18" t="s">
        <v>29</v>
      </c>
      <c r="AE8" s="18">
        <f>AB8*5</f>
        <v>7.5</v>
      </c>
      <c r="AF8" s="18">
        <f>AC8*4+AE8*4</f>
        <v>36</v>
      </c>
      <c r="AG8" s="96"/>
    </row>
    <row r="9" spans="2:33" ht="27.9" customHeight="1" x14ac:dyDescent="0.3">
      <c r="B9" s="456" t="s">
        <v>37</v>
      </c>
      <c r="C9" s="452"/>
      <c r="D9" s="3"/>
      <c r="E9" s="3"/>
      <c r="F9" s="3"/>
      <c r="G9" s="2"/>
      <c r="H9" s="49"/>
      <c r="I9" s="2"/>
      <c r="J9" s="2" t="s">
        <v>51</v>
      </c>
      <c r="K9" s="49"/>
      <c r="L9" s="2">
        <v>1</v>
      </c>
      <c r="M9" s="62"/>
      <c r="N9" s="180"/>
      <c r="O9" s="101"/>
      <c r="P9" s="2"/>
      <c r="Q9" s="49"/>
      <c r="R9" s="2"/>
      <c r="S9" s="3"/>
      <c r="T9" s="2"/>
      <c r="U9" s="2"/>
      <c r="V9" s="454"/>
      <c r="W9" s="44" t="s">
        <v>47</v>
      </c>
      <c r="X9" s="45" t="s">
        <v>33</v>
      </c>
      <c r="Y9" s="41">
        <v>0</v>
      </c>
      <c r="Z9" s="17"/>
      <c r="AA9" s="17" t="s">
        <v>34</v>
      </c>
      <c r="AB9" s="18">
        <v>2.5</v>
      </c>
      <c r="AC9" s="18"/>
      <c r="AD9" s="18">
        <f>AB9*5</f>
        <v>12.5</v>
      </c>
      <c r="AE9" s="18" t="s">
        <v>29</v>
      </c>
      <c r="AF9" s="18">
        <f>AD9*9</f>
        <v>112.5</v>
      </c>
      <c r="AG9" s="95"/>
    </row>
    <row r="10" spans="2:33" ht="27.9" customHeight="1" x14ac:dyDescent="0.4">
      <c r="B10" s="456"/>
      <c r="C10" s="452"/>
      <c r="D10" s="3"/>
      <c r="E10" s="3"/>
      <c r="F10" s="3"/>
      <c r="G10" s="2"/>
      <c r="H10" s="49"/>
      <c r="I10" s="2"/>
      <c r="J10" s="2" t="s">
        <v>269</v>
      </c>
      <c r="K10" s="91" t="s">
        <v>267</v>
      </c>
      <c r="L10" s="2">
        <v>20</v>
      </c>
      <c r="M10" s="3"/>
      <c r="N10" s="2"/>
      <c r="O10" s="2"/>
      <c r="P10" s="2"/>
      <c r="Q10" s="49"/>
      <c r="R10" s="2"/>
      <c r="S10" s="2"/>
      <c r="T10" s="49"/>
      <c r="U10" s="2"/>
      <c r="V10" s="454"/>
      <c r="W10" s="92">
        <f>Y5*2+Y6*7+Y7*1+Y8*0+Y9*0+Y10*8</f>
        <v>28.3</v>
      </c>
      <c r="X10" s="86" t="s">
        <v>42</v>
      </c>
      <c r="Y10" s="50">
        <v>0</v>
      </c>
      <c r="Z10" s="16"/>
      <c r="AA10" s="17" t="s">
        <v>35</v>
      </c>
      <c r="AE10" s="17">
        <f>AB10*15</f>
        <v>0</v>
      </c>
      <c r="AG10" s="96"/>
    </row>
    <row r="11" spans="2:33" ht="27.9" customHeight="1" x14ac:dyDescent="0.3">
      <c r="B11" s="51" t="s">
        <v>36</v>
      </c>
      <c r="C11" s="52"/>
      <c r="D11" s="3"/>
      <c r="E11" s="49"/>
      <c r="F11" s="3"/>
      <c r="G11" s="2"/>
      <c r="H11" s="49"/>
      <c r="I11" s="2"/>
      <c r="J11" s="2"/>
      <c r="K11" s="49"/>
      <c r="L11" s="2"/>
      <c r="M11" s="2"/>
      <c r="N11" s="49"/>
      <c r="O11" s="2"/>
      <c r="P11" s="2"/>
      <c r="Q11" s="49"/>
      <c r="R11" s="2"/>
      <c r="S11" s="2"/>
      <c r="T11" s="49"/>
      <c r="U11" s="2"/>
      <c r="V11" s="454"/>
      <c r="W11" s="44" t="s">
        <v>12</v>
      </c>
      <c r="X11" s="53"/>
      <c r="Y11" s="41"/>
      <c r="Z11" s="17"/>
      <c r="AC11" s="17">
        <f>SUM(AC6:AC10)</f>
        <v>27.5</v>
      </c>
      <c r="AD11" s="17">
        <f>SUM(AD6:AD10)</f>
        <v>22.5</v>
      </c>
      <c r="AE11" s="17">
        <f>SUM(AE6:AE10)</f>
        <v>97.5</v>
      </c>
      <c r="AF11" s="17">
        <f>AC11*4+AD11*9+AE11*4</f>
        <v>702.5</v>
      </c>
      <c r="AG11" s="95"/>
    </row>
    <row r="12" spans="2:33" ht="27.9" customHeight="1" x14ac:dyDescent="0.4">
      <c r="B12" s="54"/>
      <c r="C12" s="55"/>
      <c r="D12" s="49"/>
      <c r="E12" s="49"/>
      <c r="F12" s="2"/>
      <c r="G12" s="2"/>
      <c r="H12" s="49"/>
      <c r="I12" s="2"/>
      <c r="J12" s="2"/>
      <c r="K12" s="49"/>
      <c r="L12" s="2"/>
      <c r="M12" s="2"/>
      <c r="N12" s="49"/>
      <c r="O12" s="2"/>
      <c r="P12" s="2"/>
      <c r="Q12" s="49"/>
      <c r="R12" s="2"/>
      <c r="S12" s="2"/>
      <c r="T12" s="49"/>
      <c r="U12" s="2"/>
      <c r="V12" s="455"/>
      <c r="W12" s="93">
        <f>W6*4+W10*4+W8*9</f>
        <v>723.7</v>
      </c>
      <c r="X12" s="57"/>
      <c r="Y12" s="58"/>
      <c r="Z12" s="16"/>
      <c r="AC12" s="56">
        <f>AC11*4/AF11</f>
        <v>0.15658362989323843</v>
      </c>
      <c r="AD12" s="56">
        <f>AD11*9/AF11</f>
        <v>0.28825622775800713</v>
      </c>
      <c r="AE12" s="56">
        <f>AE11*4/AF11</f>
        <v>0.55516014234875444</v>
      </c>
      <c r="AG12" s="97"/>
    </row>
    <row r="13" spans="2:33" s="38" customFormat="1" ht="27.9" customHeight="1" x14ac:dyDescent="0.4">
      <c r="B13" s="33">
        <v>2</v>
      </c>
      <c r="C13" s="452"/>
      <c r="D13" s="34" t="str">
        <f>'113.2月菜單'!F30</f>
        <v>糙米飯</v>
      </c>
      <c r="E13" s="34" t="s">
        <v>15</v>
      </c>
      <c r="F13" s="34"/>
      <c r="G13" s="34" t="str">
        <f>'113.2月菜單'!F31</f>
        <v>三杯米血燒雞(冷)</v>
      </c>
      <c r="H13" s="34" t="s">
        <v>17</v>
      </c>
      <c r="I13" s="34"/>
      <c r="J13" s="34" t="str">
        <f>'113.2月菜單'!F32</f>
        <v>蕃茄蛋</v>
      </c>
      <c r="K13" s="34" t="s">
        <v>17</v>
      </c>
      <c r="L13" s="34"/>
      <c r="M13" s="34" t="str">
        <f>'113.2月菜單'!F33</f>
        <v>椰菜拌肉片</v>
      </c>
      <c r="N13" s="34" t="s">
        <v>273</v>
      </c>
      <c r="O13" s="34"/>
      <c r="P13" s="34" t="str">
        <f>'113.2月菜單'!F34</f>
        <v>淺色蔬菜</v>
      </c>
      <c r="Q13" s="34" t="s">
        <v>18</v>
      </c>
      <c r="R13" s="34"/>
      <c r="S13" s="34" t="str">
        <f>'113.2月菜單'!F35</f>
        <v>紫菜玉米湯</v>
      </c>
      <c r="T13" s="34" t="s">
        <v>17</v>
      </c>
      <c r="U13" s="34"/>
      <c r="V13" s="453"/>
      <c r="W13" s="35" t="s">
        <v>44</v>
      </c>
      <c r="X13" s="36" t="s">
        <v>19</v>
      </c>
      <c r="Y13" s="37">
        <v>5.7</v>
      </c>
      <c r="Z13" s="17"/>
      <c r="AA13" s="17"/>
      <c r="AB13" s="18"/>
      <c r="AC13" s="17" t="s">
        <v>20</v>
      </c>
      <c r="AD13" s="17" t="s">
        <v>21</v>
      </c>
      <c r="AE13" s="17" t="s">
        <v>22</v>
      </c>
      <c r="AF13" s="17" t="s">
        <v>23</v>
      </c>
      <c r="AG13" s="95"/>
    </row>
    <row r="14" spans="2:33" ht="27.9" customHeight="1" x14ac:dyDescent="0.4">
      <c r="B14" s="39" t="s">
        <v>8</v>
      </c>
      <c r="C14" s="452"/>
      <c r="D14" s="2" t="s">
        <v>24</v>
      </c>
      <c r="E14" s="2"/>
      <c r="F14" s="2">
        <v>60</v>
      </c>
      <c r="G14" s="2" t="s">
        <v>113</v>
      </c>
      <c r="H14" s="2" t="s">
        <v>204</v>
      </c>
      <c r="I14" s="2">
        <v>20</v>
      </c>
      <c r="J14" s="3" t="s">
        <v>92</v>
      </c>
      <c r="K14" s="3"/>
      <c r="L14" s="3">
        <v>30</v>
      </c>
      <c r="M14" s="3" t="s">
        <v>245</v>
      </c>
      <c r="N14" s="2"/>
      <c r="O14" s="3">
        <v>60</v>
      </c>
      <c r="P14" s="2" t="s">
        <v>53</v>
      </c>
      <c r="Q14" s="2"/>
      <c r="R14" s="2">
        <v>80</v>
      </c>
      <c r="S14" s="175" t="s">
        <v>189</v>
      </c>
      <c r="T14" s="2"/>
      <c r="U14" s="179">
        <v>1</v>
      </c>
      <c r="V14" s="454"/>
      <c r="W14" s="96">
        <f>Y13*15+Y14*0+Y15*5+Y16*0+Y17*15+Y18*12+15</f>
        <v>109</v>
      </c>
      <c r="X14" s="40" t="s">
        <v>25</v>
      </c>
      <c r="Y14" s="41">
        <v>2.2000000000000002</v>
      </c>
      <c r="Z14" s="16"/>
      <c r="AA14" s="42" t="s">
        <v>26</v>
      </c>
      <c r="AB14" s="18">
        <v>6.2</v>
      </c>
      <c r="AC14" s="18">
        <f>AB14*2</f>
        <v>12.4</v>
      </c>
      <c r="AD14" s="18"/>
      <c r="AE14" s="18">
        <f>AB14*15</f>
        <v>93</v>
      </c>
      <c r="AF14" s="18">
        <f>AC14*4+AE14*4</f>
        <v>421.6</v>
      </c>
      <c r="AG14" s="96"/>
    </row>
    <row r="15" spans="2:33" ht="27.9" customHeight="1" x14ac:dyDescent="0.4">
      <c r="B15" s="39">
        <v>27</v>
      </c>
      <c r="C15" s="452"/>
      <c r="D15" s="2" t="s">
        <v>90</v>
      </c>
      <c r="E15" s="2"/>
      <c r="F15" s="2">
        <v>40</v>
      </c>
      <c r="G15" s="463" t="s">
        <v>203</v>
      </c>
      <c r="H15" s="480"/>
      <c r="I15" s="217">
        <v>50</v>
      </c>
      <c r="J15" s="3" t="s">
        <v>205</v>
      </c>
      <c r="K15" s="3"/>
      <c r="L15" s="3">
        <v>50</v>
      </c>
      <c r="M15" s="468" t="s">
        <v>217</v>
      </c>
      <c r="N15" s="469"/>
      <c r="O15" s="3">
        <v>10</v>
      </c>
      <c r="P15" s="2" t="s">
        <v>274</v>
      </c>
      <c r="Q15" s="2"/>
      <c r="R15" s="2">
        <v>3</v>
      </c>
      <c r="S15" s="3" t="s">
        <v>94</v>
      </c>
      <c r="T15" s="2"/>
      <c r="U15" s="179">
        <v>10</v>
      </c>
      <c r="V15" s="454"/>
      <c r="W15" s="44" t="s">
        <v>46</v>
      </c>
      <c r="X15" s="45" t="s">
        <v>27</v>
      </c>
      <c r="Y15" s="41">
        <v>1.7</v>
      </c>
      <c r="Z15" s="17"/>
      <c r="AA15" s="46" t="s">
        <v>28</v>
      </c>
      <c r="AB15" s="18">
        <v>2</v>
      </c>
      <c r="AC15" s="47">
        <f>AB15*7</f>
        <v>14</v>
      </c>
      <c r="AD15" s="18">
        <f>AB15*5</f>
        <v>10</v>
      </c>
      <c r="AE15" s="18" t="s">
        <v>29</v>
      </c>
      <c r="AF15" s="48">
        <f>AC15*4+AD15*9</f>
        <v>146</v>
      </c>
      <c r="AG15" s="95"/>
    </row>
    <row r="16" spans="2:33" ht="27.9" customHeight="1" x14ac:dyDescent="0.4">
      <c r="B16" s="39" t="s">
        <v>10</v>
      </c>
      <c r="C16" s="452"/>
      <c r="D16" s="49"/>
      <c r="E16" s="49"/>
      <c r="F16" s="2"/>
      <c r="G16" s="113" t="s">
        <v>206</v>
      </c>
      <c r="H16" s="105"/>
      <c r="I16" s="101">
        <v>1</v>
      </c>
      <c r="J16" s="3"/>
      <c r="K16" s="3"/>
      <c r="L16" s="3"/>
      <c r="M16" s="2"/>
      <c r="N16" s="3"/>
      <c r="O16" s="2"/>
      <c r="P16" s="2" t="s">
        <v>275</v>
      </c>
      <c r="Q16" s="49"/>
      <c r="R16" s="2">
        <v>1</v>
      </c>
      <c r="S16" s="172" t="s">
        <v>190</v>
      </c>
      <c r="T16" s="3"/>
      <c r="U16" s="179">
        <v>1</v>
      </c>
      <c r="V16" s="454"/>
      <c r="W16" s="92">
        <f>Y13*0+Y14*5+Y15*0+Y16*5+Y17*0+Y18*4</f>
        <v>23.5</v>
      </c>
      <c r="X16" s="45" t="s">
        <v>30</v>
      </c>
      <c r="Y16" s="41">
        <v>2.5</v>
      </c>
      <c r="Z16" s="16"/>
      <c r="AA16" s="17" t="s">
        <v>31</v>
      </c>
      <c r="AB16" s="18">
        <v>1.7</v>
      </c>
      <c r="AC16" s="18">
        <f>AB16*1</f>
        <v>1.7</v>
      </c>
      <c r="AD16" s="18" t="s">
        <v>29</v>
      </c>
      <c r="AE16" s="18">
        <f>AB16*5</f>
        <v>8.5</v>
      </c>
      <c r="AF16" s="18">
        <f>AC16*4+AE16*4</f>
        <v>40.799999999999997</v>
      </c>
      <c r="AG16" s="96"/>
    </row>
    <row r="17" spans="2:33" ht="27.9" customHeight="1" x14ac:dyDescent="0.3">
      <c r="B17" s="456" t="s">
        <v>38</v>
      </c>
      <c r="C17" s="452"/>
      <c r="D17" s="49"/>
      <c r="E17" s="49"/>
      <c r="F17" s="2"/>
      <c r="G17" s="2" t="s">
        <v>190</v>
      </c>
      <c r="H17" s="49"/>
      <c r="I17" s="2">
        <v>1</v>
      </c>
      <c r="J17" s="3"/>
      <c r="K17" s="2"/>
      <c r="L17" s="3"/>
      <c r="M17" s="2"/>
      <c r="N17" s="3"/>
      <c r="O17" s="2"/>
      <c r="P17" s="2"/>
      <c r="Q17" s="49"/>
      <c r="R17" s="2"/>
      <c r="S17" s="2"/>
      <c r="T17" s="49"/>
      <c r="U17" s="2"/>
      <c r="V17" s="454"/>
      <c r="W17" s="44" t="s">
        <v>47</v>
      </c>
      <c r="X17" s="45" t="s">
        <v>33</v>
      </c>
      <c r="Y17" s="41">
        <v>0</v>
      </c>
      <c r="Z17" s="17"/>
      <c r="AA17" s="17" t="s">
        <v>34</v>
      </c>
      <c r="AB17" s="18">
        <v>2.5</v>
      </c>
      <c r="AC17" s="18"/>
      <c r="AD17" s="18">
        <f>AB17*5</f>
        <v>12.5</v>
      </c>
      <c r="AE17" s="18" t="s">
        <v>29</v>
      </c>
      <c r="AF17" s="18">
        <f>AD17*9</f>
        <v>112.5</v>
      </c>
      <c r="AG17" s="95"/>
    </row>
    <row r="18" spans="2:33" ht="27.9" customHeight="1" x14ac:dyDescent="0.4">
      <c r="B18" s="456"/>
      <c r="C18" s="452"/>
      <c r="D18" s="49"/>
      <c r="E18" s="49"/>
      <c r="F18" s="2"/>
      <c r="G18" s="2"/>
      <c r="H18" s="49"/>
      <c r="I18" s="2"/>
      <c r="J18" s="3"/>
      <c r="K18" s="2"/>
      <c r="L18" s="3"/>
      <c r="M18" s="2"/>
      <c r="N18" s="49"/>
      <c r="O18" s="2"/>
      <c r="P18" s="2"/>
      <c r="Q18" s="49"/>
      <c r="R18" s="2"/>
      <c r="S18" s="2"/>
      <c r="T18" s="107"/>
      <c r="U18" s="2"/>
      <c r="V18" s="454"/>
      <c r="W18" s="92">
        <f>Y13*2+Y14*7+Y15*1+Y16*0+Y17*0+Y18*8</f>
        <v>28.500000000000004</v>
      </c>
      <c r="X18" s="86" t="s">
        <v>42</v>
      </c>
      <c r="Y18" s="50">
        <v>0</v>
      </c>
      <c r="Z18" s="16"/>
      <c r="AA18" s="17" t="s">
        <v>35</v>
      </c>
      <c r="AB18" s="18">
        <v>1</v>
      </c>
      <c r="AE18" s="17">
        <f>AB18*15</f>
        <v>15</v>
      </c>
      <c r="AG18" s="96"/>
    </row>
    <row r="19" spans="2:33" ht="27.9" customHeight="1" x14ac:dyDescent="0.3">
      <c r="B19" s="51" t="s">
        <v>36</v>
      </c>
      <c r="C19" s="52"/>
      <c r="D19" s="49"/>
      <c r="E19" s="49"/>
      <c r="F19" s="2"/>
      <c r="G19" s="2"/>
      <c r="H19" s="49"/>
      <c r="I19" s="2"/>
      <c r="J19" s="2"/>
      <c r="K19" s="49"/>
      <c r="L19" s="2"/>
      <c r="M19" s="2"/>
      <c r="N19" s="49"/>
      <c r="O19" s="2"/>
      <c r="P19" s="2"/>
      <c r="Q19" s="49"/>
      <c r="R19" s="2"/>
      <c r="S19" s="3"/>
      <c r="T19" s="85"/>
      <c r="U19" s="85"/>
      <c r="V19" s="454"/>
      <c r="W19" s="44" t="s">
        <v>12</v>
      </c>
      <c r="X19" s="53"/>
      <c r="Y19" s="41"/>
      <c r="Z19" s="17"/>
      <c r="AC19" s="17">
        <f>SUM(AC14:AC18)</f>
        <v>28.099999999999998</v>
      </c>
      <c r="AD19" s="17">
        <f>SUM(AD14:AD18)</f>
        <v>22.5</v>
      </c>
      <c r="AE19" s="17">
        <f>SUM(AE14:AE18)</f>
        <v>116.5</v>
      </c>
      <c r="AF19" s="17">
        <f>AC19*4+AD19*9+AE19*4</f>
        <v>780.9</v>
      </c>
      <c r="AG19" s="95"/>
    </row>
    <row r="20" spans="2:33" ht="27.9" customHeight="1" x14ac:dyDescent="0.4">
      <c r="B20" s="54"/>
      <c r="C20" s="55"/>
      <c r="D20" s="49"/>
      <c r="E20" s="49"/>
      <c r="F20" s="2"/>
      <c r="G20" s="2"/>
      <c r="H20" s="49"/>
      <c r="I20" s="2"/>
      <c r="J20" s="2"/>
      <c r="K20" s="49"/>
      <c r="L20" s="2"/>
      <c r="M20" s="2"/>
      <c r="N20" s="49"/>
      <c r="O20" s="2"/>
      <c r="P20" s="2"/>
      <c r="Q20" s="49"/>
      <c r="R20" s="2"/>
      <c r="S20" s="2"/>
      <c r="T20" s="49"/>
      <c r="U20" s="2"/>
      <c r="V20" s="455"/>
      <c r="W20" s="93">
        <f>W14*4+W18*4+W16*9</f>
        <v>761.5</v>
      </c>
      <c r="X20" s="57"/>
      <c r="Y20" s="58"/>
      <c r="Z20" s="16"/>
      <c r="AC20" s="56">
        <f>AC19*4/AF19</f>
        <v>0.14393648354462799</v>
      </c>
      <c r="AD20" s="56">
        <f>AD19*9/AF19</f>
        <v>0.25931617364579335</v>
      </c>
      <c r="AE20" s="56">
        <f>AE19*4/AF19</f>
        <v>0.59674734280957875</v>
      </c>
      <c r="AG20" s="97"/>
    </row>
    <row r="21" spans="2:33" s="38" customFormat="1" ht="27.9" customHeight="1" x14ac:dyDescent="0.4">
      <c r="B21" s="33">
        <v>2</v>
      </c>
      <c r="C21" s="452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453"/>
      <c r="W21" s="35" t="s">
        <v>44</v>
      </c>
      <c r="X21" s="36" t="s">
        <v>19</v>
      </c>
      <c r="Y21" s="37"/>
      <c r="Z21" s="17"/>
      <c r="AA21" s="17"/>
      <c r="AB21" s="18"/>
      <c r="AC21" s="17" t="s">
        <v>20</v>
      </c>
      <c r="AD21" s="17" t="s">
        <v>21</v>
      </c>
      <c r="AE21" s="17" t="s">
        <v>22</v>
      </c>
      <c r="AF21" s="17" t="s">
        <v>23</v>
      </c>
      <c r="AG21" s="95"/>
    </row>
    <row r="22" spans="2:33" s="62" customFormat="1" ht="27.75" customHeight="1" x14ac:dyDescent="0.55000000000000004">
      <c r="B22" s="39" t="s">
        <v>8</v>
      </c>
      <c r="C22" s="452"/>
      <c r="D22" s="2"/>
      <c r="E22" s="2"/>
      <c r="F22" s="2"/>
      <c r="G22" s="210"/>
      <c r="H22" s="211"/>
      <c r="I22" s="2"/>
      <c r="J22" s="461"/>
      <c r="K22" s="462"/>
      <c r="L22" s="2"/>
      <c r="M22" s="2"/>
      <c r="N22" s="108"/>
      <c r="O22" s="2"/>
      <c r="P22" s="2"/>
      <c r="Q22" s="2"/>
      <c r="R22" s="2"/>
      <c r="S22" s="2"/>
      <c r="T22" s="2"/>
      <c r="U22" s="2"/>
      <c r="V22" s="454"/>
      <c r="W22" s="96"/>
      <c r="X22" s="40" t="s">
        <v>25</v>
      </c>
      <c r="Y22" s="41"/>
      <c r="Z22" s="59"/>
      <c r="AA22" s="60" t="s">
        <v>26</v>
      </c>
      <c r="AB22" s="61">
        <v>6.2</v>
      </c>
      <c r="AC22" s="61">
        <f>AB22*2</f>
        <v>12.4</v>
      </c>
      <c r="AD22" s="61"/>
      <c r="AE22" s="61">
        <f>AB22*15</f>
        <v>93</v>
      </c>
      <c r="AF22" s="61">
        <f>AC22*4+AE22*4</f>
        <v>421.6</v>
      </c>
      <c r="AG22" s="96"/>
    </row>
    <row r="23" spans="2:33" s="62" customFormat="1" ht="27.9" customHeight="1" x14ac:dyDescent="0.4">
      <c r="B23" s="39">
        <v>28</v>
      </c>
      <c r="C23" s="452"/>
      <c r="D23" s="3"/>
      <c r="E23" s="3"/>
      <c r="F23" s="2"/>
      <c r="G23" s="2"/>
      <c r="H23" s="3"/>
      <c r="I23" s="2"/>
      <c r="J23" s="2"/>
      <c r="K23" s="99"/>
      <c r="L23" s="2"/>
      <c r="M23" s="2"/>
      <c r="N23" s="99"/>
      <c r="O23" s="2"/>
      <c r="P23" s="2"/>
      <c r="Q23" s="2"/>
      <c r="R23" s="2"/>
      <c r="S23" s="2"/>
      <c r="T23" s="2"/>
      <c r="U23" s="2"/>
      <c r="V23" s="454"/>
      <c r="W23" s="44" t="s">
        <v>106</v>
      </c>
      <c r="X23" s="45" t="s">
        <v>27</v>
      </c>
      <c r="Y23" s="41"/>
      <c r="Z23" s="63"/>
      <c r="AA23" s="64" t="s">
        <v>28</v>
      </c>
      <c r="AB23" s="61">
        <v>2.1</v>
      </c>
      <c r="AC23" s="65">
        <f>AB23*7</f>
        <v>14.700000000000001</v>
      </c>
      <c r="AD23" s="61">
        <f>AB23*5</f>
        <v>10.5</v>
      </c>
      <c r="AE23" s="61" t="s">
        <v>29</v>
      </c>
      <c r="AF23" s="66">
        <f>AC23*4+AD23*9</f>
        <v>153.30000000000001</v>
      </c>
      <c r="AG23" s="95"/>
    </row>
    <row r="24" spans="2:33" s="62" customFormat="1" ht="27.9" customHeight="1" x14ac:dyDescent="0.55000000000000004">
      <c r="B24" s="39" t="s">
        <v>10</v>
      </c>
      <c r="C24" s="452"/>
      <c r="D24" s="3"/>
      <c r="E24" s="3"/>
      <c r="F24" s="2"/>
      <c r="G24" s="216"/>
      <c r="H24" s="181"/>
      <c r="I24" s="106"/>
      <c r="J24" s="111"/>
      <c r="K24" s="185"/>
      <c r="L24" s="111"/>
      <c r="M24" s="106"/>
      <c r="N24" s="186"/>
      <c r="O24" s="178"/>
      <c r="P24" s="2"/>
      <c r="Q24" s="49"/>
      <c r="R24" s="2"/>
      <c r="S24" s="2"/>
      <c r="T24" s="3"/>
      <c r="U24" s="2"/>
      <c r="V24" s="454"/>
      <c r="W24" s="92"/>
      <c r="X24" s="45" t="s">
        <v>30</v>
      </c>
      <c r="Y24" s="41"/>
      <c r="Z24" s="59"/>
      <c r="AA24" s="67" t="s">
        <v>31</v>
      </c>
      <c r="AB24" s="61">
        <v>1.6</v>
      </c>
      <c r="AC24" s="61">
        <f>AB24*1</f>
        <v>1.6</v>
      </c>
      <c r="AD24" s="61" t="s">
        <v>29</v>
      </c>
      <c r="AE24" s="61">
        <f>AB24*5</f>
        <v>8</v>
      </c>
      <c r="AF24" s="61">
        <f>AC24*4+AE24*4</f>
        <v>38.4</v>
      </c>
      <c r="AG24" s="96"/>
    </row>
    <row r="25" spans="2:33" s="62" customFormat="1" ht="27.9" customHeight="1" x14ac:dyDescent="0.3">
      <c r="B25" s="456" t="s">
        <v>39</v>
      </c>
      <c r="C25" s="452"/>
      <c r="D25" s="3"/>
      <c r="E25" s="3"/>
      <c r="F25" s="3"/>
      <c r="G25" s="43"/>
      <c r="H25" s="109"/>
      <c r="I25" s="183"/>
      <c r="J25" s="43"/>
      <c r="K25" s="109"/>
      <c r="L25" s="43"/>
      <c r="M25" s="180"/>
      <c r="N25" s="75"/>
      <c r="O25" s="178"/>
      <c r="P25" s="2"/>
      <c r="Q25" s="49"/>
      <c r="R25" s="2"/>
      <c r="S25" s="3"/>
      <c r="T25" s="3"/>
      <c r="U25" s="3"/>
      <c r="V25" s="454"/>
      <c r="W25" s="44" t="s">
        <v>47</v>
      </c>
      <c r="X25" s="45" t="s">
        <v>33</v>
      </c>
      <c r="Y25" s="41"/>
      <c r="Z25" s="63"/>
      <c r="AA25" s="67" t="s">
        <v>34</v>
      </c>
      <c r="AB25" s="61">
        <v>2.5</v>
      </c>
      <c r="AC25" s="61"/>
      <c r="AD25" s="61">
        <f>AB25*5</f>
        <v>12.5</v>
      </c>
      <c r="AE25" s="61" t="s">
        <v>29</v>
      </c>
      <c r="AF25" s="61">
        <f>AD25*9</f>
        <v>112.5</v>
      </c>
      <c r="AG25" s="95"/>
    </row>
    <row r="26" spans="2:33" s="62" customFormat="1" ht="27.9" customHeight="1" x14ac:dyDescent="0.55000000000000004">
      <c r="B26" s="456"/>
      <c r="C26" s="452"/>
      <c r="D26" s="91"/>
      <c r="E26" s="49"/>
      <c r="F26" s="2"/>
      <c r="G26" s="184"/>
      <c r="H26" s="182"/>
      <c r="I26" s="106"/>
      <c r="J26" s="217"/>
      <c r="K26" s="49"/>
      <c r="L26" s="216"/>
      <c r="M26" s="106"/>
      <c r="N26" s="126"/>
      <c r="O26" s="178"/>
      <c r="P26" s="2"/>
      <c r="Q26" s="49"/>
      <c r="R26" s="2"/>
      <c r="S26" s="2"/>
      <c r="T26" s="49"/>
      <c r="U26" s="2"/>
      <c r="V26" s="454"/>
      <c r="W26" s="92"/>
      <c r="X26" s="86" t="s">
        <v>42</v>
      </c>
      <c r="Y26" s="50"/>
      <c r="Z26" s="59"/>
      <c r="AA26" s="67" t="s">
        <v>35</v>
      </c>
      <c r="AB26" s="61"/>
      <c r="AC26" s="67"/>
      <c r="AD26" s="67"/>
      <c r="AE26" s="67">
        <f>AB26*15</f>
        <v>0</v>
      </c>
      <c r="AF26" s="67"/>
      <c r="AG26" s="96"/>
    </row>
    <row r="27" spans="2:33" s="62" customFormat="1" ht="27.9" customHeight="1" x14ac:dyDescent="0.3">
      <c r="B27" s="51" t="s">
        <v>36</v>
      </c>
      <c r="C27" s="68"/>
      <c r="D27" s="3"/>
      <c r="E27" s="3"/>
      <c r="F27" s="3"/>
      <c r="G27" s="2"/>
      <c r="H27" s="49"/>
      <c r="I27" s="2"/>
      <c r="J27" s="2"/>
      <c r="K27" s="49"/>
      <c r="L27" s="2"/>
      <c r="M27" s="2"/>
      <c r="N27" s="49"/>
      <c r="O27" s="2"/>
      <c r="P27" s="2"/>
      <c r="Q27" s="49"/>
      <c r="R27" s="2"/>
      <c r="S27" s="2"/>
      <c r="T27" s="49"/>
      <c r="U27" s="2"/>
      <c r="V27" s="454"/>
      <c r="W27" s="44" t="s">
        <v>12</v>
      </c>
      <c r="X27" s="53"/>
      <c r="Y27" s="41"/>
      <c r="Z27" s="63"/>
      <c r="AA27" s="67"/>
      <c r="AB27" s="61"/>
      <c r="AC27" s="67">
        <f>SUM(AC22:AC26)</f>
        <v>28.700000000000003</v>
      </c>
      <c r="AD27" s="67">
        <f>SUM(AD22:AD26)</f>
        <v>23</v>
      </c>
      <c r="AE27" s="67">
        <f>SUM(AE22:AE26)</f>
        <v>101</v>
      </c>
      <c r="AF27" s="67">
        <f>AC27*4+AD27*9+AE27*4</f>
        <v>725.8</v>
      </c>
      <c r="AG27" s="95"/>
    </row>
    <row r="28" spans="2:33" s="62" customFormat="1" ht="27.9" customHeight="1" thickBot="1" x14ac:dyDescent="0.6">
      <c r="B28" s="54"/>
      <c r="C28" s="69"/>
      <c r="D28" s="3"/>
      <c r="E28" s="3"/>
      <c r="F28" s="3"/>
      <c r="G28" s="2"/>
      <c r="H28" s="49"/>
      <c r="I28" s="2"/>
      <c r="J28" s="2"/>
      <c r="K28" s="49"/>
      <c r="L28" s="2"/>
      <c r="M28" s="2"/>
      <c r="N28" s="49"/>
      <c r="O28" s="2"/>
      <c r="P28" s="2"/>
      <c r="Q28" s="49"/>
      <c r="R28" s="2"/>
      <c r="S28" s="2"/>
      <c r="T28" s="49"/>
      <c r="U28" s="2"/>
      <c r="V28" s="455"/>
      <c r="W28" s="93">
        <v>0</v>
      </c>
      <c r="X28" s="57"/>
      <c r="Y28" s="58"/>
      <c r="Z28" s="59"/>
      <c r="AA28" s="63"/>
      <c r="AB28" s="70"/>
      <c r="AC28" s="71">
        <f>AC27*4/AF27</f>
        <v>0.15817029484706532</v>
      </c>
      <c r="AD28" s="71">
        <f>AD27*9/AF27</f>
        <v>0.28520253513364563</v>
      </c>
      <c r="AE28" s="71">
        <f>AE27*4/AF27</f>
        <v>0.55662717001928907</v>
      </c>
      <c r="AF28" s="63"/>
      <c r="AG28" s="97"/>
    </row>
    <row r="29" spans="2:33" s="38" customFormat="1" ht="27.9" customHeight="1" x14ac:dyDescent="0.4">
      <c r="B29" s="33">
        <v>2</v>
      </c>
      <c r="C29" s="452"/>
      <c r="D29" s="34" t="str">
        <f>'113.2月菜單'!N30</f>
        <v>地瓜飯</v>
      </c>
      <c r="E29" s="34" t="s">
        <v>60</v>
      </c>
      <c r="F29" s="34"/>
      <c r="G29" s="34" t="str">
        <f>'113.2月菜單'!N31</f>
        <v>鹹酥中卷(海)(炸)</v>
      </c>
      <c r="H29" s="34" t="s">
        <v>73</v>
      </c>
      <c r="I29" s="34"/>
      <c r="J29" s="34" t="str">
        <f>'113.2月菜單'!N32</f>
        <v>洋蔥肉絲</v>
      </c>
      <c r="K29" s="34" t="s">
        <v>225</v>
      </c>
      <c r="L29" s="34"/>
      <c r="M29" s="34" t="str">
        <f>'113.2月菜單'!N33</f>
        <v>蜜滷豆乾(豆)</v>
      </c>
      <c r="N29" s="34" t="s">
        <v>17</v>
      </c>
      <c r="O29" s="34"/>
      <c r="P29" s="34" t="str">
        <f>'113.2月菜單'!N34</f>
        <v>有機蔬菜</v>
      </c>
      <c r="Q29" s="34" t="s">
        <v>18</v>
      </c>
      <c r="R29" s="34"/>
      <c r="S29" s="34" t="str">
        <f>'113.2月菜單'!N35</f>
        <v>日式昆布湯</v>
      </c>
      <c r="T29" s="34" t="s">
        <v>17</v>
      </c>
      <c r="U29" s="34"/>
      <c r="V29" s="453"/>
      <c r="W29" s="35" t="s">
        <v>44</v>
      </c>
      <c r="X29" s="36" t="s">
        <v>19</v>
      </c>
      <c r="Y29" s="37">
        <v>5</v>
      </c>
      <c r="Z29" s="17"/>
      <c r="AA29" s="17"/>
      <c r="AB29" s="18"/>
      <c r="AC29" s="17" t="s">
        <v>20</v>
      </c>
      <c r="AD29" s="17" t="s">
        <v>21</v>
      </c>
      <c r="AE29" s="17" t="s">
        <v>22</v>
      </c>
      <c r="AF29" s="17" t="s">
        <v>23</v>
      </c>
      <c r="AG29" s="95"/>
    </row>
    <row r="30" spans="2:33" ht="27.9" customHeight="1" x14ac:dyDescent="0.4">
      <c r="B30" s="39" t="s">
        <v>8</v>
      </c>
      <c r="C30" s="452"/>
      <c r="D30" s="2" t="s">
        <v>24</v>
      </c>
      <c r="E30" s="2"/>
      <c r="F30" s="2">
        <v>80</v>
      </c>
      <c r="G30" s="62" t="s">
        <v>207</v>
      </c>
      <c r="H30" s="102"/>
      <c r="I30" s="101">
        <v>20</v>
      </c>
      <c r="J30" s="2" t="s">
        <v>120</v>
      </c>
      <c r="K30" s="2"/>
      <c r="L30" s="2">
        <v>40</v>
      </c>
      <c r="M30" s="99" t="s">
        <v>124</v>
      </c>
      <c r="N30" s="100" t="s">
        <v>66</v>
      </c>
      <c r="O30" s="99">
        <v>20</v>
      </c>
      <c r="P30" s="2" t="s">
        <v>61</v>
      </c>
      <c r="Q30" s="2"/>
      <c r="R30" s="2">
        <v>80</v>
      </c>
      <c r="S30" s="3" t="s">
        <v>210</v>
      </c>
      <c r="T30" s="2"/>
      <c r="U30" s="2">
        <v>1</v>
      </c>
      <c r="V30" s="454"/>
      <c r="W30" s="96">
        <f>Y29*15+Y30*0+Y31*5+Y32*0+Y33*15+Y34*12+15</f>
        <v>98.5</v>
      </c>
      <c r="X30" s="40" t="s">
        <v>25</v>
      </c>
      <c r="Y30" s="41">
        <v>2.4</v>
      </c>
      <c r="Z30" s="16"/>
      <c r="AA30" s="42" t="s">
        <v>26</v>
      </c>
      <c r="AB30" s="18">
        <v>6</v>
      </c>
      <c r="AC30" s="18">
        <f>AB30*2</f>
        <v>12</v>
      </c>
      <c r="AD30" s="18"/>
      <c r="AE30" s="18">
        <f>AB30*15</f>
        <v>90</v>
      </c>
      <c r="AF30" s="18">
        <f>AC30*4+AE30*4</f>
        <v>408</v>
      </c>
      <c r="AG30" s="96"/>
    </row>
    <row r="31" spans="2:33" ht="27.9" customHeight="1" x14ac:dyDescent="0.4">
      <c r="B31" s="39">
        <v>29</v>
      </c>
      <c r="C31" s="452"/>
      <c r="D31" s="2" t="s">
        <v>64</v>
      </c>
      <c r="E31" s="2"/>
      <c r="F31" s="2">
        <v>55</v>
      </c>
      <c r="G31" s="226" t="s">
        <v>208</v>
      </c>
      <c r="H31" s="227" t="s">
        <v>209</v>
      </c>
      <c r="I31" s="2">
        <v>60</v>
      </c>
      <c r="J31" s="458" t="s">
        <v>226</v>
      </c>
      <c r="K31" s="459"/>
      <c r="L31" s="2">
        <v>30</v>
      </c>
      <c r="M31" s="99" t="s">
        <v>215</v>
      </c>
      <c r="N31" s="100" t="s">
        <v>248</v>
      </c>
      <c r="O31" s="99">
        <v>20</v>
      </c>
      <c r="P31" s="2"/>
      <c r="Q31" s="2"/>
      <c r="R31" s="2"/>
      <c r="S31" s="3" t="s">
        <v>211</v>
      </c>
      <c r="T31" s="2"/>
      <c r="U31" s="2">
        <v>5</v>
      </c>
      <c r="V31" s="454"/>
      <c r="W31" s="44" t="s">
        <v>46</v>
      </c>
      <c r="X31" s="45" t="s">
        <v>27</v>
      </c>
      <c r="Y31" s="41">
        <v>1.7</v>
      </c>
      <c r="Z31" s="17"/>
      <c r="AA31" s="46" t="s">
        <v>28</v>
      </c>
      <c r="AB31" s="18">
        <v>2</v>
      </c>
      <c r="AC31" s="47">
        <f>AB31*7</f>
        <v>14</v>
      </c>
      <c r="AD31" s="18">
        <f>AB31*5</f>
        <v>10</v>
      </c>
      <c r="AE31" s="18" t="s">
        <v>29</v>
      </c>
      <c r="AF31" s="48">
        <f>AC31*4+AD31*9</f>
        <v>146</v>
      </c>
      <c r="AG31" s="95"/>
    </row>
    <row r="32" spans="2:33" ht="27.9" customHeight="1" x14ac:dyDescent="0.4">
      <c r="B32" s="39" t="s">
        <v>10</v>
      </c>
      <c r="C32" s="452"/>
      <c r="D32" s="49"/>
      <c r="E32" s="49"/>
      <c r="F32" s="2"/>
      <c r="G32" s="113"/>
      <c r="H32" s="105"/>
      <c r="I32" s="101"/>
      <c r="J32" s="2"/>
      <c r="K32" s="2"/>
      <c r="L32" s="2"/>
      <c r="M32" s="100" t="s">
        <v>212</v>
      </c>
      <c r="N32" s="99"/>
      <c r="O32" s="100">
        <v>30</v>
      </c>
      <c r="P32" s="2"/>
      <c r="Q32" s="49"/>
      <c r="R32" s="2"/>
      <c r="S32" s="2" t="s">
        <v>83</v>
      </c>
      <c r="T32" s="3"/>
      <c r="U32" s="2">
        <v>1</v>
      </c>
      <c r="V32" s="454"/>
      <c r="W32" s="92">
        <f>Y29*0+Y30*5+Y31*0+Y32*5+Y33*0+Y34*4</f>
        <v>24.5</v>
      </c>
      <c r="X32" s="45" t="s">
        <v>30</v>
      </c>
      <c r="Y32" s="41">
        <v>2.5</v>
      </c>
      <c r="Z32" s="16"/>
      <c r="AA32" s="17" t="s">
        <v>31</v>
      </c>
      <c r="AB32" s="18">
        <v>1.8</v>
      </c>
      <c r="AC32" s="18">
        <f>AB32*1</f>
        <v>1.8</v>
      </c>
      <c r="AD32" s="18" t="s">
        <v>29</v>
      </c>
      <c r="AE32" s="18">
        <f>AB32*5</f>
        <v>9</v>
      </c>
      <c r="AF32" s="18">
        <f>AC32*4+AE32*4</f>
        <v>43.2</v>
      </c>
      <c r="AG32" s="96"/>
    </row>
    <row r="33" spans="2:33" ht="27.9" customHeight="1" x14ac:dyDescent="0.3">
      <c r="B33" s="456" t="s">
        <v>40</v>
      </c>
      <c r="C33" s="452"/>
      <c r="D33" s="49"/>
      <c r="E33" s="49"/>
      <c r="F33" s="2"/>
      <c r="G33" s="2"/>
      <c r="H33" s="49"/>
      <c r="I33" s="2"/>
      <c r="J33" s="3"/>
      <c r="K33" s="3"/>
      <c r="L33" s="3"/>
      <c r="M33" s="100" t="s">
        <v>216</v>
      </c>
      <c r="N33" s="99"/>
      <c r="O33" s="100">
        <v>3</v>
      </c>
      <c r="P33" s="2"/>
      <c r="Q33" s="49"/>
      <c r="R33" s="2"/>
      <c r="T33" s="109"/>
      <c r="V33" s="454"/>
      <c r="W33" s="44" t="s">
        <v>47</v>
      </c>
      <c r="X33" s="45" t="s">
        <v>33</v>
      </c>
      <c r="Y33" s="41">
        <v>0</v>
      </c>
      <c r="Z33" s="17"/>
      <c r="AA33" s="17" t="s">
        <v>34</v>
      </c>
      <c r="AB33" s="18">
        <v>2.5</v>
      </c>
      <c r="AC33" s="18"/>
      <c r="AD33" s="18">
        <f>AB33*5</f>
        <v>12.5</v>
      </c>
      <c r="AE33" s="18" t="s">
        <v>29</v>
      </c>
      <c r="AF33" s="18">
        <f>AD33*9</f>
        <v>112.5</v>
      </c>
      <c r="AG33" s="95"/>
    </row>
    <row r="34" spans="2:33" ht="27.9" customHeight="1" x14ac:dyDescent="0.4">
      <c r="B34" s="456"/>
      <c r="C34" s="452"/>
      <c r="D34" s="49"/>
      <c r="E34" s="49"/>
      <c r="F34" s="2"/>
      <c r="G34" s="2"/>
      <c r="H34" s="49"/>
      <c r="I34" s="2"/>
      <c r="J34" s="3"/>
      <c r="K34" s="49"/>
      <c r="L34" s="3"/>
      <c r="M34" s="2"/>
      <c r="N34" s="49"/>
      <c r="O34" s="2"/>
      <c r="P34" s="2"/>
      <c r="Q34" s="49"/>
      <c r="R34" s="2"/>
      <c r="S34" s="3"/>
      <c r="T34" s="49"/>
      <c r="U34" s="2"/>
      <c r="V34" s="454"/>
      <c r="W34" s="92">
        <f>Y29*2+Y30*7+Y31*1+Y32*0+Y33*0+Y34*8-0.8</f>
        <v>27.7</v>
      </c>
      <c r="X34" s="86" t="s">
        <v>42</v>
      </c>
      <c r="Y34" s="50">
        <v>0</v>
      </c>
      <c r="Z34" s="16"/>
      <c r="AA34" s="17" t="s">
        <v>35</v>
      </c>
      <c r="AB34" s="18">
        <v>1</v>
      </c>
      <c r="AE34" s="17">
        <f>AB34*15</f>
        <v>15</v>
      </c>
      <c r="AG34" s="96"/>
    </row>
    <row r="35" spans="2:33" ht="27.9" customHeight="1" x14ac:dyDescent="0.3">
      <c r="B35" s="51" t="s">
        <v>36</v>
      </c>
      <c r="C35" s="52"/>
      <c r="D35" s="49"/>
      <c r="E35" s="49"/>
      <c r="F35" s="2"/>
      <c r="G35" s="2"/>
      <c r="H35" s="49"/>
      <c r="I35" s="2"/>
      <c r="J35" s="2"/>
      <c r="K35" s="49"/>
      <c r="L35" s="2"/>
      <c r="M35" s="2"/>
      <c r="N35" s="49"/>
      <c r="O35" s="2"/>
      <c r="P35" s="2"/>
      <c r="Q35" s="49"/>
      <c r="R35" s="2"/>
      <c r="S35" s="2"/>
      <c r="T35" s="49"/>
      <c r="U35" s="2"/>
      <c r="V35" s="454"/>
      <c r="W35" s="44" t="s">
        <v>12</v>
      </c>
      <c r="X35" s="53"/>
      <c r="Y35" s="41"/>
      <c r="Z35" s="17"/>
      <c r="AC35" s="17">
        <f>SUM(AC30:AC34)</f>
        <v>27.8</v>
      </c>
      <c r="AD35" s="17">
        <f>SUM(AD30:AD34)</f>
        <v>22.5</v>
      </c>
      <c r="AE35" s="17">
        <f>SUM(AE30:AE34)</f>
        <v>114</v>
      </c>
      <c r="AF35" s="17">
        <f>AC35*4+AD35*9+AE35*4</f>
        <v>769.7</v>
      </c>
      <c r="AG35" s="95"/>
    </row>
    <row r="36" spans="2:33" ht="27.9" customHeight="1" x14ac:dyDescent="0.4">
      <c r="B36" s="54"/>
      <c r="C36" s="55"/>
      <c r="D36" s="49"/>
      <c r="E36" s="49"/>
      <c r="F36" s="2"/>
      <c r="G36" s="2"/>
      <c r="H36" s="49"/>
      <c r="I36" s="2"/>
      <c r="J36" s="2"/>
      <c r="K36" s="49"/>
      <c r="L36" s="2"/>
      <c r="M36" s="2"/>
      <c r="N36" s="49"/>
      <c r="O36" s="2"/>
      <c r="P36" s="2"/>
      <c r="Q36" s="49"/>
      <c r="R36" s="2"/>
      <c r="S36" s="2"/>
      <c r="T36" s="49"/>
      <c r="U36" s="2"/>
      <c r="V36" s="455"/>
      <c r="W36" s="93">
        <f>W30*4+W34*4+W32*9</f>
        <v>725.3</v>
      </c>
      <c r="X36" s="57"/>
      <c r="Y36" s="58"/>
      <c r="Z36" s="16"/>
      <c r="AC36" s="56">
        <f>AC35*4/AF35</f>
        <v>0.14447187215798363</v>
      </c>
      <c r="AD36" s="56">
        <f>AD35*9/AF35</f>
        <v>0.26308951539560865</v>
      </c>
      <c r="AE36" s="56">
        <f>AE35*4/AF35</f>
        <v>0.59243861244640761</v>
      </c>
      <c r="AG36" s="97"/>
    </row>
    <row r="37" spans="2:33" s="38" customFormat="1" ht="27.9" customHeight="1" x14ac:dyDescent="0.4">
      <c r="B37" s="33">
        <v>3</v>
      </c>
      <c r="C37" s="452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453"/>
      <c r="W37" s="195"/>
      <c r="X37" s="36"/>
      <c r="Y37" s="37"/>
      <c r="Z37" s="17"/>
      <c r="AA37" s="17"/>
      <c r="AB37" s="18"/>
      <c r="AC37" s="17" t="s">
        <v>20</v>
      </c>
      <c r="AD37" s="17" t="s">
        <v>21</v>
      </c>
      <c r="AE37" s="17" t="s">
        <v>22</v>
      </c>
      <c r="AF37" s="17" t="s">
        <v>23</v>
      </c>
      <c r="AG37" s="95"/>
    </row>
    <row r="38" spans="2:33" ht="27.9" customHeight="1" x14ac:dyDescent="0.4">
      <c r="B38" s="39" t="s">
        <v>8</v>
      </c>
      <c r="C38" s="452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3"/>
      <c r="R38" s="2"/>
      <c r="S38" s="175"/>
      <c r="T38" s="2"/>
      <c r="U38" s="179"/>
      <c r="V38" s="454"/>
      <c r="W38" s="196"/>
      <c r="X38" s="40"/>
      <c r="Y38" s="41"/>
      <c r="Z38" s="16"/>
      <c r="AA38" s="42" t="s">
        <v>26</v>
      </c>
      <c r="AB38" s="18">
        <v>6</v>
      </c>
      <c r="AC38" s="18">
        <f>AB38*2</f>
        <v>12</v>
      </c>
      <c r="AD38" s="18"/>
      <c r="AE38" s="18">
        <f>AB38*15</f>
        <v>90</v>
      </c>
      <c r="AF38" s="18">
        <f>AC38*4+AE38*4</f>
        <v>408</v>
      </c>
      <c r="AG38" s="96"/>
    </row>
    <row r="39" spans="2:33" ht="27.9" customHeight="1" x14ac:dyDescent="0.4">
      <c r="B39" s="39">
        <v>1</v>
      </c>
      <c r="C39" s="452"/>
      <c r="D39" s="3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/>
      <c r="R39" s="2"/>
      <c r="S39" s="187"/>
      <c r="T39" s="2"/>
      <c r="U39" s="179"/>
      <c r="V39" s="454"/>
      <c r="W39" s="197"/>
      <c r="X39" s="45"/>
      <c r="Y39" s="41"/>
      <c r="Z39" s="17"/>
      <c r="AA39" s="46" t="s">
        <v>28</v>
      </c>
      <c r="AB39" s="18">
        <v>2.2999999999999998</v>
      </c>
      <c r="AC39" s="47">
        <f>AB39*7</f>
        <v>16.099999999999998</v>
      </c>
      <c r="AD39" s="18">
        <f>AB39*5</f>
        <v>11.5</v>
      </c>
      <c r="AE39" s="18" t="s">
        <v>29</v>
      </c>
      <c r="AF39" s="48">
        <f>AC39*4+AD39*9</f>
        <v>167.89999999999998</v>
      </c>
      <c r="AG39" s="95"/>
    </row>
    <row r="40" spans="2:33" ht="27.9" customHeight="1" x14ac:dyDescent="0.4">
      <c r="B40" s="39" t="s">
        <v>10</v>
      </c>
      <c r="C40" s="452"/>
      <c r="D40" s="3"/>
      <c r="E40" s="3"/>
      <c r="F40" s="2"/>
      <c r="G40" s="2"/>
      <c r="H40" s="91"/>
      <c r="I40" s="2"/>
      <c r="J40" s="2"/>
      <c r="K40" s="91"/>
      <c r="L40" s="2"/>
      <c r="M40" s="210"/>
      <c r="N40" s="211"/>
      <c r="O40" s="2"/>
      <c r="P40" s="2"/>
      <c r="Q40" s="3"/>
      <c r="R40" s="2"/>
      <c r="S40" s="172"/>
      <c r="T40" s="3"/>
      <c r="U40" s="179"/>
      <c r="V40" s="454"/>
      <c r="W40" s="196"/>
      <c r="X40" s="45"/>
      <c r="Y40" s="41"/>
      <c r="Z40" s="16"/>
      <c r="AA40" s="17" t="s">
        <v>31</v>
      </c>
      <c r="AB40" s="18">
        <v>1.6</v>
      </c>
      <c r="AC40" s="18">
        <f>AB40*1</f>
        <v>1.6</v>
      </c>
      <c r="AD40" s="18" t="s">
        <v>29</v>
      </c>
      <c r="AE40" s="18">
        <f>AB40*5</f>
        <v>8</v>
      </c>
      <c r="AF40" s="18">
        <f>AC40*4+AE40*4</f>
        <v>38.4</v>
      </c>
      <c r="AG40" s="96"/>
    </row>
    <row r="41" spans="2:33" ht="27.9" customHeight="1" x14ac:dyDescent="0.3">
      <c r="B41" s="456" t="s">
        <v>32</v>
      </c>
      <c r="C41" s="452"/>
      <c r="D41" s="91"/>
      <c r="E41" s="49"/>
      <c r="F41" s="2"/>
      <c r="G41" s="2"/>
      <c r="H41" s="3"/>
      <c r="I41" s="2"/>
      <c r="J41" s="3"/>
      <c r="K41" s="49"/>
      <c r="L41" s="2"/>
      <c r="M41" s="3"/>
      <c r="N41" s="49"/>
      <c r="O41" s="2"/>
      <c r="P41" s="2"/>
      <c r="Q41" s="3"/>
      <c r="R41" s="2"/>
      <c r="S41" s="3"/>
      <c r="T41" s="49"/>
      <c r="U41" s="2"/>
      <c r="V41" s="454"/>
      <c r="W41" s="197"/>
      <c r="X41" s="45"/>
      <c r="Y41" s="41"/>
      <c r="Z41" s="17"/>
      <c r="AA41" s="17" t="s">
        <v>34</v>
      </c>
      <c r="AB41" s="18">
        <v>2.5</v>
      </c>
      <c r="AC41" s="18"/>
      <c r="AD41" s="18">
        <f>AB41*5</f>
        <v>12.5</v>
      </c>
      <c r="AE41" s="18" t="s">
        <v>29</v>
      </c>
      <c r="AF41" s="18">
        <f>AD41*9</f>
        <v>112.5</v>
      </c>
      <c r="AG41" s="95"/>
    </row>
    <row r="42" spans="2:33" ht="27.9" customHeight="1" x14ac:dyDescent="0.4">
      <c r="B42" s="456"/>
      <c r="C42" s="452"/>
      <c r="D42" s="91"/>
      <c r="E42" s="91"/>
      <c r="F42" s="2"/>
      <c r="G42" s="2"/>
      <c r="H42" s="49"/>
      <c r="I42" s="2"/>
      <c r="J42" s="2"/>
      <c r="K42" s="49"/>
      <c r="L42" s="2"/>
      <c r="M42" s="2"/>
      <c r="N42" s="49"/>
      <c r="O42" s="2"/>
      <c r="P42" s="2"/>
      <c r="Q42" s="49"/>
      <c r="R42" s="2"/>
      <c r="S42" s="3"/>
      <c r="T42" s="49"/>
      <c r="U42" s="3"/>
      <c r="V42" s="454"/>
      <c r="W42" s="196"/>
      <c r="X42" s="86"/>
      <c r="Y42" s="50"/>
      <c r="Z42" s="16"/>
      <c r="AA42" s="17" t="s">
        <v>35</v>
      </c>
      <c r="AE42" s="17">
        <f>AB42*15</f>
        <v>0</v>
      </c>
      <c r="AG42" s="96"/>
    </row>
    <row r="43" spans="2:33" ht="27.9" customHeight="1" x14ac:dyDescent="0.3">
      <c r="B43" s="51" t="s">
        <v>36</v>
      </c>
      <c r="C43" s="52"/>
      <c r="D43" s="91"/>
      <c r="E43" s="49"/>
      <c r="F43" s="2"/>
      <c r="G43" s="2"/>
      <c r="H43" s="49"/>
      <c r="I43" s="2"/>
      <c r="J43" s="3"/>
      <c r="K43" s="49"/>
      <c r="L43" s="3"/>
      <c r="M43" s="2"/>
      <c r="N43" s="49"/>
      <c r="O43" s="2"/>
      <c r="P43" s="2"/>
      <c r="Q43" s="49"/>
      <c r="R43" s="2"/>
      <c r="S43" s="3"/>
      <c r="T43" s="49"/>
      <c r="U43" s="3"/>
      <c r="V43" s="454"/>
      <c r="W43" s="197"/>
      <c r="X43" s="53"/>
      <c r="Y43" s="41"/>
      <c r="Z43" s="17"/>
      <c r="AC43" s="17">
        <f>SUM(AC38:AC42)</f>
        <v>29.7</v>
      </c>
      <c r="AD43" s="17">
        <f>SUM(AD38:AD42)</f>
        <v>24</v>
      </c>
      <c r="AE43" s="17">
        <f>SUM(AE38:AE42)</f>
        <v>98</v>
      </c>
      <c r="AF43" s="17">
        <f>AC43*4+AD43*9+AE43*4</f>
        <v>726.8</v>
      </c>
      <c r="AG43" s="95"/>
    </row>
    <row r="44" spans="2:33" ht="27.9" customHeight="1" thickBot="1" x14ac:dyDescent="0.45">
      <c r="B44" s="114"/>
      <c r="C44" s="55"/>
      <c r="D44" s="72"/>
      <c r="E44" s="72"/>
      <c r="F44" s="73"/>
      <c r="G44" s="73"/>
      <c r="H44" s="72"/>
      <c r="I44" s="73"/>
      <c r="J44" s="73"/>
      <c r="K44" s="72"/>
      <c r="L44" s="73"/>
      <c r="M44" s="73"/>
      <c r="N44" s="72"/>
      <c r="O44" s="73"/>
      <c r="P44" s="73"/>
      <c r="Q44" s="72"/>
      <c r="R44" s="73"/>
      <c r="S44" s="73"/>
      <c r="T44" s="72"/>
      <c r="U44" s="73"/>
      <c r="V44" s="455"/>
      <c r="W44" s="198"/>
      <c r="X44" s="57"/>
      <c r="Y44" s="58"/>
      <c r="Z44" s="16"/>
      <c r="AC44" s="56">
        <f>AC43*4/AF43</f>
        <v>0.16345624656026417</v>
      </c>
      <c r="AD44" s="56">
        <f>AD43*9/AF43</f>
        <v>0.29719317556411667</v>
      </c>
      <c r="AE44" s="56">
        <f>AE43*4/AF43</f>
        <v>0.53935057787561924</v>
      </c>
      <c r="AG44" s="97"/>
    </row>
    <row r="45" spans="2:33" s="77" customFormat="1" ht="21.75" customHeight="1" x14ac:dyDescent="0.4">
      <c r="B45" s="74"/>
      <c r="C45" s="17"/>
      <c r="D45" s="43"/>
      <c r="E45" s="189"/>
      <c r="F45" s="43"/>
      <c r="G45" s="43"/>
      <c r="H45" s="75"/>
      <c r="I45" s="43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76"/>
      <c r="AA45" s="67"/>
      <c r="AB45" s="61"/>
      <c r="AC45" s="67"/>
      <c r="AD45" s="67"/>
      <c r="AE45" s="67"/>
      <c r="AF45" s="67"/>
      <c r="AG45" s="67"/>
    </row>
    <row r="46" spans="2:33" x14ac:dyDescent="0.3">
      <c r="B46" s="61"/>
      <c r="C46" s="77"/>
      <c r="D46" s="465"/>
      <c r="E46" s="465"/>
      <c r="F46" s="466"/>
      <c r="G46" s="466"/>
      <c r="H46" s="78"/>
      <c r="I46" s="17"/>
      <c r="Q46" s="78"/>
      <c r="R46" s="17"/>
      <c r="T46" s="78"/>
      <c r="U46" s="17"/>
      <c r="V46" s="79"/>
      <c r="Y46" s="82"/>
    </row>
    <row r="47" spans="2:33" x14ac:dyDescent="0.3">
      <c r="Y47" s="82"/>
    </row>
    <row r="48" spans="2:33" x14ac:dyDescent="0.3">
      <c r="Y48" s="82"/>
    </row>
    <row r="49" spans="25:25" x14ac:dyDescent="0.3">
      <c r="Y49" s="82"/>
    </row>
    <row r="50" spans="25:25" x14ac:dyDescent="0.3">
      <c r="Y50" s="82"/>
    </row>
    <row r="51" spans="25:25" x14ac:dyDescent="0.3">
      <c r="Y51" s="82"/>
    </row>
    <row r="52" spans="25:25" x14ac:dyDescent="0.3">
      <c r="Y52" s="82"/>
    </row>
  </sheetData>
  <mergeCells count="25">
    <mergeCell ref="J45:Y45"/>
    <mergeCell ref="D46:G46"/>
    <mergeCell ref="C29:C34"/>
    <mergeCell ref="V29:V36"/>
    <mergeCell ref="J31:K31"/>
    <mergeCell ref="B33:B34"/>
    <mergeCell ref="C37:C42"/>
    <mergeCell ref="V37:V44"/>
    <mergeCell ref="B41:B42"/>
    <mergeCell ref="C13:C18"/>
    <mergeCell ref="V13:V20"/>
    <mergeCell ref="G15:H15"/>
    <mergeCell ref="B17:B18"/>
    <mergeCell ref="C21:C26"/>
    <mergeCell ref="V21:V28"/>
    <mergeCell ref="J22:K22"/>
    <mergeCell ref="B25:B26"/>
    <mergeCell ref="M15:N15"/>
    <mergeCell ref="B1:Y1"/>
    <mergeCell ref="B2:G2"/>
    <mergeCell ref="F3:L3"/>
    <mergeCell ref="C5:C10"/>
    <mergeCell ref="V5:V12"/>
    <mergeCell ref="G6:H6"/>
    <mergeCell ref="B9:B10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113.2月菜單</vt:lpstr>
      <vt:lpstr>2月第一週明細 </vt:lpstr>
      <vt:lpstr>2月第二週明細</vt:lpstr>
      <vt:lpstr>2月第三週明細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20210706</cp:lastModifiedBy>
  <cp:lastPrinted>2023-12-13T05:10:00Z</cp:lastPrinted>
  <dcterms:created xsi:type="dcterms:W3CDTF">2013-10-17T10:44:48Z</dcterms:created>
  <dcterms:modified xsi:type="dcterms:W3CDTF">2023-12-13T05:10:03Z</dcterms:modified>
</cp:coreProperties>
</file>