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610" yWindow="-15" windowWidth="11475" windowHeight="9465"/>
  </bookViews>
  <sheets>
    <sheet name="0102-0119" sheetId="1" r:id="rId1"/>
    <sheet name="第一週明細" sheetId="2" r:id="rId2"/>
    <sheet name="第二週明細" sheetId="3" r:id="rId3"/>
    <sheet name="第三週明細" sheetId="4" r:id="rId4"/>
    <sheet name="第四週明細" sheetId="8" state="hidden" r:id="rId5"/>
    <sheet name="Sheet2" sheetId="7" r:id="rId6"/>
  </sheets>
  <definedNames>
    <definedName name="_xlnm.Print_Area" localSheetId="0">'0102-0119'!$A$1:$T$32</definedName>
  </definedNames>
  <calcPr calcId="144525"/>
</workbook>
</file>

<file path=xl/calcChain.xml><?xml version="1.0" encoding="utf-8"?>
<calcChain xmlns="http://schemas.openxmlformats.org/spreadsheetml/2006/main">
  <c r="Y41" i="4" l="1"/>
  <c r="Y40" i="4"/>
  <c r="Y32" i="4" l="1"/>
  <c r="S21" i="2" l="1"/>
  <c r="P21" i="2"/>
  <c r="P22" i="2" s="1"/>
  <c r="M21" i="2"/>
  <c r="J21" i="2"/>
  <c r="G21" i="2"/>
  <c r="D21" i="2"/>
  <c r="S13" i="2"/>
  <c r="P13" i="2"/>
  <c r="P14" i="2" s="1"/>
  <c r="M13" i="2"/>
  <c r="J13" i="2"/>
  <c r="G13" i="2"/>
  <c r="D13" i="2"/>
  <c r="G5" i="2"/>
  <c r="J5" i="2"/>
  <c r="S5" i="2"/>
  <c r="P5" i="2"/>
  <c r="M5" i="2"/>
  <c r="D5" i="2"/>
  <c r="L12" i="1" l="1"/>
  <c r="L11" i="1"/>
  <c r="J12" i="1"/>
  <c r="J11" i="1"/>
  <c r="H12" i="1"/>
  <c r="H11" i="1"/>
  <c r="F12" i="1"/>
  <c r="F11" i="1"/>
  <c r="D12" i="1"/>
  <c r="D11" i="1"/>
  <c r="B12" i="1"/>
  <c r="Y25" i="2"/>
  <c r="Y24" i="2"/>
  <c r="Y16" i="2"/>
  <c r="B11" i="1"/>
  <c r="S5" i="8" l="1"/>
  <c r="P5" i="8"/>
  <c r="M5" i="8"/>
  <c r="J5" i="8"/>
  <c r="G5" i="8"/>
  <c r="D5" i="8"/>
  <c r="AE42" i="8" l="1"/>
  <c r="AD41" i="8"/>
  <c r="AF41" i="8" s="1"/>
  <c r="AE40" i="8"/>
  <c r="AC40" i="8"/>
  <c r="AD39" i="8"/>
  <c r="AC39" i="8"/>
  <c r="AF39" i="8" s="1"/>
  <c r="AE38" i="8"/>
  <c r="AC38" i="8"/>
  <c r="AE34" i="8"/>
  <c r="AD33" i="8"/>
  <c r="AF33" i="8" s="1"/>
  <c r="AE32" i="8"/>
  <c r="AC32" i="8"/>
  <c r="AF32" i="8" s="1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T30" i="1"/>
  <c r="T29" i="1"/>
  <c r="R30" i="1"/>
  <c r="R29" i="1"/>
  <c r="S37" i="4"/>
  <c r="P37" i="4"/>
  <c r="P38" i="4" s="1"/>
  <c r="M37" i="4"/>
  <c r="J37" i="4"/>
  <c r="G37" i="4"/>
  <c r="D37" i="4"/>
  <c r="AF16" i="8" l="1"/>
  <c r="AF23" i="8"/>
  <c r="AF40" i="8"/>
  <c r="AC35" i="8"/>
  <c r="AC11" i="8"/>
  <c r="AD27" i="8"/>
  <c r="AE35" i="8"/>
  <c r="AF8" i="8"/>
  <c r="AF15" i="8"/>
  <c r="AE11" i="8"/>
  <c r="AF7" i="8"/>
  <c r="AF24" i="8"/>
  <c r="AF31" i="8"/>
  <c r="AC19" i="8"/>
  <c r="AC43" i="8"/>
  <c r="AD11" i="8"/>
  <c r="AE19" i="8"/>
  <c r="AD35" i="8"/>
  <c r="AE43" i="8"/>
  <c r="AC27" i="8"/>
  <c r="AD19" i="8"/>
  <c r="AE27" i="8"/>
  <c r="AD43" i="8"/>
  <c r="AF6" i="8"/>
  <c r="AF22" i="8"/>
  <c r="AF38" i="8"/>
  <c r="AF14" i="8"/>
  <c r="AF30" i="8"/>
  <c r="F30" i="1"/>
  <c r="AF19" i="8" l="1"/>
  <c r="AC20" i="8" s="1"/>
  <c r="AF27" i="8"/>
  <c r="AC28" i="8" s="1"/>
  <c r="AF11" i="8"/>
  <c r="AC12" i="8" s="1"/>
  <c r="AF43" i="8"/>
  <c r="AE44" i="8" s="1"/>
  <c r="AF35" i="8"/>
  <c r="AC36" i="8" s="1"/>
  <c r="AE20" i="8"/>
  <c r="T12" i="1"/>
  <c r="T11" i="1"/>
  <c r="R12" i="1"/>
  <c r="R11" i="1"/>
  <c r="AD20" i="8" l="1"/>
  <c r="AD12" i="8"/>
  <c r="AE12" i="8"/>
  <c r="AE28" i="8"/>
  <c r="AD28" i="8"/>
  <c r="AD44" i="8"/>
  <c r="AC44" i="8"/>
  <c r="AD36" i="8"/>
  <c r="AE36" i="8"/>
  <c r="P30" i="1"/>
  <c r="P29" i="1"/>
  <c r="N30" i="1"/>
  <c r="N29" i="1"/>
  <c r="L30" i="1"/>
  <c r="L29" i="1"/>
  <c r="J30" i="1"/>
  <c r="J29" i="1"/>
  <c r="H30" i="1"/>
  <c r="H29" i="1"/>
  <c r="F29" i="1"/>
  <c r="D30" i="1"/>
  <c r="D29" i="1"/>
  <c r="B30" i="1"/>
  <c r="B29" i="1"/>
  <c r="T21" i="1"/>
  <c r="T20" i="1"/>
  <c r="R21" i="1"/>
  <c r="R20" i="1"/>
  <c r="P21" i="1"/>
  <c r="P20" i="1"/>
  <c r="N21" i="1"/>
  <c r="N20" i="1"/>
  <c r="L21" i="1"/>
  <c r="L20" i="1"/>
  <c r="J21" i="1"/>
  <c r="J20" i="1"/>
  <c r="H21" i="1"/>
  <c r="H20" i="1"/>
  <c r="F21" i="1"/>
  <c r="F20" i="1"/>
  <c r="D21" i="1"/>
  <c r="D20" i="1"/>
  <c r="B21" i="1"/>
  <c r="B20" i="1"/>
  <c r="P12" i="1"/>
  <c r="P11" i="1"/>
  <c r="N12" i="1"/>
  <c r="N11" i="1"/>
  <c r="D13" i="4"/>
  <c r="S5" i="4"/>
  <c r="P5" i="4"/>
  <c r="M5" i="4"/>
  <c r="J5" i="4"/>
  <c r="G5" i="4"/>
  <c r="D5" i="4"/>
  <c r="S13" i="4"/>
  <c r="P13" i="4"/>
  <c r="P14" i="4" s="1"/>
  <c r="M13" i="4"/>
  <c r="J13" i="4"/>
  <c r="G13" i="4"/>
  <c r="S21" i="4"/>
  <c r="P21" i="4"/>
  <c r="M21" i="4"/>
  <c r="J21" i="4"/>
  <c r="G21" i="4"/>
  <c r="D21" i="4"/>
  <c r="S29" i="4"/>
  <c r="P29" i="4"/>
  <c r="P30" i="4" s="1"/>
  <c r="M29" i="4"/>
  <c r="J29" i="4"/>
  <c r="G29" i="4"/>
  <c r="D29" i="4"/>
  <c r="Y40" i="3"/>
  <c r="S37" i="2"/>
  <c r="P37" i="2"/>
  <c r="P38" i="2" s="1"/>
  <c r="M37" i="2"/>
  <c r="J37" i="2"/>
  <c r="G37" i="2"/>
  <c r="D37" i="2"/>
  <c r="S29" i="2"/>
  <c r="P29" i="2"/>
  <c r="P30" i="2" s="1"/>
  <c r="M29" i="2"/>
  <c r="J29" i="2"/>
  <c r="G29" i="2"/>
  <c r="D29" i="2"/>
  <c r="S37" i="3"/>
  <c r="P37" i="3"/>
  <c r="P38" i="3" s="1"/>
  <c r="M37" i="3"/>
  <c r="J37" i="3"/>
  <c r="G37" i="3"/>
  <c r="D37" i="3"/>
  <c r="S29" i="3"/>
  <c r="P29" i="3"/>
  <c r="P30" i="3" s="1"/>
  <c r="M29" i="3"/>
  <c r="J29" i="3"/>
  <c r="G29" i="3"/>
  <c r="D29" i="3"/>
  <c r="S21" i="3"/>
  <c r="P21" i="3"/>
  <c r="M21" i="3"/>
  <c r="J21" i="3"/>
  <c r="G21" i="3"/>
  <c r="D21" i="3"/>
  <c r="S13" i="3"/>
  <c r="P13" i="3"/>
  <c r="P14" i="3" s="1"/>
  <c r="M13" i="3"/>
  <c r="J13" i="3"/>
  <c r="G13" i="3"/>
  <c r="D13" i="3"/>
  <c r="S5" i="3"/>
  <c r="P5" i="3"/>
  <c r="M5" i="3"/>
  <c r="J5" i="3"/>
  <c r="G5" i="3"/>
  <c r="D5" i="3"/>
  <c r="Y32" i="2" l="1"/>
  <c r="Y40" i="2"/>
  <c r="Y41" i="2"/>
  <c r="AC6" i="2"/>
  <c r="AE6" i="2"/>
  <c r="AC7" i="2"/>
  <c r="AD7" i="2"/>
  <c r="AC8" i="2"/>
  <c r="AE8" i="2"/>
  <c r="AD9" i="2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C43" i="2" s="1"/>
  <c r="AE38" i="2"/>
  <c r="AC39" i="2"/>
  <c r="AD39" i="2"/>
  <c r="AC40" i="2"/>
  <c r="AE40" i="2"/>
  <c r="AD41" i="2"/>
  <c r="AF41" i="2" s="1"/>
  <c r="AE42" i="2"/>
  <c r="AC6" i="3"/>
  <c r="AE6" i="3"/>
  <c r="AC7" i="3"/>
  <c r="AD7" i="3"/>
  <c r="Y8" i="3"/>
  <c r="AC8" i="3"/>
  <c r="AE8" i="3"/>
  <c r="Y9" i="3"/>
  <c r="AD9" i="3"/>
  <c r="AF9" i="3" s="1"/>
  <c r="AE10" i="3"/>
  <c r="AC14" i="3"/>
  <c r="AE14" i="3"/>
  <c r="AC15" i="3"/>
  <c r="AD15" i="3"/>
  <c r="Y16" i="3"/>
  <c r="AC16" i="3"/>
  <c r="AE16" i="3"/>
  <c r="AD17" i="3"/>
  <c r="AF17" i="3" s="1"/>
  <c r="AE18" i="3"/>
  <c r="AC22" i="3"/>
  <c r="AE22" i="3"/>
  <c r="AC23" i="3"/>
  <c r="AD23" i="3"/>
  <c r="Y24" i="3"/>
  <c r="AC24" i="3"/>
  <c r="AE24" i="3"/>
  <c r="AF24" i="3"/>
  <c r="Y25" i="3"/>
  <c r="AD25" i="3"/>
  <c r="AF25" i="3" s="1"/>
  <c r="AE26" i="3"/>
  <c r="AC30" i="3"/>
  <c r="AE30" i="3"/>
  <c r="AC31" i="3"/>
  <c r="AD31" i="3"/>
  <c r="Y32" i="3"/>
  <c r="AC32" i="3"/>
  <c r="AE32" i="3"/>
  <c r="AD33" i="3"/>
  <c r="AF33" i="3"/>
  <c r="AE34" i="3"/>
  <c r="AC38" i="3"/>
  <c r="AE38" i="3"/>
  <c r="AC39" i="3"/>
  <c r="AD39" i="3"/>
  <c r="AC40" i="3"/>
  <c r="AE40" i="3"/>
  <c r="AD41" i="3"/>
  <c r="AF41" i="3"/>
  <c r="AE42" i="3"/>
  <c r="AC6" i="4"/>
  <c r="AE6" i="4"/>
  <c r="AC7" i="4"/>
  <c r="AD7" i="4"/>
  <c r="AF7" i="4"/>
  <c r="Y8" i="4"/>
  <c r="AC8" i="4"/>
  <c r="AE8" i="4"/>
  <c r="Y9" i="4"/>
  <c r="AD9" i="4"/>
  <c r="AF9" i="4"/>
  <c r="AE10" i="4"/>
  <c r="AC14" i="4"/>
  <c r="AE14" i="4"/>
  <c r="AC15" i="4"/>
  <c r="AD15" i="4"/>
  <c r="AF15" i="4"/>
  <c r="Y16" i="4"/>
  <c r="AC16" i="4"/>
  <c r="AE16" i="4"/>
  <c r="AD17" i="4"/>
  <c r="AF17" i="4" s="1"/>
  <c r="AE18" i="4"/>
  <c r="AC22" i="4"/>
  <c r="AE22" i="4"/>
  <c r="AC23" i="4"/>
  <c r="AD23" i="4"/>
  <c r="AC24" i="4"/>
  <c r="AE24" i="4"/>
  <c r="Y25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/>
  <c r="AE42" i="4"/>
  <c r="AF6" i="2" l="1"/>
  <c r="AF15" i="2"/>
  <c r="AF31" i="2"/>
  <c r="AF40" i="2"/>
  <c r="AE27" i="3"/>
  <c r="AD35" i="3"/>
  <c r="AD43" i="3"/>
  <c r="AF22" i="2"/>
  <c r="AF39" i="3"/>
  <c r="AF24" i="2"/>
  <c r="AD43" i="2"/>
  <c r="AF40" i="3"/>
  <c r="AF23" i="3"/>
  <c r="AF16" i="3"/>
  <c r="AF7" i="3"/>
  <c r="AC27" i="4"/>
  <c r="AF24" i="4"/>
  <c r="AF16" i="4"/>
  <c r="AF6" i="4"/>
  <c r="AF14" i="3"/>
  <c r="AF39" i="2"/>
  <c r="AF23" i="4"/>
  <c r="AF30" i="3"/>
  <c r="AE35" i="2"/>
  <c r="AD35" i="2"/>
  <c r="AE27" i="2"/>
  <c r="AF39" i="4"/>
  <c r="AF32" i="4"/>
  <c r="AF32" i="3"/>
  <c r="AF8" i="2"/>
  <c r="AC11" i="3"/>
  <c r="AF14" i="2"/>
  <c r="AF38" i="4"/>
  <c r="AF16" i="2"/>
  <c r="AE11" i="2"/>
  <c r="AF40" i="4"/>
  <c r="AE27" i="4"/>
  <c r="AD19" i="2"/>
  <c r="AE43" i="4"/>
  <c r="AD43" i="4"/>
  <c r="AF14" i="4"/>
  <c r="AF8" i="4"/>
  <c r="AE35" i="3"/>
  <c r="AD27" i="3"/>
  <c r="AD27" i="2"/>
  <c r="AC19" i="2"/>
  <c r="AF31" i="4"/>
  <c r="AE11" i="4"/>
  <c r="AD11" i="3"/>
  <c r="AE19" i="3"/>
  <c r="AC11" i="4"/>
  <c r="AE35" i="4"/>
  <c r="AE19" i="4"/>
  <c r="AF6" i="3"/>
  <c r="AF30" i="2"/>
  <c r="AE43" i="3"/>
  <c r="AC43" i="4"/>
  <c r="AF22" i="4"/>
  <c r="AC19" i="4"/>
  <c r="AF38" i="2"/>
  <c r="AF32" i="2"/>
  <c r="AC35" i="3"/>
  <c r="AF31" i="3"/>
  <c r="AF15" i="3"/>
  <c r="AC19" i="3"/>
  <c r="AF7" i="2"/>
  <c r="AC11" i="2"/>
  <c r="AF8" i="3"/>
  <c r="AF9" i="2"/>
  <c r="AD11" i="2"/>
  <c r="AD27" i="4"/>
  <c r="AF38" i="3"/>
  <c r="AC43" i="3"/>
  <c r="AE11" i="3"/>
  <c r="AC35" i="2"/>
  <c r="AE19" i="2"/>
  <c r="AC35" i="4"/>
  <c r="AF30" i="4"/>
  <c r="AD11" i="4"/>
  <c r="AF22" i="3"/>
  <c r="AC27" i="3"/>
  <c r="AF23" i="2"/>
  <c r="AC27" i="2"/>
  <c r="AD19" i="3"/>
  <c r="AD35" i="4"/>
  <c r="AD19" i="4"/>
  <c r="AE43" i="2"/>
  <c r="AF43" i="4" l="1"/>
  <c r="AE44" i="4" s="1"/>
  <c r="AF27" i="2"/>
  <c r="AF43" i="3"/>
  <c r="AC44" i="3" s="1"/>
  <c r="AF11" i="3"/>
  <c r="AF11" i="4"/>
  <c r="AF19" i="4"/>
  <c r="AF11" i="2"/>
  <c r="AE12" i="2" s="1"/>
  <c r="AF27" i="3"/>
  <c r="AC28" i="3" s="1"/>
  <c r="AF19" i="2"/>
  <c r="AF43" i="2"/>
  <c r="AF35" i="3"/>
  <c r="AF35" i="4"/>
  <c r="AE36" i="4" s="1"/>
  <c r="AF35" i="2"/>
  <c r="AC36" i="2" s="1"/>
  <c r="AF27" i="4"/>
  <c r="AD28" i="4" s="1"/>
  <c r="AF19" i="3"/>
  <c r="AE20" i="3" s="1"/>
  <c r="AC44" i="4" l="1"/>
  <c r="AD44" i="4"/>
  <c r="AD36" i="4"/>
  <c r="AE36" i="3"/>
  <c r="AD36" i="3"/>
  <c r="AD36" i="2"/>
  <c r="AE36" i="2"/>
  <c r="AC44" i="2"/>
  <c r="AD44" i="2"/>
  <c r="AE44" i="2"/>
  <c r="AD28" i="2"/>
  <c r="AE28" i="2"/>
  <c r="AC12" i="2"/>
  <c r="AC28" i="2"/>
  <c r="AC36" i="4"/>
  <c r="AD20" i="2"/>
  <c r="AC20" i="2"/>
  <c r="AE20" i="2"/>
  <c r="AD12" i="3"/>
  <c r="AC12" i="3"/>
  <c r="AD12" i="2"/>
  <c r="AC20" i="3"/>
  <c r="AD20" i="3"/>
  <c r="AE20" i="4"/>
  <c r="AC20" i="4"/>
  <c r="AE12" i="3"/>
  <c r="AE28" i="4"/>
  <c r="AC28" i="4"/>
  <c r="AC36" i="3"/>
  <c r="AE28" i="3"/>
  <c r="AD28" i="3"/>
  <c r="AD20" i="4"/>
  <c r="AD44" i="3"/>
  <c r="AE44" i="3"/>
  <c r="AE12" i="4"/>
  <c r="AC12" i="4"/>
  <c r="AD12" i="4"/>
</calcChain>
</file>

<file path=xl/sharedStrings.xml><?xml version="1.0" encoding="utf-8"?>
<sst xmlns="http://schemas.openxmlformats.org/spreadsheetml/2006/main" count="1169" uniqueCount="370">
  <si>
    <t>日期</t>
  </si>
  <si>
    <t>星期</t>
  </si>
  <si>
    <t>主食</t>
  </si>
  <si>
    <t>主菜</t>
  </si>
  <si>
    <t>副菜</t>
  </si>
  <si>
    <t>湯</t>
  </si>
  <si>
    <t>水果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</si>
  <si>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</si>
  <si>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</si>
  <si>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</si>
  <si>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</si>
  <si>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</si>
  <si>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</si>
  <si>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</si>
  <si>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</si>
  <si>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</si>
  <si>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</si>
  <si>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</si>
  <si>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</si>
  <si>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</si>
  <si>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</si>
  <si>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</si>
  <si>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</si>
  <si>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</si>
  <si>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</si>
  <si>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</si>
  <si>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</si>
  <si>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</si>
  <si>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</si>
  <si>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</si>
  <si>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</si>
  <si>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</si>
  <si>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</si>
  <si>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</si>
  <si>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</si>
  <si>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</si>
  <si>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</si>
  <si>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</si>
  <si>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</si>
  <si>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</si>
  <si>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</si>
  <si>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</si>
  <si>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</si>
  <si>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</si>
  <si>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</si>
  <si>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地瓜</t>
    <phoneticPr fontId="19" type="noConversion"/>
  </si>
  <si>
    <t>營養分析(g)</t>
    <phoneticPr fontId="19" type="noConversion"/>
  </si>
  <si>
    <t>炸</t>
    <phoneticPr fontId="19" type="noConversion"/>
  </si>
  <si>
    <t>112g</t>
    <phoneticPr fontId="19" type="noConversion"/>
  </si>
  <si>
    <t>20g</t>
    <phoneticPr fontId="19" type="noConversion"/>
  </si>
  <si>
    <t>29g</t>
    <phoneticPr fontId="19" type="noConversion"/>
  </si>
  <si>
    <t>22g</t>
    <phoneticPr fontId="19" type="noConversion"/>
  </si>
  <si>
    <t>30g</t>
    <phoneticPr fontId="19" type="noConversion"/>
  </si>
  <si>
    <t>766kcal</t>
    <phoneticPr fontId="19" type="noConversion"/>
  </si>
  <si>
    <t>27g</t>
    <phoneticPr fontId="19" type="noConversion"/>
  </si>
  <si>
    <t>23g</t>
    <phoneticPr fontId="19" type="noConversion"/>
  </si>
  <si>
    <t>780kcal</t>
    <phoneticPr fontId="19" type="noConversion"/>
  </si>
  <si>
    <t>24g</t>
    <phoneticPr fontId="19" type="noConversion"/>
  </si>
  <si>
    <t>26g</t>
    <phoneticPr fontId="19" type="noConversion"/>
  </si>
  <si>
    <t>109g</t>
    <phoneticPr fontId="19" type="noConversion"/>
  </si>
  <si>
    <t>25g</t>
    <phoneticPr fontId="19" type="noConversion"/>
  </si>
  <si>
    <t>784kca</t>
    <phoneticPr fontId="19" type="noConversion"/>
  </si>
  <si>
    <t>113g</t>
    <phoneticPr fontId="19" type="noConversion"/>
  </si>
  <si>
    <t>742kcal</t>
    <phoneticPr fontId="19" type="noConversion"/>
  </si>
  <si>
    <t>102g</t>
    <phoneticPr fontId="19" type="noConversion"/>
  </si>
  <si>
    <t>744kcal</t>
    <phoneticPr fontId="19" type="noConversion"/>
  </si>
  <si>
    <t>116g</t>
    <phoneticPr fontId="19" type="noConversion"/>
  </si>
  <si>
    <t>18g</t>
    <phoneticPr fontId="19" type="noConversion"/>
  </si>
  <si>
    <t>28g</t>
    <phoneticPr fontId="19" type="noConversion"/>
  </si>
  <si>
    <t>762kcal</t>
    <phoneticPr fontId="19" type="noConversion"/>
  </si>
  <si>
    <t>756kcal</t>
    <phoneticPr fontId="19" type="noConversion"/>
  </si>
  <si>
    <t>108g</t>
    <phoneticPr fontId="19" type="noConversion"/>
  </si>
  <si>
    <t>776kcal</t>
    <phoneticPr fontId="19" type="noConversion"/>
  </si>
  <si>
    <t>749kcal</t>
    <phoneticPr fontId="19" type="noConversion"/>
  </si>
  <si>
    <t>760kcal</t>
    <phoneticPr fontId="19" type="noConversion"/>
  </si>
  <si>
    <t>紅蘿蔔</t>
    <phoneticPr fontId="19" type="noConversion"/>
  </si>
  <si>
    <t>洋蔥</t>
    <phoneticPr fontId="19" type="noConversion"/>
  </si>
  <si>
    <t>炒</t>
    <phoneticPr fontId="19" type="noConversion"/>
  </si>
  <si>
    <t>烤</t>
    <phoneticPr fontId="19" type="noConversion"/>
  </si>
  <si>
    <t>熱量:</t>
    <phoneticPr fontId="19" type="noConversion"/>
  </si>
  <si>
    <t>熱量:</t>
    <phoneticPr fontId="19" type="noConversion"/>
  </si>
  <si>
    <t>請張貼在班上佈告欄</t>
    <phoneticPr fontId="19" type="noConversion"/>
  </si>
  <si>
    <t>麵條</t>
    <phoneticPr fontId="19" type="noConversion"/>
  </si>
  <si>
    <t>112g</t>
    <phoneticPr fontId="19" type="noConversion"/>
  </si>
  <si>
    <t>地瓜飯</t>
    <phoneticPr fontId="19" type="noConversion"/>
  </si>
  <si>
    <t>油菜</t>
    <phoneticPr fontId="19" type="noConversion"/>
  </si>
  <si>
    <t>高麗菜</t>
    <phoneticPr fontId="19" type="noConversion"/>
  </si>
  <si>
    <t>大白菜</t>
    <phoneticPr fontId="19" type="noConversion"/>
  </si>
  <si>
    <t>1月第一週菜單明細</t>
    <phoneticPr fontId="19" type="noConversion"/>
  </si>
  <si>
    <t>1月第二週菜單明細</t>
    <phoneticPr fontId="19" type="noConversion"/>
  </si>
  <si>
    <t>1月第三週菜單明細</t>
    <phoneticPr fontId="19" type="noConversion"/>
  </si>
  <si>
    <t>雞蛋</t>
    <phoneticPr fontId="19" type="noConversion"/>
  </si>
  <si>
    <t>蕃茄</t>
    <phoneticPr fontId="19" type="noConversion"/>
  </si>
  <si>
    <t>香Q白飯</t>
    <phoneticPr fontId="19" type="noConversion"/>
  </si>
  <si>
    <t>熱量:</t>
  </si>
  <si>
    <t>個人量(克)</t>
    <phoneticPr fontId="19" type="noConversion"/>
  </si>
  <si>
    <t>一月第四週菜單明細</t>
    <phoneticPr fontId="19" type="noConversion"/>
  </si>
  <si>
    <t>食材以可食量標示</t>
    <phoneticPr fontId="19" type="noConversion"/>
  </si>
  <si>
    <t>備註</t>
    <phoneticPr fontId="19" type="noConversion"/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</si>
  <si>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</si>
  <si>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</si>
  <si>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</si>
  <si>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</si>
  <si>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滷</t>
    <phoneticPr fontId="19" type="noConversion"/>
  </si>
  <si>
    <t>炒</t>
    <phoneticPr fontId="19" type="noConversion"/>
  </si>
  <si>
    <t>川燙</t>
    <phoneticPr fontId="19" type="noConversion"/>
  </si>
  <si>
    <t>煮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</si>
  <si>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</si>
  <si>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</si>
  <si>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</si>
  <si>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</si>
  <si>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新鮮雞胸塊</t>
    <phoneticPr fontId="19" type="noConversion"/>
  </si>
  <si>
    <t>酸白菜</t>
    <phoneticPr fontId="19" type="noConversion"/>
  </si>
  <si>
    <t>袖珍菇</t>
    <phoneticPr fontId="19" type="noConversion"/>
  </si>
  <si>
    <t>油菜</t>
    <phoneticPr fontId="19" type="noConversion"/>
  </si>
  <si>
    <t>玉米</t>
    <phoneticPr fontId="19" type="noConversion"/>
  </si>
  <si>
    <t>主食</t>
    <phoneticPr fontId="19" type="noConversion"/>
  </si>
  <si>
    <t>大白菜</t>
    <phoneticPr fontId="19" type="noConversion"/>
  </si>
  <si>
    <t>芹菜</t>
    <phoneticPr fontId="19" type="noConversion"/>
  </si>
  <si>
    <t>雞蛋</t>
    <phoneticPr fontId="19" type="noConversion"/>
  </si>
  <si>
    <t>肉</t>
    <phoneticPr fontId="19" type="noConversion"/>
  </si>
  <si>
    <t xml:space="preserve"> </t>
    <phoneticPr fontId="19" type="noConversion"/>
  </si>
  <si>
    <t>豆腐</t>
    <phoneticPr fontId="19" type="noConversion"/>
  </si>
  <si>
    <t>金針菇</t>
    <phoneticPr fontId="19" type="noConversion"/>
  </si>
  <si>
    <t>菜</t>
    <phoneticPr fontId="19" type="noConversion"/>
  </si>
  <si>
    <t>星期一</t>
    <phoneticPr fontId="19" type="noConversion"/>
  </si>
  <si>
    <t>生豆皮</t>
    <phoneticPr fontId="19" type="noConversion"/>
  </si>
  <si>
    <t>豆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</si>
  <si>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</si>
  <si>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</si>
  <si>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</si>
  <si>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主食類</t>
  </si>
  <si>
    <t>116g</t>
  </si>
  <si>
    <t>豆魚肉蛋類</t>
  </si>
  <si>
    <t>蔬菜類</t>
  </si>
  <si>
    <t>18g</t>
  </si>
  <si>
    <t>油脂類</t>
  </si>
  <si>
    <t>水果類</t>
  </si>
  <si>
    <t>28g</t>
  </si>
  <si>
    <t>奶類</t>
  </si>
  <si>
    <t>766kcal</t>
  </si>
  <si>
    <t>五穀飯</t>
    <phoneticPr fontId="19" type="noConversion"/>
  </si>
  <si>
    <t>地瓜飯</t>
    <phoneticPr fontId="19" type="noConversion"/>
  </si>
  <si>
    <t>白飯</t>
    <phoneticPr fontId="19" type="noConversion"/>
  </si>
  <si>
    <t>熱量:</t>
    <phoneticPr fontId="19" type="noConversion"/>
  </si>
  <si>
    <t>熱量:</t>
    <phoneticPr fontId="19" type="noConversion"/>
  </si>
  <si>
    <t>煮</t>
    <phoneticPr fontId="19" type="noConversion"/>
  </si>
  <si>
    <t>蒸</t>
    <phoneticPr fontId="19" type="noConversion"/>
  </si>
  <si>
    <t>炸</t>
    <phoneticPr fontId="19" type="noConversion"/>
  </si>
  <si>
    <t>白米</t>
    <phoneticPr fontId="19" type="noConversion"/>
  </si>
  <si>
    <t>生鮮雞排</t>
    <phoneticPr fontId="19" type="noConversion"/>
  </si>
  <si>
    <t>非基改豆腐</t>
    <phoneticPr fontId="19" type="noConversion"/>
  </si>
  <si>
    <t>味噌</t>
    <phoneticPr fontId="19" type="noConversion"/>
  </si>
  <si>
    <t>醃</t>
    <phoneticPr fontId="19" type="noConversion"/>
  </si>
  <si>
    <t>紅蘿蔔</t>
    <phoneticPr fontId="19" type="noConversion"/>
  </si>
  <si>
    <t>白米</t>
    <phoneticPr fontId="19" type="noConversion"/>
  </si>
  <si>
    <t>豆</t>
    <phoneticPr fontId="19" type="noConversion"/>
  </si>
  <si>
    <t>港式脆皮燒臘豬</t>
    <phoneticPr fontId="19" type="noConversion"/>
  </si>
  <si>
    <t>麻婆肉燥豆腐(豆)</t>
    <phoneticPr fontId="19" type="noConversion"/>
  </si>
  <si>
    <t>沙茶蔥爆豬柳</t>
    <phoneticPr fontId="19" type="noConversion"/>
  </si>
  <si>
    <t>異國雙醬咖哩雞</t>
    <phoneticPr fontId="19" type="noConversion"/>
  </si>
  <si>
    <t>炒</t>
    <phoneticPr fontId="19" type="noConversion"/>
  </si>
  <si>
    <t>煮</t>
    <phoneticPr fontId="19" type="noConversion"/>
  </si>
  <si>
    <t>生鮮豬後腿肉</t>
    <phoneticPr fontId="19" type="noConversion"/>
  </si>
  <si>
    <t>洋蔥</t>
    <phoneticPr fontId="19" type="noConversion"/>
  </si>
  <si>
    <t>生鮮豬後腿肉</t>
    <phoneticPr fontId="19" type="noConversion"/>
  </si>
  <si>
    <t>雞蛋</t>
    <phoneticPr fontId="19" type="noConversion"/>
  </si>
  <si>
    <t>煮</t>
    <phoneticPr fontId="19" type="noConversion"/>
  </si>
  <si>
    <t>非基改豆腐</t>
    <phoneticPr fontId="19" type="noConversion"/>
  </si>
  <si>
    <t>生鮮豬後腿肉</t>
    <phoneticPr fontId="19" type="noConversion"/>
  </si>
  <si>
    <t>炒</t>
    <phoneticPr fontId="19" type="noConversion"/>
  </si>
  <si>
    <t>加</t>
    <phoneticPr fontId="19" type="noConversion"/>
  </si>
  <si>
    <t>豆</t>
    <phoneticPr fontId="19" type="noConversion"/>
  </si>
  <si>
    <t>生鮮豬大排</t>
    <phoneticPr fontId="19" type="noConversion"/>
  </si>
  <si>
    <t>北京櫻桃金饌脆皮烤鴨</t>
    <phoneticPr fontId="19" type="noConversion"/>
  </si>
  <si>
    <t>義式歐姆番茄炒蛋</t>
    <phoneticPr fontId="19" type="noConversion"/>
  </si>
  <si>
    <t>魷魚丸</t>
    <phoneticPr fontId="19" type="noConversion"/>
  </si>
  <si>
    <t>青花菜</t>
    <phoneticPr fontId="19" type="noConversion"/>
  </si>
  <si>
    <t>柴魚片</t>
    <phoneticPr fontId="19" type="noConversion"/>
  </si>
  <si>
    <t>東北酸菜白肉(醃豆)</t>
    <phoneticPr fontId="19" type="noConversion"/>
  </si>
  <si>
    <t>豆</t>
    <phoneticPr fontId="19" type="noConversion"/>
  </si>
  <si>
    <t>非基改豆皮</t>
    <phoneticPr fontId="19" type="noConversion"/>
  </si>
  <si>
    <t>生鮮魷魚</t>
    <phoneticPr fontId="19" type="noConversion"/>
  </si>
  <si>
    <t>菠菜</t>
    <phoneticPr fontId="19" type="noConversion"/>
  </si>
  <si>
    <t>台南府城爭霸八寶肉燥(豆)</t>
    <phoneticPr fontId="19" type="noConversion"/>
  </si>
  <si>
    <t>海鮮鍋(海豆)</t>
    <phoneticPr fontId="19" type="noConversion"/>
  </si>
  <si>
    <t>無敵霸氣烤大雞排</t>
    <phoneticPr fontId="19" type="noConversion"/>
  </si>
  <si>
    <t>日式柴魚偽章魚燒(海加)</t>
    <phoneticPr fontId="19" type="noConversion"/>
  </si>
  <si>
    <t>繼光香香轟炸鹹酥雞(炸)</t>
    <phoneticPr fontId="19" type="noConversion"/>
  </si>
  <si>
    <t>生鮮雞腿</t>
    <phoneticPr fontId="19" type="noConversion"/>
  </si>
  <si>
    <t>海帶芽</t>
    <phoneticPr fontId="19" type="noConversion"/>
  </si>
  <si>
    <t>糙米</t>
    <phoneticPr fontId="19" type="noConversion"/>
  </si>
  <si>
    <t>綠豆</t>
    <phoneticPr fontId="19" type="noConversion"/>
  </si>
  <si>
    <t>小米</t>
    <phoneticPr fontId="19" type="noConversion"/>
  </si>
  <si>
    <t>燕麥</t>
    <phoneticPr fontId="19" type="noConversion"/>
  </si>
  <si>
    <t>黑秈糯米</t>
    <phoneticPr fontId="19" type="noConversion"/>
  </si>
  <si>
    <t>非基改玉米粒</t>
    <phoneticPr fontId="19" type="noConversion"/>
  </si>
  <si>
    <t>煮</t>
    <phoneticPr fontId="19" type="noConversion"/>
  </si>
  <si>
    <t>金針菇</t>
    <phoneticPr fontId="19" type="noConversion"/>
  </si>
  <si>
    <t>蝦仁</t>
    <phoneticPr fontId="19" type="noConversion"/>
  </si>
  <si>
    <t>炸鹽酥雞加梅粉薯條(炸)</t>
    <phoneticPr fontId="19" type="noConversion"/>
  </si>
  <si>
    <t>轟炸炸魷魚加百頁(炸海豆)</t>
    <phoneticPr fontId="19" type="noConversion"/>
  </si>
  <si>
    <t>京都醬燒大排骨</t>
    <phoneticPr fontId="19" type="noConversion"/>
  </si>
  <si>
    <t>轟炸黃金卡啦大雞腿(炸)</t>
    <phoneticPr fontId="19" type="noConversion"/>
  </si>
  <si>
    <t>烤</t>
    <phoneticPr fontId="19" type="noConversion"/>
  </si>
  <si>
    <t>加</t>
    <phoneticPr fontId="19" type="noConversion"/>
  </si>
  <si>
    <t>冬瓜</t>
    <phoneticPr fontId="19" type="noConversion"/>
  </si>
  <si>
    <t>拌</t>
    <phoneticPr fontId="19" type="noConversion"/>
  </si>
  <si>
    <t>生鮮雞胸肉</t>
    <phoneticPr fontId="19" type="noConversion"/>
  </si>
  <si>
    <t>炸</t>
    <phoneticPr fontId="19" type="noConversion"/>
  </si>
  <si>
    <t>洋芋</t>
    <phoneticPr fontId="19" type="noConversion"/>
  </si>
  <si>
    <t>雞蛋</t>
    <phoneticPr fontId="19" type="noConversion"/>
  </si>
  <si>
    <t>雞塊</t>
    <phoneticPr fontId="19" type="noConversion"/>
  </si>
  <si>
    <t>蒸</t>
    <phoneticPr fontId="19" type="noConversion"/>
  </si>
  <si>
    <t>白米</t>
    <phoneticPr fontId="19" type="noConversion"/>
  </si>
  <si>
    <t>生鮮水鯊魚</t>
    <phoneticPr fontId="19" type="noConversion"/>
  </si>
  <si>
    <t>生鮮魷魚</t>
    <phoneticPr fontId="19" type="noConversion"/>
  </si>
  <si>
    <t>非基改百頁</t>
    <phoneticPr fontId="19" type="noConversion"/>
  </si>
  <si>
    <t>豆</t>
    <phoneticPr fontId="19" type="noConversion"/>
  </si>
  <si>
    <t>蒸</t>
    <phoneticPr fontId="19" type="noConversion"/>
  </si>
  <si>
    <t>白米</t>
    <phoneticPr fontId="19" type="noConversion"/>
  </si>
  <si>
    <t>豆奶</t>
    <phoneticPr fontId="19" type="noConversion"/>
  </si>
  <si>
    <t>113年1月份</t>
    <phoneticPr fontId="19" type="noConversion"/>
  </si>
  <si>
    <t>1月1日(一)</t>
    <phoneticPr fontId="19" type="noConversion"/>
  </si>
  <si>
    <t>1月2日(二)</t>
    <phoneticPr fontId="19" type="noConversion"/>
  </si>
  <si>
    <t>1月3日(三)</t>
    <phoneticPr fontId="19" type="noConversion"/>
  </si>
  <si>
    <t>1月4日(四)</t>
    <phoneticPr fontId="19" type="noConversion"/>
  </si>
  <si>
    <t>1月5日(五)</t>
    <phoneticPr fontId="19" type="noConversion"/>
  </si>
  <si>
    <t>1月8日(一)</t>
    <phoneticPr fontId="19" type="noConversion"/>
  </si>
  <si>
    <t>1月9日(二)</t>
    <phoneticPr fontId="19" type="noConversion"/>
  </si>
  <si>
    <t>1月10日(三)</t>
    <phoneticPr fontId="19" type="noConversion"/>
  </si>
  <si>
    <t>1月11日(四)</t>
    <phoneticPr fontId="19" type="noConversion"/>
  </si>
  <si>
    <t>1月12日(五)</t>
    <phoneticPr fontId="19" type="noConversion"/>
  </si>
  <si>
    <t>1月15日(一)</t>
    <phoneticPr fontId="19" type="noConversion"/>
  </si>
  <si>
    <t>1月16日(二)</t>
    <phoneticPr fontId="19" type="noConversion"/>
  </si>
  <si>
    <t>1月17日(三)</t>
    <phoneticPr fontId="19" type="noConversion"/>
  </si>
  <si>
    <t>1月18日(四)</t>
    <phoneticPr fontId="19" type="noConversion"/>
  </si>
  <si>
    <t>1月19日(五)</t>
    <phoneticPr fontId="19" type="noConversion"/>
  </si>
  <si>
    <t>匈牙利燒烤大雞翅</t>
    <phoneticPr fontId="19" type="noConversion"/>
  </si>
  <si>
    <t>主廚古早味燒肉(醃)</t>
    <phoneticPr fontId="19" type="noConversion"/>
  </si>
  <si>
    <t>菠菜</t>
    <phoneticPr fontId="19" type="noConversion"/>
  </si>
  <si>
    <t>結頭菜湯</t>
    <phoneticPr fontId="19" type="noConversion"/>
  </si>
  <si>
    <t>嚴選帶骨豬大排骨</t>
    <phoneticPr fontId="19" type="noConversion"/>
  </si>
  <si>
    <t>紐澳良蒜香魚塊(海)</t>
    <phoneticPr fontId="19" type="noConversion"/>
  </si>
  <si>
    <t>馬告厚切炒鹹豬肉</t>
    <phoneticPr fontId="19" type="noConversion"/>
  </si>
  <si>
    <t>無敵霸王轟炸大雞排(炸)</t>
    <phoneticPr fontId="19" type="noConversion"/>
  </si>
  <si>
    <t>美式焰火炙燒烤大雞腿</t>
    <phoneticPr fontId="19" type="noConversion"/>
  </si>
  <si>
    <t>夜市黑胡椒烤大香腸(加)</t>
    <phoneticPr fontId="19" type="noConversion"/>
  </si>
  <si>
    <t>青江菜</t>
    <phoneticPr fontId="19" type="noConversion"/>
  </si>
  <si>
    <t>高麗菜</t>
    <phoneticPr fontId="19" type="noConversion"/>
  </si>
  <si>
    <t>有機小松菜</t>
    <phoneticPr fontId="19" type="noConversion"/>
  </si>
  <si>
    <t>油菜</t>
    <phoneticPr fontId="19" type="noConversion"/>
  </si>
  <si>
    <t>有機荷葉白菜</t>
    <phoneticPr fontId="19" type="noConversion"/>
  </si>
  <si>
    <t>味噌豆腐湯(豆)</t>
    <phoneticPr fontId="19" type="noConversion"/>
  </si>
  <si>
    <t>菜頭湯</t>
    <phoneticPr fontId="19" type="noConversion"/>
  </si>
  <si>
    <t>玉米濃湯(芡)</t>
    <phoneticPr fontId="19" type="noConversion"/>
  </si>
  <si>
    <t>冬瓜湯</t>
    <phoneticPr fontId="19" type="noConversion"/>
  </si>
  <si>
    <t>紫菜蛋花湯</t>
    <phoneticPr fontId="19" type="noConversion"/>
  </si>
  <si>
    <t>海芽蛋花湯</t>
    <phoneticPr fontId="19" type="noConversion"/>
  </si>
  <si>
    <t>銷魂日式照燒醬大雞腿</t>
    <phoneticPr fontId="19" type="noConversion"/>
  </si>
  <si>
    <t>生鮮豬後腿肉</t>
    <phoneticPr fontId="19" type="noConversion"/>
  </si>
  <si>
    <t>筍乾</t>
    <phoneticPr fontId="19" type="noConversion"/>
  </si>
  <si>
    <t>醃</t>
    <phoneticPr fontId="19" type="noConversion"/>
  </si>
  <si>
    <t>炒</t>
    <phoneticPr fontId="19" type="noConversion"/>
  </si>
  <si>
    <t>洋蔥</t>
    <phoneticPr fontId="19" type="noConversion"/>
  </si>
  <si>
    <t>白米</t>
    <phoneticPr fontId="19" type="noConversion"/>
  </si>
  <si>
    <t>洋芋</t>
    <phoneticPr fontId="19" type="noConversion"/>
  </si>
  <si>
    <t>非基改豆腐</t>
    <phoneticPr fontId="19" type="noConversion"/>
  </si>
  <si>
    <t>糙米</t>
    <phoneticPr fontId="19" type="noConversion"/>
  </si>
  <si>
    <t>紅蘿蔔</t>
    <phoneticPr fontId="19" type="noConversion"/>
  </si>
  <si>
    <t>味噌</t>
    <phoneticPr fontId="19" type="noConversion"/>
  </si>
  <si>
    <t>綠豆</t>
    <phoneticPr fontId="19" type="noConversion"/>
  </si>
  <si>
    <t>生鮮雞胸肉</t>
    <phoneticPr fontId="19" type="noConversion"/>
  </si>
  <si>
    <t>小米</t>
    <phoneticPr fontId="19" type="noConversion"/>
  </si>
  <si>
    <t>燕麥</t>
    <phoneticPr fontId="19" type="noConversion"/>
  </si>
  <si>
    <t>黑秈糯米</t>
    <phoneticPr fontId="19" type="noConversion"/>
  </si>
  <si>
    <t>生鮮豬大排</t>
    <phoneticPr fontId="19" type="noConversion"/>
  </si>
  <si>
    <t>大白菜</t>
    <phoneticPr fontId="19" type="noConversion"/>
  </si>
  <si>
    <t>金針菇</t>
    <phoneticPr fontId="19" type="noConversion"/>
  </si>
  <si>
    <t>韓式泡菜</t>
    <phoneticPr fontId="19" type="noConversion"/>
  </si>
  <si>
    <t>豆</t>
    <phoneticPr fontId="19" type="noConversion"/>
  </si>
  <si>
    <t>白蘿蔔</t>
    <phoneticPr fontId="19" type="noConversion"/>
  </si>
  <si>
    <t>生鮮全鴨</t>
    <phoneticPr fontId="19" type="noConversion"/>
  </si>
  <si>
    <t>油甘魚</t>
    <phoneticPr fontId="19" type="noConversion"/>
  </si>
  <si>
    <t>蕃茄</t>
    <phoneticPr fontId="19" type="noConversion"/>
  </si>
  <si>
    <t>冬瓜</t>
    <phoneticPr fontId="19" type="noConversion"/>
  </si>
  <si>
    <t>雞蛋</t>
    <phoneticPr fontId="19" type="noConversion"/>
  </si>
  <si>
    <t>結頭菜</t>
    <phoneticPr fontId="19" type="noConversion"/>
  </si>
  <si>
    <t>生鮮雞腿</t>
    <phoneticPr fontId="19" type="noConversion"/>
  </si>
  <si>
    <t>非基改玉米粒</t>
    <phoneticPr fontId="19" type="noConversion"/>
  </si>
  <si>
    <t>洋蔥</t>
    <phoneticPr fontId="19" type="noConversion"/>
  </si>
  <si>
    <t>香腸</t>
    <phoneticPr fontId="19" type="noConversion"/>
  </si>
  <si>
    <t>加</t>
    <phoneticPr fontId="19" type="noConversion"/>
  </si>
  <si>
    <t>非基改豆皮</t>
    <phoneticPr fontId="19" type="noConversion"/>
  </si>
  <si>
    <t>乾木耳</t>
    <phoneticPr fontId="19" type="noConversion"/>
  </si>
  <si>
    <t>生鮮雞翅</t>
    <phoneticPr fontId="19" type="noConversion"/>
  </si>
  <si>
    <t>柴魚片</t>
    <phoneticPr fontId="19" type="noConversion"/>
  </si>
  <si>
    <t>冬粉</t>
    <phoneticPr fontId="19" type="noConversion"/>
  </si>
  <si>
    <t>宜蘭招牌黃金蛋酥什錦(豆)</t>
    <phoneticPr fontId="19" type="noConversion"/>
  </si>
  <si>
    <t>墨西哥勁香烤大雞排</t>
    <phoneticPr fontId="19" type="noConversion"/>
  </si>
  <si>
    <t>深海蔥爆炒魷魚(海)</t>
    <phoneticPr fontId="19" type="noConversion"/>
  </si>
  <si>
    <t>日式芝麻蒲燒魚腹(海)</t>
    <phoneticPr fontId="19" type="noConversion"/>
  </si>
  <si>
    <t>爆炒彩椒雞柳</t>
    <phoneticPr fontId="19" type="noConversion"/>
  </si>
  <si>
    <t>日月潭茶葉蛋蛋</t>
    <phoneticPr fontId="19" type="noConversion"/>
  </si>
  <si>
    <t>成吉思汗蒙古烤肉</t>
    <phoneticPr fontId="19" type="noConversion"/>
  </si>
  <si>
    <t>花椰菜佐炒魷魚(海)</t>
    <phoneticPr fontId="19" type="noConversion"/>
  </si>
  <si>
    <t>韓式白菜炒肉片(醃)</t>
    <phoneticPr fontId="19" type="noConversion"/>
  </si>
  <si>
    <t>柴魚黃金雞蛋茶碗蒸</t>
    <phoneticPr fontId="19" type="noConversion"/>
  </si>
  <si>
    <t>炸麥克雞塊加黃金薯(炸加)</t>
    <phoneticPr fontId="19" type="noConversion"/>
  </si>
  <si>
    <t>四季佐炒甜不辣(加)</t>
    <phoneticPr fontId="19" type="noConversion"/>
  </si>
  <si>
    <t>招牌醬燒大魚片(海)</t>
    <phoneticPr fontId="19" type="noConversion"/>
  </si>
  <si>
    <t>維力熱銷炸醬拌麵(豆)</t>
    <phoneticPr fontId="19" type="noConversion"/>
  </si>
  <si>
    <t>嘉義噴水雞絲肉飯</t>
    <phoneticPr fontId="19" type="noConversion"/>
  </si>
  <si>
    <t>總匯海陸雙拼什錦拌麵(海)</t>
    <phoneticPr fontId="19" type="noConversion"/>
  </si>
  <si>
    <t>韓式歐巴部隊春川炒雞</t>
    <phoneticPr fontId="19" type="noConversion"/>
  </si>
  <si>
    <t>爆餡濃郁奶皇包(冷)</t>
    <phoneticPr fontId="19" type="noConversion"/>
  </si>
  <si>
    <t>沖繩黑糖小饅頭(冷)</t>
    <phoneticPr fontId="19" type="noConversion"/>
  </si>
  <si>
    <t>四季豆</t>
    <phoneticPr fontId="19" type="noConversion"/>
  </si>
  <si>
    <t>甜不辣</t>
    <phoneticPr fontId="19" type="noConversion"/>
  </si>
  <si>
    <t>加</t>
    <phoneticPr fontId="19" type="noConversion"/>
  </si>
  <si>
    <t>白米</t>
    <phoneticPr fontId="19" type="noConversion"/>
  </si>
  <si>
    <t>生鮮雞排</t>
    <phoneticPr fontId="19" type="noConversion"/>
  </si>
  <si>
    <t>生鮮豬後腿肉</t>
    <phoneticPr fontId="19" type="noConversion"/>
  </si>
  <si>
    <t>非基改豆干</t>
    <phoneticPr fontId="19" type="noConversion"/>
  </si>
  <si>
    <t>豆</t>
    <phoneticPr fontId="19" type="noConversion"/>
  </si>
  <si>
    <t>洋蔥</t>
    <phoneticPr fontId="19" type="noConversion"/>
  </si>
  <si>
    <t>香菇</t>
    <phoneticPr fontId="19" type="noConversion"/>
  </si>
  <si>
    <t>金針菇</t>
    <phoneticPr fontId="19" type="noConversion"/>
  </si>
  <si>
    <t>紅蘿蔔</t>
    <phoneticPr fontId="19" type="noConversion"/>
  </si>
  <si>
    <t>非基改豆干</t>
    <phoneticPr fontId="19" type="noConversion"/>
  </si>
  <si>
    <t>洋蔥</t>
    <phoneticPr fontId="19" type="noConversion"/>
  </si>
  <si>
    <t>豆</t>
    <phoneticPr fontId="19" type="noConversion"/>
  </si>
  <si>
    <t>生鮮雞胸肉</t>
    <phoneticPr fontId="19" type="noConversion"/>
  </si>
  <si>
    <t>蒲燒魚腹</t>
    <phoneticPr fontId="19" type="noConversion"/>
  </si>
  <si>
    <t>甜椒</t>
    <phoneticPr fontId="19" type="noConversion"/>
  </si>
  <si>
    <t>高麗菜</t>
    <phoneticPr fontId="19" type="noConversion"/>
  </si>
  <si>
    <t>紫菜</t>
    <phoneticPr fontId="19" type="noConversion"/>
  </si>
  <si>
    <t>杏鮑菇</t>
    <phoneticPr fontId="19" type="noConversion"/>
  </si>
  <si>
    <t>雞蛋</t>
    <phoneticPr fontId="19" type="noConversion"/>
  </si>
  <si>
    <t>生鮮雞柳</t>
    <phoneticPr fontId="19" type="noConversion"/>
  </si>
  <si>
    <t>生鮮雞胸肉</t>
    <phoneticPr fontId="19" type="noConversion"/>
  </si>
  <si>
    <t>小黃瓜</t>
    <phoneticPr fontId="19" type="noConversion"/>
  </si>
  <si>
    <t>饅頭</t>
    <phoneticPr fontId="19" type="noConversion"/>
  </si>
  <si>
    <t>冷</t>
    <phoneticPr fontId="19" type="noConversion"/>
  </si>
  <si>
    <t>花椰菜</t>
    <phoneticPr fontId="19" type="noConversion"/>
  </si>
  <si>
    <t>生鮮魷魚</t>
    <phoneticPr fontId="19" type="noConversion"/>
  </si>
  <si>
    <t>燒</t>
    <phoneticPr fontId="19" type="noConversion"/>
  </si>
  <si>
    <t>白蘿蔔</t>
    <phoneticPr fontId="19" type="noConversion"/>
  </si>
  <si>
    <t>高麗菜</t>
    <phoneticPr fontId="19" type="noConversion"/>
  </si>
  <si>
    <t>蝦仁</t>
    <phoneticPr fontId="19" type="noConversion"/>
  </si>
  <si>
    <t>生鮮豬後腿肉</t>
    <phoneticPr fontId="19" type="noConversion"/>
  </si>
  <si>
    <t>紅蘿蔔</t>
    <phoneticPr fontId="19" type="noConversion"/>
  </si>
  <si>
    <t>銀絲卷</t>
    <phoneticPr fontId="19" type="noConversion"/>
  </si>
  <si>
    <t>經典濃郁可可雙色卷(冷)</t>
    <phoneticPr fontId="19" type="noConversion"/>
  </si>
  <si>
    <t>深</t>
    <phoneticPr fontId="19" type="noConversion"/>
  </si>
  <si>
    <t>豆</t>
    <phoneticPr fontId="19" type="noConversion"/>
  </si>
  <si>
    <t>淺</t>
    <phoneticPr fontId="19" type="noConversion"/>
  </si>
  <si>
    <t>海</t>
    <phoneticPr fontId="19" type="noConversion"/>
  </si>
  <si>
    <t>紅豆綜合芋圓湯(加)</t>
    <phoneticPr fontId="19" type="noConversion"/>
  </si>
  <si>
    <t>紅豆</t>
    <phoneticPr fontId="19" type="noConversion"/>
  </si>
  <si>
    <t>芋圓</t>
    <phoneticPr fontId="19" type="noConversion"/>
  </si>
  <si>
    <t>加</t>
    <phoneticPr fontId="19" type="noConversion"/>
  </si>
  <si>
    <t>黑糖啵啵山粉圓</t>
    <phoneticPr fontId="19" type="noConversion"/>
  </si>
  <si>
    <t>山粉圓</t>
    <phoneticPr fontId="19" type="noConversion"/>
  </si>
  <si>
    <t>黑糖</t>
    <phoneticPr fontId="19" type="noConversion"/>
  </si>
  <si>
    <t>員林國小  -家嘉菜單</t>
    <phoneticPr fontId="19" type="noConversion"/>
  </si>
  <si>
    <t>五穀飯</t>
    <phoneticPr fontId="19" type="noConversion"/>
  </si>
  <si>
    <t>五穀飯/豆奶</t>
    <phoneticPr fontId="19" type="noConversion"/>
  </si>
  <si>
    <t>有機萵苣</t>
    <phoneticPr fontId="19" type="noConversion"/>
  </si>
  <si>
    <t>170ml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</si>
</sst>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9 月&quot;\ #\ &quot;日（一）&quot;"/>
    <numFmt numFmtId="177" formatCode="0;_ "/>
    <numFmt numFmtId="178" formatCode="0;_쐀"/>
    <numFmt numFmtId="179" formatCode="&quot;3月&quot;\ #\ &quot;日（一）&quot;"/>
  </numFmts>
  <fonts count="5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b/>
      <sz val="20"/>
      <color theme="0"/>
      <name val="華康中圓體"/>
      <family val="3"/>
      <charset val="136"/>
    </font>
    <font>
      <sz val="12"/>
      <color theme="0"/>
      <name val="華康中圓體"/>
      <family val="3"/>
      <charset val="136"/>
    </font>
    <font>
      <sz val="12"/>
      <name val="華康中圓體"/>
      <family val="3"/>
      <charset val="136"/>
    </font>
    <font>
      <sz val="14"/>
      <color rgb="FF0000FF"/>
      <name val="華康中圓體"/>
      <family val="3"/>
      <charset val="136"/>
    </font>
    <font>
      <sz val="14"/>
      <name val="華康中圓體"/>
      <family val="3"/>
      <charset val="136"/>
    </font>
    <font>
      <sz val="14"/>
      <color theme="9" tint="-0.499984740745262"/>
      <name val="華康中圓體"/>
      <family val="3"/>
      <charset val="136"/>
    </font>
    <font>
      <sz val="14"/>
      <color rgb="FFFF0000"/>
      <name val="華康中圓體"/>
      <family val="3"/>
      <charset val="136"/>
    </font>
    <font>
      <sz val="14"/>
      <color rgb="FF7030A0"/>
      <name val="華康中圓體"/>
      <family val="3"/>
      <charset val="136"/>
    </font>
    <font>
      <sz val="14"/>
      <color theme="9" tint="-0.249977111117893"/>
      <name val="華康中圓體"/>
      <family val="3"/>
      <charset val="136"/>
    </font>
    <font>
      <sz val="14"/>
      <color rgb="FF009900"/>
      <name val="華康中圓體"/>
      <family val="3"/>
      <charset val="136"/>
    </font>
    <font>
      <sz val="10"/>
      <name val="華康中圓體"/>
      <family val="3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color theme="1" tint="4.9989318521683403E-2"/>
      <name val="華康中圓體"/>
      <family val="3"/>
      <charset val="136"/>
    </font>
    <font>
      <sz val="14"/>
      <color rgb="FF00B050"/>
      <name val="華康中圓體"/>
      <family val="3"/>
      <charset val="136"/>
    </font>
    <font>
      <sz val="12"/>
      <color theme="9" tint="-0.249977111117893"/>
      <name val="華康中圓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/>
  </cellStyleXfs>
  <cellXfs count="311">
    <xf numFmtId="0" fontId="0" fillId="0" borderId="0" xfId="0">
      <alignment vertical="center"/>
    </xf>
    <xf numFmtId="0" fontId="22" fillId="0" borderId="12" xfId="0" applyFont="1" applyFill="1" applyBorder="1" applyAlignment="1">
      <alignment horizontal="center" vertical="center" textRotation="255"/>
    </xf>
    <xf numFmtId="0" fontId="20" fillId="24" borderId="17" xfId="0" applyFont="1" applyFill="1" applyBorder="1" applyAlignment="1">
      <alignment horizontal="center" vertical="center" shrinkToFit="1"/>
    </xf>
    <xf numFmtId="0" fontId="23" fillId="24" borderId="17" xfId="0" applyFont="1" applyFill="1" applyBorder="1" applyAlignment="1">
      <alignment horizontal="center" vertical="center" wrapText="1" shrinkToFit="1"/>
    </xf>
    <xf numFmtId="0" fontId="21" fillId="0" borderId="18" xfId="0" applyFont="1" applyBorder="1">
      <alignment vertical="center"/>
    </xf>
    <xf numFmtId="0" fontId="20" fillId="0" borderId="21" xfId="0" applyFont="1" applyFill="1" applyBorder="1" applyAlignment="1">
      <alignment horizontal="left" vertical="center" shrinkToFit="1"/>
    </xf>
    <xf numFmtId="0" fontId="20" fillId="0" borderId="21" xfId="0" applyFont="1" applyBorder="1" applyAlignment="1">
      <alignment horizontal="left" vertical="center" shrinkToFit="1"/>
    </xf>
    <xf numFmtId="0" fontId="24" fillId="0" borderId="21" xfId="0" applyFont="1" applyBorder="1" applyAlignment="1">
      <alignment horizontal="left" vertical="center" shrinkToFit="1"/>
    </xf>
    <xf numFmtId="0" fontId="24" fillId="0" borderId="21" xfId="0" applyFont="1" applyFill="1" applyBorder="1" applyAlignment="1">
      <alignment horizontal="left" vertical="center" shrinkToFit="1"/>
    </xf>
    <xf numFmtId="0" fontId="21" fillId="0" borderId="22" xfId="0" applyFont="1" applyBorder="1" applyAlignment="1">
      <alignment horizontal="right"/>
    </xf>
    <xf numFmtId="0" fontId="21" fillId="0" borderId="22" xfId="0" applyFont="1" applyBorder="1">
      <alignment vertical="center"/>
    </xf>
    <xf numFmtId="0" fontId="20" fillId="0" borderId="21" xfId="0" applyFont="1" applyFill="1" applyBorder="1" applyAlignment="1">
      <alignment vertical="center" textRotation="180" shrinkToFit="1"/>
    </xf>
    <xf numFmtId="0" fontId="24" fillId="0" borderId="26" xfId="0" applyFont="1" applyBorder="1" applyAlignment="1">
      <alignment horizontal="left" vertical="center" shrinkToFit="1"/>
    </xf>
    <xf numFmtId="0" fontId="21" fillId="0" borderId="33" xfId="0" applyFont="1" applyBorder="1" applyAlignment="1">
      <alignment horizontal="right"/>
    </xf>
    <xf numFmtId="0" fontId="27" fillId="0" borderId="0" xfId="0" applyFont="1" applyBorder="1" applyAlignment="1">
      <alignment horizontal="center" shrinkToFit="1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shrinkToFit="1"/>
    </xf>
    <xf numFmtId="0" fontId="27" fillId="0" borderId="0" xfId="0" applyFont="1" applyFill="1" applyBorder="1" applyAlignment="1">
      <alignment horizontal="center" shrinkToFit="1"/>
    </xf>
    <xf numFmtId="0" fontId="29" fillId="0" borderId="0" xfId="0" applyFont="1" applyBorder="1" applyAlignment="1">
      <alignment horizontal="center" shrinkToFit="1"/>
    </xf>
    <xf numFmtId="0" fontId="29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 shrinkToFit="1"/>
    </xf>
    <xf numFmtId="0" fontId="28" fillId="0" borderId="0" xfId="0" applyFont="1" applyFill="1" applyBorder="1" applyAlignment="1">
      <alignment horizontal="center" shrinkToFit="1"/>
    </xf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right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textRotation="255"/>
    </xf>
    <xf numFmtId="0" fontId="23" fillId="0" borderId="12" xfId="0" applyFont="1" applyBorder="1" applyAlignment="1">
      <alignment vertical="center" textRotation="255"/>
    </xf>
    <xf numFmtId="0" fontId="23" fillId="0" borderId="1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>
      <alignment vertical="center"/>
    </xf>
    <xf numFmtId="0" fontId="23" fillId="0" borderId="0" xfId="0" applyFont="1">
      <alignment vertical="center"/>
    </xf>
    <xf numFmtId="0" fontId="29" fillId="0" borderId="16" xfId="0" applyFont="1" applyBorder="1" applyAlignment="1">
      <alignment horizontal="center"/>
    </xf>
    <xf numFmtId="0" fontId="24" fillId="24" borderId="17" xfId="0" applyFont="1" applyFill="1" applyBorder="1" applyAlignment="1">
      <alignment horizontal="center" vertical="center" shrinkToFit="1"/>
    </xf>
    <xf numFmtId="0" fontId="29" fillId="0" borderId="18" xfId="0" applyFont="1" applyBorder="1">
      <alignment vertical="center"/>
    </xf>
    <xf numFmtId="0" fontId="29" fillId="0" borderId="35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9" fillId="0" borderId="20" xfId="0" applyFont="1" applyBorder="1" applyAlignment="1">
      <alignment horizontal="center"/>
    </xf>
    <xf numFmtId="0" fontId="29" fillId="0" borderId="22" xfId="0" applyFont="1" applyBorder="1" applyAlignment="1">
      <alignment horizontal="right"/>
    </xf>
    <xf numFmtId="0" fontId="29" fillId="0" borderId="21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>
      <alignment vertical="center"/>
    </xf>
    <xf numFmtId="0" fontId="29" fillId="0" borderId="22" xfId="0" applyFont="1" applyBorder="1">
      <alignment vertical="center"/>
    </xf>
    <xf numFmtId="0" fontId="29" fillId="0" borderId="21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177" fontId="30" fillId="0" borderId="0" xfId="0" applyNumberFormat="1" applyFont="1" applyBorder="1" applyAlignment="1">
      <alignment horizontal="center" vertical="center"/>
    </xf>
    <xf numFmtId="178" fontId="30" fillId="0" borderId="0" xfId="0" applyNumberFormat="1" applyFont="1" applyBorder="1" applyAlignment="1">
      <alignment horizontal="center" vertical="center"/>
    </xf>
    <xf numFmtId="0" fontId="24" fillId="0" borderId="21" xfId="0" applyFont="1" applyFill="1" applyBorder="1" applyAlignment="1">
      <alignment vertical="center" textRotation="180" shrinkToFit="1"/>
    </xf>
    <xf numFmtId="0" fontId="29" fillId="0" borderId="21" xfId="0" applyFont="1" applyBorder="1" applyAlignment="1">
      <alignment horizontal="left"/>
    </xf>
    <xf numFmtId="0" fontId="29" fillId="0" borderId="23" xfId="0" applyFont="1" applyBorder="1" applyAlignment="1">
      <alignment horizontal="center"/>
    </xf>
    <xf numFmtId="0" fontId="30" fillId="0" borderId="16" xfId="0" applyFont="1" applyFill="1" applyBorder="1" applyAlignment="1">
      <alignment horizontal="center" vertical="center" shrinkToFit="1"/>
    </xf>
    <xf numFmtId="0" fontId="30" fillId="0" borderId="24" xfId="0" applyFont="1" applyBorder="1">
      <alignment vertical="center"/>
    </xf>
    <xf numFmtId="0" fontId="29" fillId="0" borderId="21" xfId="0" applyFont="1" applyBorder="1" applyAlignment="1">
      <alignment horizontal="left" vertical="center"/>
    </xf>
    <xf numFmtId="0" fontId="30" fillId="0" borderId="20" xfId="0" applyFont="1" applyFill="1" applyBorder="1" applyAlignment="1">
      <alignment horizontal="center" vertical="center" shrinkToFit="1"/>
    </xf>
    <xf numFmtId="0" fontId="30" fillId="0" borderId="25" xfId="0" applyFont="1" applyBorder="1" applyAlignment="1">
      <alignment horizontal="right"/>
    </xf>
    <xf numFmtId="9" fontId="30" fillId="0" borderId="0" xfId="0" applyNumberFormat="1" applyFont="1" applyBorder="1">
      <alignment vertical="center"/>
    </xf>
    <xf numFmtId="0" fontId="24" fillId="0" borderId="26" xfId="0" applyFont="1" applyFill="1" applyBorder="1" applyAlignment="1">
      <alignment vertical="center" textRotation="180" shrinkToFit="1"/>
    </xf>
    <xf numFmtId="0" fontId="29" fillId="0" borderId="26" xfId="0" applyFont="1" applyBorder="1" applyAlignment="1">
      <alignment horizontal="left"/>
    </xf>
    <xf numFmtId="0" fontId="29" fillId="0" borderId="16" xfId="0" applyFont="1" applyFill="1" applyBorder="1" applyAlignment="1">
      <alignment horizontal="center"/>
    </xf>
    <xf numFmtId="0" fontId="29" fillId="0" borderId="20" xfId="0" applyFont="1" applyFill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Border="1">
      <alignment vertical="center"/>
    </xf>
    <xf numFmtId="0" fontId="25" fillId="0" borderId="0" xfId="0" applyFont="1" applyFill="1" applyBorder="1" applyAlignment="1">
      <alignment horizontal="left" vertical="center" wrapText="1"/>
    </xf>
    <xf numFmtId="177" fontId="25" fillId="0" borderId="0" xfId="0" applyNumberFormat="1" applyFont="1" applyBorder="1" applyAlignment="1">
      <alignment horizontal="center" vertical="center"/>
    </xf>
    <xf numFmtId="178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4" fillId="0" borderId="21" xfId="0" applyFont="1" applyBorder="1" applyAlignment="1">
      <alignment horizontal="left" vertical="center" wrapText="1" shrinkToFit="1"/>
    </xf>
    <xf numFmtId="0" fontId="25" fillId="0" borderId="16" xfId="0" applyFont="1" applyFill="1" applyBorder="1" applyAlignment="1">
      <alignment horizontal="center" vertical="center" shrinkToFit="1"/>
    </xf>
    <xf numFmtId="0" fontId="24" fillId="0" borderId="24" xfId="0" applyFont="1" applyBorder="1">
      <alignment vertical="center"/>
    </xf>
    <xf numFmtId="0" fontId="25" fillId="0" borderId="27" xfId="0" applyFont="1" applyBorder="1" applyAlignment="1">
      <alignment horizontal="center" vertical="center" shrinkToFit="1"/>
    </xf>
    <xf numFmtId="0" fontId="24" fillId="0" borderId="28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9" fontId="25" fillId="0" borderId="0" xfId="0" applyNumberFormat="1" applyFont="1" applyBorder="1">
      <alignment vertical="center"/>
    </xf>
    <xf numFmtId="0" fontId="29" fillId="0" borderId="30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top"/>
    </xf>
    <xf numFmtId="0" fontId="24" fillId="0" borderId="35" xfId="0" applyFont="1" applyBorder="1" applyAlignment="1">
      <alignment horizontal="left" vertical="center" shrinkToFit="1"/>
    </xf>
    <xf numFmtId="0" fontId="30" fillId="0" borderId="31" xfId="0" applyFont="1" applyFill="1" applyBorder="1" applyAlignment="1">
      <alignment horizontal="center" vertical="center" shrinkToFit="1"/>
    </xf>
    <xf numFmtId="0" fontId="24" fillId="0" borderId="32" xfId="0" applyFont="1" applyFill="1" applyBorder="1" applyAlignment="1">
      <alignment vertical="center" textRotation="180" shrinkToFit="1"/>
    </xf>
    <xf numFmtId="0" fontId="24" fillId="0" borderId="32" xfId="0" applyFont="1" applyBorder="1" applyAlignment="1">
      <alignment horizontal="left" vertical="center" shrinkToFit="1"/>
    </xf>
    <xf numFmtId="0" fontId="29" fillId="0" borderId="32" xfId="0" applyFont="1" applyBorder="1" applyAlignment="1">
      <alignment horizontal="left" vertical="center"/>
    </xf>
    <xf numFmtId="0" fontId="29" fillId="0" borderId="3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shrinkToFit="1"/>
    </xf>
    <xf numFmtId="0" fontId="25" fillId="0" borderId="0" xfId="0" applyFont="1" applyBorder="1" applyAlignment="1">
      <alignment horizontal="right" vertical="top"/>
    </xf>
    <xf numFmtId="0" fontId="25" fillId="0" borderId="0" xfId="0" applyFont="1">
      <alignment vertical="center"/>
    </xf>
    <xf numFmtId="0" fontId="30" fillId="0" borderId="0" xfId="0" applyFont="1" applyBorder="1" applyAlignment="1">
      <alignment horizontal="left" vertical="center" shrinkToFit="1"/>
    </xf>
    <xf numFmtId="0" fontId="30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0" fontId="25" fillId="0" borderId="21" xfId="0" applyFont="1" applyBorder="1" applyAlignment="1">
      <alignment horizontal="left" vertical="center" shrinkToFit="1"/>
    </xf>
    <xf numFmtId="0" fontId="29" fillId="0" borderId="21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 shrinkToFit="1"/>
    </xf>
    <xf numFmtId="0" fontId="0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4" fillId="25" borderId="46" xfId="0" applyFont="1" applyFill="1" applyBorder="1" applyAlignment="1">
      <alignment vertical="center"/>
    </xf>
    <xf numFmtId="0" fontId="34" fillId="25" borderId="0" xfId="0" applyFont="1" applyFill="1" applyBorder="1" applyAlignment="1">
      <alignment horizontal="center" vertical="center"/>
    </xf>
    <xf numFmtId="0" fontId="34" fillId="25" borderId="46" xfId="0" applyFont="1" applyFill="1" applyBorder="1" applyAlignment="1">
      <alignment horizontal="center" vertical="center"/>
    </xf>
    <xf numFmtId="0" fontId="35" fillId="25" borderId="0" xfId="0" applyFont="1" applyFill="1" applyAlignment="1">
      <alignment horizontal="center" vertical="center"/>
    </xf>
    <xf numFmtId="0" fontId="35" fillId="25" borderId="0" xfId="0" applyFont="1" applyFill="1" applyBorder="1" applyAlignment="1">
      <alignment horizontal="center" vertical="center"/>
    </xf>
    <xf numFmtId="0" fontId="35" fillId="25" borderId="0" xfId="0" applyFont="1" applyFill="1" applyAlignment="1">
      <alignment horizontal="left" vertical="center"/>
    </xf>
    <xf numFmtId="0" fontId="36" fillId="25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4" fillId="0" borderId="58" xfId="42" applyFont="1" applyBorder="1"/>
    <xf numFmtId="0" fontId="44" fillId="0" borderId="48" xfId="42" applyFont="1" applyBorder="1"/>
    <xf numFmtId="0" fontId="44" fillId="0" borderId="0" xfId="0" applyFont="1" applyAlignment="1">
      <alignment horizontal="center" vertical="center"/>
    </xf>
    <xf numFmtId="0" fontId="44" fillId="0" borderId="50" xfId="42" applyFont="1" applyBorder="1"/>
    <xf numFmtId="0" fontId="44" fillId="0" borderId="51" xfId="42" applyFont="1" applyBorder="1"/>
    <xf numFmtId="0" fontId="44" fillId="0" borderId="47" xfId="42" applyFont="1" applyBorder="1"/>
    <xf numFmtId="0" fontId="44" fillId="0" borderId="52" xfId="42" applyFont="1" applyBorder="1"/>
    <xf numFmtId="0" fontId="44" fillId="0" borderId="59" xfId="42" applyFont="1" applyBorder="1"/>
    <xf numFmtId="0" fontId="44" fillId="0" borderId="49" xfId="42" applyFont="1" applyBorder="1"/>
    <xf numFmtId="0" fontId="44" fillId="0" borderId="0" xfId="0" applyFont="1" applyBorder="1" applyAlignment="1">
      <alignment horizontal="center" vertical="center" wrapText="1"/>
    </xf>
    <xf numFmtId="0" fontId="23" fillId="24" borderId="66" xfId="0" applyFont="1" applyFill="1" applyBorder="1" applyAlignment="1">
      <alignment horizontal="center" vertical="center" wrapText="1" shrinkToFit="1"/>
    </xf>
    <xf numFmtId="0" fontId="20" fillId="24" borderId="67" xfId="0" applyFont="1" applyFill="1" applyBorder="1" applyAlignment="1">
      <alignment horizontal="center" vertical="center" shrinkToFit="1"/>
    </xf>
    <xf numFmtId="0" fontId="20" fillId="24" borderId="68" xfId="0" applyFont="1" applyFill="1" applyBorder="1" applyAlignment="1">
      <alignment horizontal="center" vertical="center" shrinkToFit="1"/>
    </xf>
    <xf numFmtId="0" fontId="20" fillId="24" borderId="69" xfId="0" applyFont="1" applyFill="1" applyBorder="1" applyAlignment="1">
      <alignment horizontal="center" vertical="center" shrinkToFit="1"/>
    </xf>
    <xf numFmtId="0" fontId="23" fillId="24" borderId="70" xfId="0" applyFont="1" applyFill="1" applyBorder="1" applyAlignment="1">
      <alignment horizontal="center" vertical="center" wrapText="1" shrinkToFit="1"/>
    </xf>
    <xf numFmtId="0" fontId="30" fillId="0" borderId="74" xfId="0" applyFont="1" applyFill="1" applyBorder="1" applyAlignment="1">
      <alignment horizontal="center" vertical="center" shrinkToFit="1"/>
    </xf>
    <xf numFmtId="0" fontId="45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shrinkToFit="1"/>
    </xf>
    <xf numFmtId="0" fontId="45" fillId="0" borderId="0" xfId="0" applyFont="1" applyFill="1" applyBorder="1" applyAlignment="1">
      <alignment horizontal="center" shrinkToFit="1"/>
    </xf>
    <xf numFmtId="0" fontId="2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1" fillId="0" borderId="11" xfId="0" applyFont="1" applyBorder="1" applyAlignment="1">
      <alignment horizontal="center" vertical="center" textRotation="255"/>
    </xf>
    <xf numFmtId="0" fontId="47" fillId="0" borderId="12" xfId="0" applyFont="1" applyBorder="1" applyAlignment="1">
      <alignment vertical="center" textRotation="255"/>
    </xf>
    <xf numFmtId="0" fontId="47" fillId="0" borderId="13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7" fillId="0" borderId="0" xfId="0" applyFont="1">
      <alignment vertical="center"/>
    </xf>
    <xf numFmtId="0" fontId="21" fillId="0" borderId="16" xfId="0" applyFont="1" applyBorder="1" applyAlignment="1">
      <alignment horizontal="center"/>
    </xf>
    <xf numFmtId="0" fontId="48" fillId="0" borderId="0" xfId="0" applyFont="1">
      <alignment vertical="center"/>
    </xf>
    <xf numFmtId="0" fontId="21" fillId="0" borderId="20" xfId="0" applyFont="1" applyBorder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24" fillId="0" borderId="21" xfId="0" applyFont="1" applyFill="1" applyBorder="1" applyAlignment="1">
      <alignment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1" fillId="0" borderId="24" xfId="0" applyFont="1" applyBorder="1">
      <alignment vertical="center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25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1" fillId="0" borderId="16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0" fillId="0" borderId="21" xfId="0" applyFont="1" applyBorder="1" applyAlignment="1">
      <alignment horizontal="left" vertical="center" wrapText="1" shrinkToFit="1"/>
    </xf>
    <xf numFmtId="0" fontId="20" fillId="0" borderId="24" xfId="0" applyFont="1" applyBorder="1">
      <alignment vertical="center"/>
    </xf>
    <xf numFmtId="0" fontId="1" fillId="0" borderId="27" xfId="0" applyFont="1" applyBorder="1" applyAlignment="1">
      <alignment horizontal="center" vertical="center" shrinkToFit="1"/>
    </xf>
    <xf numFmtId="0" fontId="20" fillId="0" borderId="28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shrinkToFit="1"/>
    </xf>
    <xf numFmtId="0" fontId="20" fillId="0" borderId="32" xfId="0" applyFont="1" applyBorder="1" applyAlignment="1">
      <alignment horizontal="left" vertical="center" shrinkToFit="1"/>
    </xf>
    <xf numFmtId="0" fontId="20" fillId="0" borderId="32" xfId="0" applyFont="1" applyFill="1" applyBorder="1" applyAlignment="1">
      <alignment vertical="center" textRotation="180" shrinkToFit="1"/>
    </xf>
    <xf numFmtId="0" fontId="29" fillId="0" borderId="33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1" fillId="0" borderId="0" xfId="0" applyFont="1" applyAlignment="1">
      <alignment horizontal="center" vertical="center"/>
    </xf>
    <xf numFmtId="0" fontId="29" fillId="0" borderId="75" xfId="0" applyFont="1" applyBorder="1" applyAlignment="1">
      <alignment horizontal="center" vertical="center"/>
    </xf>
    <xf numFmtId="0" fontId="29" fillId="0" borderId="76" xfId="0" applyFont="1" applyBorder="1" applyAlignment="1">
      <alignment horizontal="right"/>
    </xf>
    <xf numFmtId="0" fontId="29" fillId="0" borderId="77" xfId="0" applyFont="1" applyBorder="1" applyAlignment="1">
      <alignment horizontal="left"/>
    </xf>
    <xf numFmtId="0" fontId="29" fillId="0" borderId="78" xfId="0" applyFont="1" applyBorder="1" applyAlignment="1">
      <alignment horizontal="center" vertical="center"/>
    </xf>
    <xf numFmtId="0" fontId="38" fillId="26" borderId="0" xfId="0" applyFont="1" applyFill="1" applyAlignment="1">
      <alignment horizontal="center"/>
    </xf>
    <xf numFmtId="0" fontId="38" fillId="26" borderId="37" xfId="0" applyFont="1" applyFill="1" applyBorder="1" applyAlignment="1">
      <alignment horizontal="center"/>
    </xf>
    <xf numFmtId="0" fontId="38" fillId="26" borderId="0" xfId="0" applyFont="1" applyFill="1" applyBorder="1" applyAlignment="1">
      <alignment horizontal="center" wrapText="1"/>
    </xf>
    <xf numFmtId="0" fontId="38" fillId="26" borderId="0" xfId="0" applyFont="1" applyFill="1" applyBorder="1" applyAlignment="1">
      <alignment horizontal="center"/>
    </xf>
    <xf numFmtId="0" fontId="44" fillId="26" borderId="60" xfId="42" applyFont="1" applyFill="1" applyBorder="1"/>
    <xf numFmtId="0" fontId="44" fillId="26" borderId="61" xfId="42" applyFont="1" applyFill="1" applyBorder="1"/>
    <xf numFmtId="9" fontId="44" fillId="26" borderId="61" xfId="42" applyNumberFormat="1" applyFont="1" applyFill="1" applyBorder="1"/>
    <xf numFmtId="0" fontId="44" fillId="26" borderId="62" xfId="42" applyFont="1" applyFill="1" applyBorder="1"/>
    <xf numFmtId="0" fontId="44" fillId="26" borderId="63" xfId="42" applyFont="1" applyFill="1" applyBorder="1"/>
    <xf numFmtId="0" fontId="44" fillId="26" borderId="0" xfId="0" applyFont="1" applyFill="1" applyAlignment="1">
      <alignment horizontal="center" vertical="center"/>
    </xf>
    <xf numFmtId="0" fontId="44" fillId="26" borderId="37" xfId="0" applyFont="1" applyFill="1" applyBorder="1" applyAlignment="1">
      <alignment horizontal="center" vertical="center"/>
    </xf>
    <xf numFmtId="0" fontId="44" fillId="26" borderId="50" xfId="42" applyFont="1" applyFill="1" applyBorder="1"/>
    <xf numFmtId="0" fontId="44" fillId="26" borderId="51" xfId="42" applyFont="1" applyFill="1" applyBorder="1"/>
    <xf numFmtId="0" fontId="44" fillId="26" borderId="52" xfId="42" applyFont="1" applyFill="1" applyBorder="1"/>
    <xf numFmtId="0" fontId="44" fillId="26" borderId="59" xfId="42" applyFont="1" applyFill="1" applyBorder="1"/>
    <xf numFmtId="176" fontId="38" fillId="26" borderId="38" xfId="0" applyNumberFormat="1" applyFont="1" applyFill="1" applyBorder="1" applyAlignment="1">
      <alignment horizontal="center" wrapText="1"/>
    </xf>
    <xf numFmtId="0" fontId="38" fillId="26" borderId="39" xfId="0" applyFont="1" applyFill="1" applyBorder="1" applyAlignment="1">
      <alignment horizontal="center" shrinkToFit="1"/>
    </xf>
    <xf numFmtId="0" fontId="38" fillId="26" borderId="40" xfId="0" applyFont="1" applyFill="1" applyBorder="1" applyAlignment="1">
      <alignment horizontal="center" shrinkToFit="1"/>
    </xf>
    <xf numFmtId="0" fontId="38" fillId="26" borderId="36" xfId="0" applyFont="1" applyFill="1" applyBorder="1" applyAlignment="1">
      <alignment horizontal="center"/>
    </xf>
    <xf numFmtId="0" fontId="38" fillId="26" borderId="10" xfId="0" applyFont="1" applyFill="1" applyBorder="1" applyAlignment="1">
      <alignment horizontal="center" shrinkToFit="1"/>
    </xf>
    <xf numFmtId="0" fontId="38" fillId="26" borderId="10" xfId="0" applyFont="1" applyFill="1" applyBorder="1" applyAlignment="1">
      <alignment horizontal="center" wrapText="1"/>
    </xf>
    <xf numFmtId="0" fontId="35" fillId="25" borderId="0" xfId="0" applyFont="1" applyFill="1" applyBorder="1" applyAlignment="1">
      <alignment horizontal="center" vertical="center"/>
    </xf>
    <xf numFmtId="0" fontId="38" fillId="26" borderId="64" xfId="0" applyFont="1" applyFill="1" applyBorder="1" applyAlignment="1">
      <alignment horizontal="center" wrapText="1"/>
    </xf>
    <xf numFmtId="0" fontId="38" fillId="26" borderId="42" xfId="0" applyFont="1" applyFill="1" applyBorder="1" applyAlignment="1">
      <alignment horizontal="center" wrapText="1"/>
    </xf>
    <xf numFmtId="0" fontId="38" fillId="26" borderId="65" xfId="0" applyFont="1" applyFill="1" applyBorder="1" applyAlignment="1">
      <alignment horizontal="center" wrapText="1"/>
    </xf>
    <xf numFmtId="0" fontId="43" fillId="26" borderId="37" xfId="0" applyFont="1" applyFill="1" applyBorder="1" applyAlignment="1">
      <alignment horizontal="center" wrapText="1"/>
    </xf>
    <xf numFmtId="0" fontId="43" fillId="26" borderId="0" xfId="0" applyFont="1" applyFill="1" applyBorder="1" applyAlignment="1">
      <alignment horizontal="center" wrapText="1"/>
    </xf>
    <xf numFmtId="0" fontId="43" fillId="26" borderId="41" xfId="0" applyFont="1" applyFill="1" applyBorder="1" applyAlignment="1">
      <alignment horizontal="center" wrapText="1"/>
    </xf>
    <xf numFmtId="179" fontId="37" fillId="26" borderId="53" xfId="0" applyNumberFormat="1" applyFont="1" applyFill="1" applyBorder="1" applyAlignment="1">
      <alignment horizontal="center" wrapText="1"/>
    </xf>
    <xf numFmtId="179" fontId="37" fillId="26" borderId="54" xfId="0" applyNumberFormat="1" applyFont="1" applyFill="1" applyBorder="1" applyAlignment="1">
      <alignment horizontal="center" wrapText="1"/>
    </xf>
    <xf numFmtId="179" fontId="37" fillId="26" borderId="55" xfId="0" applyNumberFormat="1" applyFont="1" applyFill="1" applyBorder="1" applyAlignment="1">
      <alignment horizontal="center" wrapText="1"/>
    </xf>
    <xf numFmtId="0" fontId="39" fillId="26" borderId="39" xfId="0" applyFont="1" applyFill="1" applyBorder="1" applyAlignment="1">
      <alignment horizontal="center" shrinkToFit="1"/>
    </xf>
    <xf numFmtId="0" fontId="39" fillId="26" borderId="45" xfId="0" applyFont="1" applyFill="1" applyBorder="1" applyAlignment="1">
      <alignment horizontal="center" shrinkToFit="1"/>
    </xf>
    <xf numFmtId="0" fontId="40" fillId="26" borderId="57" xfId="0" applyFont="1" applyFill="1" applyBorder="1" applyAlignment="1">
      <alignment horizontal="center" shrinkToFit="1"/>
    </xf>
    <xf numFmtId="0" fontId="40" fillId="26" borderId="40" xfId="0" applyFont="1" applyFill="1" applyBorder="1" applyAlignment="1">
      <alignment horizontal="center" shrinkToFit="1"/>
    </xf>
    <xf numFmtId="0" fontId="40" fillId="26" borderId="44" xfId="0" applyFont="1" applyFill="1" applyBorder="1" applyAlignment="1">
      <alignment horizontal="center" shrinkToFit="1"/>
    </xf>
    <xf numFmtId="0" fontId="38" fillId="26" borderId="42" xfId="0" applyFont="1" applyFill="1" applyBorder="1" applyAlignment="1">
      <alignment horizontal="center" shrinkToFit="1"/>
    </xf>
    <xf numFmtId="0" fontId="38" fillId="26" borderId="65" xfId="0" applyFont="1" applyFill="1" applyBorder="1" applyAlignment="1">
      <alignment horizontal="center" shrinkToFit="1"/>
    </xf>
    <xf numFmtId="0" fontId="39" fillId="26" borderId="56" xfId="0" applyFont="1" applyFill="1" applyBorder="1" applyAlignment="1">
      <alignment horizontal="center"/>
    </xf>
    <xf numFmtId="0" fontId="39" fillId="26" borderId="39" xfId="0" applyFont="1" applyFill="1" applyBorder="1" applyAlignment="1">
      <alignment horizontal="center"/>
    </xf>
    <xf numFmtId="0" fontId="39" fillId="26" borderId="45" xfId="0" applyFont="1" applyFill="1" applyBorder="1" applyAlignment="1">
      <alignment horizontal="center"/>
    </xf>
    <xf numFmtId="0" fontId="51" fillId="26" borderId="0" xfId="0" applyFont="1" applyFill="1" applyBorder="1" applyAlignment="1">
      <alignment horizontal="center" wrapText="1"/>
    </xf>
    <xf numFmtId="0" fontId="51" fillId="26" borderId="41" xfId="0" applyFont="1" applyFill="1" applyBorder="1" applyAlignment="1">
      <alignment horizontal="center" wrapText="1"/>
    </xf>
    <xf numFmtId="0" fontId="38" fillId="26" borderId="64" xfId="0" applyFont="1" applyFill="1" applyBorder="1" applyAlignment="1">
      <alignment horizontal="center" shrinkToFit="1"/>
    </xf>
    <xf numFmtId="0" fontId="40" fillId="26" borderId="39" xfId="0" applyFont="1" applyFill="1" applyBorder="1" applyAlignment="1">
      <alignment horizontal="center" shrinkToFit="1"/>
    </xf>
    <xf numFmtId="0" fontId="40" fillId="26" borderId="45" xfId="0" applyFont="1" applyFill="1" applyBorder="1" applyAlignment="1">
      <alignment horizontal="center" shrinkToFit="1"/>
    </xf>
    <xf numFmtId="0" fontId="41" fillId="26" borderId="57" xfId="0" applyFont="1" applyFill="1" applyBorder="1" applyAlignment="1">
      <alignment horizontal="center"/>
    </xf>
    <xf numFmtId="0" fontId="41" fillId="26" borderId="40" xfId="0" applyFont="1" applyFill="1" applyBorder="1" applyAlignment="1">
      <alignment horizontal="center"/>
    </xf>
    <xf numFmtId="0" fontId="41" fillId="26" borderId="44" xfId="0" applyFont="1" applyFill="1" applyBorder="1" applyAlignment="1">
      <alignment horizontal="center"/>
    </xf>
    <xf numFmtId="0" fontId="42" fillId="26" borderId="0" xfId="0" applyFont="1" applyFill="1" applyBorder="1" applyAlignment="1">
      <alignment horizontal="center" wrapText="1"/>
    </xf>
    <xf numFmtId="0" fontId="42" fillId="26" borderId="41" xfId="0" applyFont="1" applyFill="1" applyBorder="1" applyAlignment="1">
      <alignment horizontal="center" wrapText="1"/>
    </xf>
    <xf numFmtId="0" fontId="39" fillId="26" borderId="56" xfId="0" applyFont="1" applyFill="1" applyBorder="1" applyAlignment="1">
      <alignment horizontal="center" shrinkToFit="1"/>
    </xf>
    <xf numFmtId="0" fontId="40" fillId="26" borderId="56" xfId="0" applyFont="1" applyFill="1" applyBorder="1" applyAlignment="1">
      <alignment horizontal="center" shrinkToFit="1"/>
    </xf>
    <xf numFmtId="0" fontId="41" fillId="26" borderId="57" xfId="0" applyFont="1" applyFill="1" applyBorder="1" applyAlignment="1">
      <alignment horizontal="center" shrinkToFit="1"/>
    </xf>
    <xf numFmtId="0" fontId="41" fillId="26" borderId="40" xfId="0" applyFont="1" applyFill="1" applyBorder="1" applyAlignment="1">
      <alignment horizontal="center" shrinkToFit="1"/>
    </xf>
    <xf numFmtId="0" fontId="41" fillId="26" borderId="44" xfId="0" applyFont="1" applyFill="1" applyBorder="1" applyAlignment="1">
      <alignment horizontal="center" shrinkToFit="1"/>
    </xf>
    <xf numFmtId="0" fontId="42" fillId="26" borderId="37" xfId="0" applyFont="1" applyFill="1" applyBorder="1" applyAlignment="1">
      <alignment horizontal="center" shrinkToFit="1"/>
    </xf>
    <xf numFmtId="0" fontId="42" fillId="26" borderId="0" xfId="0" applyFont="1" applyFill="1" applyBorder="1" applyAlignment="1">
      <alignment horizontal="center" shrinkToFit="1"/>
    </xf>
    <xf numFmtId="0" fontId="42" fillId="26" borderId="41" xfId="0" applyFont="1" applyFill="1" applyBorder="1" applyAlignment="1">
      <alignment horizontal="center" shrinkToFit="1"/>
    </xf>
    <xf numFmtId="0" fontId="49" fillId="26" borderId="64" xfId="0" applyFont="1" applyFill="1" applyBorder="1" applyAlignment="1">
      <alignment horizontal="center" wrapText="1"/>
    </xf>
    <xf numFmtId="0" fontId="49" fillId="26" borderId="42" xfId="0" applyFont="1" applyFill="1" applyBorder="1" applyAlignment="1">
      <alignment horizontal="center" wrapText="1"/>
    </xf>
    <xf numFmtId="0" fontId="49" fillId="26" borderId="65" xfId="0" applyFont="1" applyFill="1" applyBorder="1" applyAlignment="1">
      <alignment horizontal="center" wrapText="1"/>
    </xf>
    <xf numFmtId="0" fontId="51" fillId="26" borderId="37" xfId="0" applyFont="1" applyFill="1" applyBorder="1" applyAlignment="1">
      <alignment horizontal="center"/>
    </xf>
    <xf numFmtId="0" fontId="51" fillId="26" borderId="0" xfId="0" applyFont="1" applyFill="1" applyBorder="1" applyAlignment="1">
      <alignment horizontal="center"/>
    </xf>
    <xf numFmtId="0" fontId="51" fillId="26" borderId="41" xfId="0" applyFont="1" applyFill="1" applyBorder="1" applyAlignment="1">
      <alignment horizontal="center"/>
    </xf>
    <xf numFmtId="0" fontId="42" fillId="26" borderId="37" xfId="0" applyFont="1" applyFill="1" applyBorder="1" applyAlignment="1">
      <alignment horizontal="center"/>
    </xf>
    <xf numFmtId="0" fontId="42" fillId="26" borderId="0" xfId="0" applyFont="1" applyFill="1" applyBorder="1" applyAlignment="1">
      <alignment horizontal="center"/>
    </xf>
    <xf numFmtId="0" fontId="42" fillId="26" borderId="41" xfId="0" applyFont="1" applyFill="1" applyBorder="1" applyAlignment="1">
      <alignment horizontal="center"/>
    </xf>
    <xf numFmtId="0" fontId="35" fillId="25" borderId="0" xfId="0" applyFont="1" applyFill="1" applyBorder="1" applyAlignment="1">
      <alignment horizontal="center" vertical="center"/>
    </xf>
    <xf numFmtId="0" fontId="35" fillId="25" borderId="46" xfId="0" applyFont="1" applyFill="1" applyBorder="1" applyAlignment="1">
      <alignment horizontal="center" vertical="center"/>
    </xf>
    <xf numFmtId="0" fontId="41" fillId="26" borderId="37" xfId="0" applyFont="1" applyFill="1" applyBorder="1" applyAlignment="1">
      <alignment horizontal="center" shrinkToFit="1"/>
    </xf>
    <xf numFmtId="0" fontId="41" fillId="26" borderId="0" xfId="0" applyFont="1" applyFill="1" applyBorder="1" applyAlignment="1">
      <alignment horizontal="center" shrinkToFit="1"/>
    </xf>
    <xf numFmtId="0" fontId="41" fillId="26" borderId="41" xfId="0" applyFont="1" applyFill="1" applyBorder="1" applyAlignment="1">
      <alignment horizontal="center" shrinkToFit="1"/>
    </xf>
    <xf numFmtId="0" fontId="50" fillId="26" borderId="37" xfId="0" applyFont="1" applyFill="1" applyBorder="1" applyAlignment="1">
      <alignment horizontal="center" wrapText="1"/>
    </xf>
    <xf numFmtId="0" fontId="50" fillId="26" borderId="0" xfId="0" applyFont="1" applyFill="1" applyBorder="1" applyAlignment="1">
      <alignment horizontal="center" wrapText="1"/>
    </xf>
    <xf numFmtId="0" fontId="50" fillId="26" borderId="41" xfId="0" applyFont="1" applyFill="1" applyBorder="1" applyAlignment="1">
      <alignment horizontal="center" wrapText="1"/>
    </xf>
    <xf numFmtId="0" fontId="34" fillId="25" borderId="0" xfId="0" applyFont="1" applyFill="1" applyBorder="1" applyAlignment="1">
      <alignment horizontal="center" vertical="center"/>
    </xf>
    <xf numFmtId="0" fontId="34" fillId="25" borderId="46" xfId="0" applyFont="1" applyFill="1" applyBorder="1" applyAlignment="1">
      <alignment horizontal="center" vertical="center"/>
    </xf>
    <xf numFmtId="0" fontId="40" fillId="26" borderId="57" xfId="0" applyFont="1" applyFill="1" applyBorder="1" applyAlignment="1">
      <alignment horizontal="center"/>
    </xf>
    <xf numFmtId="0" fontId="40" fillId="26" borderId="40" xfId="0" applyFont="1" applyFill="1" applyBorder="1" applyAlignment="1">
      <alignment horizontal="center"/>
    </xf>
    <xf numFmtId="0" fontId="40" fillId="26" borderId="44" xfId="0" applyFont="1" applyFill="1" applyBorder="1" applyAlignment="1">
      <alignment horizontal="center"/>
    </xf>
    <xf numFmtId="0" fontId="39" fillId="26" borderId="71" xfId="0" applyFont="1" applyFill="1" applyBorder="1" applyAlignment="1">
      <alignment horizontal="center"/>
    </xf>
    <xf numFmtId="0" fontId="39" fillId="26" borderId="72" xfId="0" applyFont="1" applyFill="1" applyBorder="1" applyAlignment="1">
      <alignment horizontal="center"/>
    </xf>
    <xf numFmtId="0" fontId="39" fillId="26" borderId="73" xfId="0" applyFont="1" applyFill="1" applyBorder="1" applyAlignment="1">
      <alignment horizontal="center"/>
    </xf>
    <xf numFmtId="0" fontId="42" fillId="26" borderId="37" xfId="0" applyFont="1" applyFill="1" applyBorder="1" applyAlignment="1">
      <alignment horizontal="center" wrapText="1"/>
    </xf>
    <xf numFmtId="0" fontId="23" fillId="0" borderId="43" xfId="0" applyFont="1" applyBorder="1" applyAlignment="1">
      <alignment horizontal="right" vertical="top"/>
    </xf>
    <xf numFmtId="0" fontId="29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center" textRotation="180" shrinkToFit="1"/>
    </xf>
    <xf numFmtId="0" fontId="24" fillId="0" borderId="35" xfId="0" applyFont="1" applyFill="1" applyBorder="1" applyAlignment="1">
      <alignment horizontal="center" vertical="center" wrapText="1" shrinkToFit="1"/>
    </xf>
    <xf numFmtId="0" fontId="24" fillId="0" borderId="21" xfId="0" applyFont="1" applyFill="1" applyBorder="1" applyAlignment="1">
      <alignment horizontal="center" vertical="center" wrapText="1" shrinkToFit="1"/>
    </xf>
    <xf numFmtId="0" fontId="24" fillId="0" borderId="26" xfId="0" applyFont="1" applyFill="1" applyBorder="1" applyAlignment="1">
      <alignment horizontal="center" vertical="center" wrapText="1" shrinkToFit="1"/>
    </xf>
    <xf numFmtId="0" fontId="29" fillId="0" borderId="20" xfId="0" applyFont="1" applyBorder="1" applyAlignment="1">
      <alignment horizontal="center" vertical="center" textRotation="255" shrinkToFit="1"/>
    </xf>
    <xf numFmtId="0" fontId="26" fillId="0" borderId="0" xfId="0" applyFont="1" applyBorder="1" applyAlignment="1">
      <alignment horizontal="center" shrinkToFit="1"/>
    </xf>
    <xf numFmtId="0" fontId="22" fillId="0" borderId="0" xfId="0" applyFont="1" applyBorder="1" applyAlignment="1">
      <alignment horizontal="left" shrinkToFit="1"/>
    </xf>
    <xf numFmtId="0" fontId="24" fillId="0" borderId="0" xfId="0" applyFont="1" applyBorder="1" applyAlignment="1">
      <alignment horizontal="left" shrinkToFit="1"/>
    </xf>
    <xf numFmtId="0" fontId="29" fillId="0" borderId="20" xfId="0" applyFont="1" applyFill="1" applyBorder="1" applyAlignment="1">
      <alignment horizontal="center" vertical="center" textRotation="255" shrinkToFit="1"/>
    </xf>
    <xf numFmtId="0" fontId="47" fillId="0" borderId="17" xfId="0" applyFont="1" applyBorder="1" applyAlignment="1">
      <alignment horizontal="center" vertical="center" textRotation="180" shrinkToFit="1"/>
    </xf>
    <xf numFmtId="0" fontId="21" fillId="0" borderId="20" xfId="0" applyFont="1" applyBorder="1" applyAlignment="1">
      <alignment horizontal="center" vertical="center" textRotation="255" shrinkToFit="1"/>
    </xf>
    <xf numFmtId="0" fontId="46" fillId="0" borderId="0" xfId="0" applyFont="1" applyBorder="1" applyAlignment="1">
      <alignment horizontal="left" shrinkToFit="1"/>
    </xf>
    <xf numFmtId="0" fontId="20" fillId="0" borderId="0" xfId="0" applyFont="1" applyBorder="1" applyAlignment="1">
      <alignment horizontal="left" shrinkToFit="1"/>
    </xf>
    <xf numFmtId="0" fontId="20" fillId="0" borderId="35" xfId="0" applyFont="1" applyFill="1" applyBorder="1" applyAlignment="1">
      <alignment horizontal="center" vertical="center" wrapText="1" shrinkToFit="1"/>
    </xf>
    <xf numFmtId="0" fontId="20" fillId="0" borderId="21" xfId="0" applyFont="1" applyFill="1" applyBorder="1" applyAlignment="1">
      <alignment horizontal="center" vertical="center" wrapText="1" shrinkToFit="1"/>
    </xf>
    <xf numFmtId="0" fontId="20" fillId="0" borderId="26" xfId="0" applyFont="1" applyFill="1" applyBorder="1" applyAlignment="1">
      <alignment horizontal="center" vertical="center" wrapText="1" shrinkToFit="1"/>
    </xf>
    <xf numFmtId="0" fontId="21" fillId="0" borderId="20" xfId="0" applyFont="1" applyFill="1" applyBorder="1" applyAlignment="1">
      <alignment horizontal="center" vertical="center" textRotation="255" shrinkToFit="1"/>
    </xf>
    <xf numFmtId="0" fontId="47" fillId="0" borderId="43" xfId="0" applyFont="1" applyBorder="1" applyAlignment="1">
      <alignment horizontal="right" vertical="top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51" fillId="26" borderId="37" xfId="0" applyFont="1" applyFill="1" applyBorder="1" applyAlignment="1">
      <alignment horizontal="center" wrapTex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209550</xdr:colOff>
      <xdr:row>2</xdr:row>
      <xdr:rowOff>390525</xdr:rowOff>
    </xdr:from>
    <xdr:to>
      <xdr:col>21</xdr:col>
      <xdr:colOff>0</xdr:colOff>
      <xdr:row>3</xdr:row>
      <xdr:rowOff>0</xdr:rowOff>
    </xdr:to>
    <xdr:grpSp>
      <xdr:nvGrpSpPr>
        <xdr:cNvPr id="1094" name="Group 1"/>
        <xdr:cNvGrpSpPr>
          <a:grpSpLocks/>
        </xdr:cNvGrpSpPr>
      </xdr:nvGrpSpPr>
      <xdr:grpSpPr bwMode="auto">
        <a:xfrm>
          <a:off x="10529455" y="429318"/>
          <a:ext cx="0" cy="173"/>
          <a:chOff x="0" y="62"/>
          <a:chExt cx="279" cy="60"/>
        </a:xfrm>
      </xdr:grpSpPr>
      <xdr:sp macro="" textlink="">
        <xdr:nvSpPr>
          <xdr:cNvPr id="2050" name="Text Box 2"/>
          <xdr:cNvSpPr txBox="1">
            <a:spLocks noChangeArrowheads="1"/>
          </xdr:cNvSpPr>
        </xdr:nvSpPr>
        <xdr:spPr bwMode="auto">
          <a:xfrm>
            <a:off x="12192000" y="76069155075"/>
            <a:ext cx="0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TW" altLang="en-US" sz="2000" b="1" i="0" u="none" strike="noStrike" baseline="0">
                <a:solidFill>
                  <a:srgbClr val="993366"/>
                </a:solidFill>
                <a:latin typeface="標楷體"/>
                <a:ea typeface="標楷體"/>
              </a:rPr>
              <a:t>大同餐盒有限公司</a:t>
            </a:r>
            <a:r>
              <a:rPr lang="zh-TW" altLang="en-US" sz="2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pic>
        <xdr:nvPicPr>
          <xdr:cNvPr id="1096" name="Picture 3" descr="優質飲食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0" y="71"/>
            <a:ext cx="52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oneCellAnchor>
    <xdr:from>
      <xdr:col>1</xdr:col>
      <xdr:colOff>237259</xdr:colOff>
      <xdr:row>30</xdr:row>
      <xdr:rowOff>15586</xdr:rowOff>
    </xdr:from>
    <xdr:ext cx="6680098" cy="492827"/>
    <xdr:sp macro="" textlink="">
      <xdr:nvSpPr>
        <xdr:cNvPr id="5" name="文字方塊 4"/>
        <xdr:cNvSpPr txBox="1"/>
      </xdr:nvSpPr>
      <xdr:spPr>
        <a:xfrm>
          <a:off x="763732" y="5432713"/>
          <a:ext cx="6680098" cy="4928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2400"/>
            <a:t>*本廠所使用的豬肉</a:t>
          </a:r>
          <a:r>
            <a:rPr lang="en-US" altLang="zh-TW" sz="2400"/>
            <a:t>(</a:t>
          </a:r>
          <a:r>
            <a:rPr lang="zh-TW" altLang="en-US" sz="2400"/>
            <a:t>牛肉</a:t>
          </a:r>
          <a:r>
            <a:rPr lang="en-US" altLang="zh-TW" sz="2400"/>
            <a:t>)</a:t>
          </a:r>
          <a:r>
            <a:rPr lang="zh-TW" altLang="en-US" sz="2400"/>
            <a:t>，產地皆為台灣國產。</a:t>
          </a:r>
        </a:p>
      </xdr:txBody>
    </xdr:sp>
    <xdr:clientData/>
  </xdr:oneCellAnchor>
  <xdr:twoCellAnchor editAs="oneCell">
    <xdr:from>
      <xdr:col>15</xdr:col>
      <xdr:colOff>446807</xdr:colOff>
      <xdr:row>30</xdr:row>
      <xdr:rowOff>142010</xdr:rowOff>
    </xdr:from>
    <xdr:to>
      <xdr:col>16</xdr:col>
      <xdr:colOff>503691</xdr:colOff>
      <xdr:row>33</xdr:row>
      <xdr:rowOff>117764</xdr:rowOff>
    </xdr:to>
    <xdr:pic>
      <xdr:nvPicPr>
        <xdr:cNvPr id="6" name="圖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898" y="5559137"/>
          <a:ext cx="583357" cy="599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182782</xdr:colOff>
      <xdr:row>30</xdr:row>
      <xdr:rowOff>135226</xdr:rowOff>
    </xdr:from>
    <xdr:to>
      <xdr:col>18</xdr:col>
      <xdr:colOff>206085</xdr:colOff>
      <xdr:row>33</xdr:row>
      <xdr:rowOff>101394</xdr:rowOff>
    </xdr:to>
    <xdr:pic>
      <xdr:nvPicPr>
        <xdr:cNvPr id="7" name="圖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2818" y="5552353"/>
          <a:ext cx="549776" cy="589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</sheetPr>
  <dimension ref="A1:V30"/>
  <sheetViews>
    <sheetView tabSelected="1" zoomScale="110" zoomScaleNormal="110" workbookViewId="0">
      <selection activeCell="I16" sqref="I16:L16"/>
    </sheetView>
  </sheetViews>
  <sheetFormatPr defaultColWidth="9" defaultRowHeight="16.5"/>
  <cols>
    <col min="1" max="20" width="7.625" style="123" customWidth="1"/>
    <col min="21" max="21" width="18.875" style="123" hidden="1" customWidth="1"/>
    <col min="22" max="16384" width="9" style="123"/>
  </cols>
  <sheetData>
    <row r="1" spans="1:22" ht="12.75" customHeight="1">
      <c r="A1" s="278" t="s">
        <v>365</v>
      </c>
      <c r="B1" s="278"/>
      <c r="C1" s="278"/>
      <c r="D1" s="278"/>
      <c r="E1" s="278"/>
      <c r="F1" s="278"/>
      <c r="G1" s="278"/>
      <c r="H1" s="278"/>
      <c r="I1" s="117"/>
      <c r="J1" s="117"/>
      <c r="K1" s="117"/>
      <c r="L1" s="119"/>
      <c r="M1" s="223" t="s">
        <v>222</v>
      </c>
      <c r="N1" s="120"/>
      <c r="O1" s="121"/>
      <c r="P1" s="119"/>
      <c r="Q1" s="119"/>
      <c r="R1" s="119"/>
      <c r="S1" s="122"/>
      <c r="T1" s="122"/>
    </row>
    <row r="2" spans="1:22" ht="11.25" customHeight="1">
      <c r="A2" s="278"/>
      <c r="B2" s="278"/>
      <c r="C2" s="278"/>
      <c r="D2" s="278"/>
      <c r="E2" s="278"/>
      <c r="F2" s="278"/>
      <c r="G2" s="278"/>
      <c r="H2" s="278"/>
      <c r="I2" s="117"/>
      <c r="J2" s="117"/>
      <c r="K2" s="117"/>
      <c r="L2" s="119"/>
      <c r="M2" s="270" t="s">
        <v>81</v>
      </c>
      <c r="N2" s="270"/>
      <c r="O2" s="270"/>
      <c r="P2" s="119"/>
      <c r="Q2" s="119"/>
      <c r="R2" s="119"/>
      <c r="S2" s="122"/>
      <c r="T2" s="122"/>
    </row>
    <row r="3" spans="1:22" ht="10.5" customHeight="1" thickBot="1">
      <c r="A3" s="279"/>
      <c r="B3" s="279"/>
      <c r="C3" s="279"/>
      <c r="D3" s="279"/>
      <c r="E3" s="279"/>
      <c r="F3" s="279"/>
      <c r="G3" s="279"/>
      <c r="H3" s="279"/>
      <c r="I3" s="118"/>
      <c r="J3" s="118"/>
      <c r="K3" s="118"/>
      <c r="L3" s="116"/>
      <c r="M3" s="271"/>
      <c r="N3" s="271"/>
      <c r="O3" s="271"/>
      <c r="P3" s="116"/>
      <c r="Q3" s="116"/>
      <c r="R3" s="116"/>
      <c r="S3" s="122"/>
      <c r="T3" s="122"/>
    </row>
    <row r="4" spans="1:22" s="202" customFormat="1" ht="15" customHeight="1">
      <c r="A4" s="230" t="s">
        <v>223</v>
      </c>
      <c r="B4" s="231"/>
      <c r="C4" s="231"/>
      <c r="D4" s="232"/>
      <c r="E4" s="230" t="s">
        <v>224</v>
      </c>
      <c r="F4" s="231"/>
      <c r="G4" s="231"/>
      <c r="H4" s="232"/>
      <c r="I4" s="230" t="s">
        <v>225</v>
      </c>
      <c r="J4" s="231"/>
      <c r="K4" s="231"/>
      <c r="L4" s="232"/>
      <c r="M4" s="230" t="s">
        <v>226</v>
      </c>
      <c r="N4" s="231"/>
      <c r="O4" s="231"/>
      <c r="P4" s="232"/>
      <c r="Q4" s="230" t="s">
        <v>227</v>
      </c>
      <c r="R4" s="231"/>
      <c r="S4" s="231"/>
      <c r="T4" s="232"/>
      <c r="V4" s="203"/>
    </row>
    <row r="5" spans="1:22" s="202" customFormat="1" ht="15" customHeight="1">
      <c r="A5" s="253"/>
      <c r="B5" s="233"/>
      <c r="C5" s="233"/>
      <c r="D5" s="234"/>
      <c r="E5" s="240" t="s">
        <v>367</v>
      </c>
      <c r="F5" s="241"/>
      <c r="G5" s="241"/>
      <c r="H5" s="242"/>
      <c r="I5" s="253" t="s">
        <v>93</v>
      </c>
      <c r="J5" s="233"/>
      <c r="K5" s="233"/>
      <c r="L5" s="234"/>
      <c r="M5" s="240" t="s">
        <v>84</v>
      </c>
      <c r="N5" s="241"/>
      <c r="O5" s="241"/>
      <c r="P5" s="242"/>
      <c r="Q5" s="253" t="s">
        <v>311</v>
      </c>
      <c r="R5" s="233"/>
      <c r="S5" s="233"/>
      <c r="T5" s="234"/>
      <c r="U5" s="204"/>
      <c r="V5" s="203"/>
    </row>
    <row r="6" spans="1:22" s="202" customFormat="1" ht="15" customHeight="1">
      <c r="A6" s="235"/>
      <c r="B6" s="236"/>
      <c r="C6" s="236"/>
      <c r="D6" s="237"/>
      <c r="E6" s="246" t="s">
        <v>157</v>
      </c>
      <c r="F6" s="246"/>
      <c r="G6" s="246"/>
      <c r="H6" s="247"/>
      <c r="I6" s="235" t="s">
        <v>245</v>
      </c>
      <c r="J6" s="236"/>
      <c r="K6" s="236"/>
      <c r="L6" s="237"/>
      <c r="M6" s="246" t="s">
        <v>242</v>
      </c>
      <c r="N6" s="246"/>
      <c r="O6" s="246"/>
      <c r="P6" s="247"/>
      <c r="Q6" s="236" t="s">
        <v>246</v>
      </c>
      <c r="R6" s="236"/>
      <c r="S6" s="236"/>
      <c r="T6" s="237"/>
      <c r="U6" s="204"/>
      <c r="V6" s="203"/>
    </row>
    <row r="7" spans="1:22" s="202" customFormat="1" ht="15" customHeight="1">
      <c r="A7" s="255"/>
      <c r="B7" s="256"/>
      <c r="C7" s="256"/>
      <c r="D7" s="257"/>
      <c r="E7" s="272" t="s">
        <v>309</v>
      </c>
      <c r="F7" s="273"/>
      <c r="G7" s="273"/>
      <c r="H7" s="274"/>
      <c r="I7" s="272" t="s">
        <v>184</v>
      </c>
      <c r="J7" s="273"/>
      <c r="K7" s="273"/>
      <c r="L7" s="274"/>
      <c r="M7" s="249" t="s">
        <v>200</v>
      </c>
      <c r="N7" s="249"/>
      <c r="O7" s="249"/>
      <c r="P7" s="250"/>
      <c r="Q7" s="272" t="s">
        <v>306</v>
      </c>
      <c r="R7" s="273"/>
      <c r="S7" s="273"/>
      <c r="T7" s="274"/>
      <c r="U7" s="205"/>
      <c r="V7" s="203"/>
    </row>
    <row r="8" spans="1:22" s="202" customFormat="1" ht="15" customHeight="1">
      <c r="A8" s="258"/>
      <c r="B8" s="259"/>
      <c r="C8" s="259"/>
      <c r="D8" s="260"/>
      <c r="E8" s="267" t="s">
        <v>160</v>
      </c>
      <c r="F8" s="268"/>
      <c r="G8" s="268"/>
      <c r="H8" s="269"/>
      <c r="I8" s="258" t="s">
        <v>304</v>
      </c>
      <c r="J8" s="259"/>
      <c r="K8" s="259"/>
      <c r="L8" s="260"/>
      <c r="M8" s="267" t="s">
        <v>300</v>
      </c>
      <c r="N8" s="268"/>
      <c r="O8" s="268"/>
      <c r="P8" s="269"/>
      <c r="Q8" s="267" t="s">
        <v>315</v>
      </c>
      <c r="R8" s="268"/>
      <c r="S8" s="268"/>
      <c r="T8" s="269"/>
      <c r="U8" s="204"/>
      <c r="V8" s="203"/>
    </row>
    <row r="9" spans="1:22" s="202" customFormat="1" ht="15" customHeight="1">
      <c r="A9" s="227"/>
      <c r="B9" s="228"/>
      <c r="C9" s="228"/>
      <c r="D9" s="229"/>
      <c r="E9" s="275" t="s">
        <v>248</v>
      </c>
      <c r="F9" s="276"/>
      <c r="G9" s="276"/>
      <c r="H9" s="277"/>
      <c r="I9" s="275" t="s">
        <v>86</v>
      </c>
      <c r="J9" s="276"/>
      <c r="K9" s="276"/>
      <c r="L9" s="277"/>
      <c r="M9" s="228" t="s">
        <v>250</v>
      </c>
      <c r="N9" s="228"/>
      <c r="O9" s="228"/>
      <c r="P9" s="229"/>
      <c r="Q9" s="227" t="s">
        <v>183</v>
      </c>
      <c r="R9" s="228"/>
      <c r="S9" s="228"/>
      <c r="T9" s="229"/>
      <c r="U9" s="205"/>
      <c r="V9" s="203"/>
    </row>
    <row r="10" spans="1:22" s="202" customFormat="1" ht="15" customHeight="1">
      <c r="A10" s="245"/>
      <c r="B10" s="238"/>
      <c r="C10" s="238"/>
      <c r="D10" s="239"/>
      <c r="E10" s="245" t="s">
        <v>253</v>
      </c>
      <c r="F10" s="238"/>
      <c r="G10" s="238"/>
      <c r="H10" s="239"/>
      <c r="I10" s="245" t="s">
        <v>256</v>
      </c>
      <c r="J10" s="238"/>
      <c r="K10" s="238"/>
      <c r="L10" s="239"/>
      <c r="M10" s="238" t="s">
        <v>358</v>
      </c>
      <c r="N10" s="238"/>
      <c r="O10" s="238"/>
      <c r="P10" s="239"/>
      <c r="Q10" s="245" t="s">
        <v>254</v>
      </c>
      <c r="R10" s="238"/>
      <c r="S10" s="238"/>
      <c r="T10" s="239"/>
      <c r="V10" s="203"/>
    </row>
    <row r="11" spans="1:22" s="211" customFormat="1" ht="12" customHeight="1">
      <c r="A11" s="206" t="s">
        <v>144</v>
      </c>
      <c r="B11" s="207">
        <f>第一週明細!W12</f>
        <v>0</v>
      </c>
      <c r="C11" s="207" t="s">
        <v>10</v>
      </c>
      <c r="D11" s="207">
        <f>第一週明細!W8</f>
        <v>0</v>
      </c>
      <c r="E11" s="206" t="s">
        <v>145</v>
      </c>
      <c r="F11" s="207" t="str">
        <f>第一週明細!W20</f>
        <v>766kcal</v>
      </c>
      <c r="G11" s="207" t="s">
        <v>10</v>
      </c>
      <c r="H11" s="207" t="str">
        <f>第一週明細!W16</f>
        <v>18g</v>
      </c>
      <c r="I11" s="206" t="s">
        <v>145</v>
      </c>
      <c r="J11" s="208" t="str">
        <f>第一週明細!W28</f>
        <v>762kcal</v>
      </c>
      <c r="K11" s="207" t="s">
        <v>10</v>
      </c>
      <c r="L11" s="209" t="str">
        <f>第一週明細!W24</f>
        <v>24g</v>
      </c>
      <c r="M11" s="210" t="s">
        <v>80</v>
      </c>
      <c r="N11" s="207" t="str">
        <f>第一週明細!W36</f>
        <v>784kca</v>
      </c>
      <c r="O11" s="207" t="s">
        <v>10</v>
      </c>
      <c r="P11" s="207" t="str">
        <f>第一週明細!W32</f>
        <v>25g</v>
      </c>
      <c r="Q11" s="206" t="s">
        <v>80</v>
      </c>
      <c r="R11" s="207" t="str">
        <f>第一週明細!W44</f>
        <v>742kcal</v>
      </c>
      <c r="S11" s="207" t="s">
        <v>10</v>
      </c>
      <c r="T11" s="209" t="str">
        <f>第一週明細!W40</f>
        <v>20g</v>
      </c>
      <c r="V11" s="212"/>
    </row>
    <row r="12" spans="1:22" s="211" customFormat="1" ht="12" customHeight="1" thickBot="1">
      <c r="A12" s="213" t="s">
        <v>8</v>
      </c>
      <c r="B12" s="207">
        <f>第一週明細!W6</f>
        <v>0</v>
      </c>
      <c r="C12" s="214" t="s">
        <v>12</v>
      </c>
      <c r="D12" s="207">
        <f>第一週明細!W10</f>
        <v>0</v>
      </c>
      <c r="E12" s="213" t="s">
        <v>8</v>
      </c>
      <c r="F12" s="207" t="str">
        <f>第一週明細!W14</f>
        <v>116g</v>
      </c>
      <c r="G12" s="214" t="s">
        <v>12</v>
      </c>
      <c r="H12" s="207" t="str">
        <f>第一週明細!W18</f>
        <v>28g</v>
      </c>
      <c r="I12" s="213" t="s">
        <v>8</v>
      </c>
      <c r="J12" s="207" t="str">
        <f>第一週明細!W22</f>
        <v>112g</v>
      </c>
      <c r="K12" s="214" t="s">
        <v>12</v>
      </c>
      <c r="L12" s="209" t="str">
        <f>第一週明細!W26</f>
        <v>30g</v>
      </c>
      <c r="M12" s="213" t="s">
        <v>8</v>
      </c>
      <c r="N12" s="214" t="str">
        <f>第一週明細!W30</f>
        <v>109g</v>
      </c>
      <c r="O12" s="214" t="s">
        <v>12</v>
      </c>
      <c r="P12" s="214" t="str">
        <f>第一週明細!W34</f>
        <v>29g</v>
      </c>
      <c r="Q12" s="213" t="s">
        <v>8</v>
      </c>
      <c r="R12" s="214" t="str">
        <f>第一週明細!W38</f>
        <v>113g</v>
      </c>
      <c r="S12" s="214" t="s">
        <v>12</v>
      </c>
      <c r="T12" s="215" t="str">
        <f>第一週明細!W42</f>
        <v>27g</v>
      </c>
      <c r="V12" s="212"/>
    </row>
    <row r="13" spans="1:22" s="202" customFormat="1" ht="15" customHeight="1">
      <c r="A13" s="230" t="s">
        <v>228</v>
      </c>
      <c r="B13" s="231"/>
      <c r="C13" s="231"/>
      <c r="D13" s="232"/>
      <c r="E13" s="230" t="s">
        <v>229</v>
      </c>
      <c r="F13" s="231"/>
      <c r="G13" s="231"/>
      <c r="H13" s="232"/>
      <c r="I13" s="230" t="s">
        <v>230</v>
      </c>
      <c r="J13" s="231"/>
      <c r="K13" s="231"/>
      <c r="L13" s="232"/>
      <c r="M13" s="230" t="s">
        <v>231</v>
      </c>
      <c r="N13" s="231"/>
      <c r="O13" s="231"/>
      <c r="P13" s="232"/>
      <c r="Q13" s="230" t="s">
        <v>232</v>
      </c>
      <c r="R13" s="231"/>
      <c r="S13" s="231"/>
      <c r="T13" s="232"/>
      <c r="V13" s="203"/>
    </row>
    <row r="14" spans="1:22" s="202" customFormat="1" ht="15" customHeight="1">
      <c r="A14" s="253" t="s">
        <v>93</v>
      </c>
      <c r="B14" s="233"/>
      <c r="C14" s="233"/>
      <c r="D14" s="234"/>
      <c r="E14" s="283" t="s">
        <v>366</v>
      </c>
      <c r="F14" s="284"/>
      <c r="G14" s="284"/>
      <c r="H14" s="285"/>
      <c r="I14" s="253" t="s">
        <v>93</v>
      </c>
      <c r="J14" s="233"/>
      <c r="K14" s="233"/>
      <c r="L14" s="234"/>
      <c r="M14" s="240" t="s">
        <v>84</v>
      </c>
      <c r="N14" s="241"/>
      <c r="O14" s="241"/>
      <c r="P14" s="242"/>
      <c r="Q14" s="253" t="s">
        <v>312</v>
      </c>
      <c r="R14" s="233"/>
      <c r="S14" s="233"/>
      <c r="T14" s="234"/>
      <c r="U14" s="204"/>
      <c r="V14" s="203"/>
    </row>
    <row r="15" spans="1:22" s="202" customFormat="1" ht="15" customHeight="1">
      <c r="A15" s="280" t="s">
        <v>186</v>
      </c>
      <c r="B15" s="281"/>
      <c r="C15" s="281"/>
      <c r="D15" s="282"/>
      <c r="E15" s="280" t="s">
        <v>174</v>
      </c>
      <c r="F15" s="281"/>
      <c r="G15" s="281"/>
      <c r="H15" s="282"/>
      <c r="I15" s="235" t="s">
        <v>188</v>
      </c>
      <c r="J15" s="236"/>
      <c r="K15" s="236"/>
      <c r="L15" s="237"/>
      <c r="M15" s="236" t="s">
        <v>244</v>
      </c>
      <c r="N15" s="236"/>
      <c r="O15" s="236"/>
      <c r="P15" s="237"/>
      <c r="Q15" s="236" t="s">
        <v>259</v>
      </c>
      <c r="R15" s="236"/>
      <c r="S15" s="236"/>
      <c r="T15" s="237"/>
      <c r="U15" s="204"/>
      <c r="V15" s="203"/>
    </row>
    <row r="16" spans="1:22" s="202" customFormat="1" ht="15" customHeight="1">
      <c r="A16" s="272" t="s">
        <v>179</v>
      </c>
      <c r="B16" s="273"/>
      <c r="C16" s="273"/>
      <c r="D16" s="274"/>
      <c r="E16" s="272" t="s">
        <v>243</v>
      </c>
      <c r="F16" s="273"/>
      <c r="G16" s="273"/>
      <c r="H16" s="274"/>
      <c r="I16" s="272" t="s">
        <v>301</v>
      </c>
      <c r="J16" s="273"/>
      <c r="K16" s="273"/>
      <c r="L16" s="274"/>
      <c r="M16" s="272" t="s">
        <v>307</v>
      </c>
      <c r="N16" s="273"/>
      <c r="O16" s="273"/>
      <c r="P16" s="274"/>
      <c r="Q16" s="248" t="s">
        <v>316</v>
      </c>
      <c r="R16" s="249"/>
      <c r="S16" s="249"/>
      <c r="T16" s="250"/>
      <c r="U16" s="205"/>
      <c r="V16" s="203"/>
    </row>
    <row r="17" spans="1:22" s="202" customFormat="1" ht="15" customHeight="1">
      <c r="A17" s="310" t="s">
        <v>308</v>
      </c>
      <c r="B17" s="243"/>
      <c r="C17" s="243"/>
      <c r="D17" s="244"/>
      <c r="E17" s="286" t="s">
        <v>175</v>
      </c>
      <c r="F17" s="251"/>
      <c r="G17" s="251"/>
      <c r="H17" s="252"/>
      <c r="I17" s="251" t="s">
        <v>302</v>
      </c>
      <c r="J17" s="251"/>
      <c r="K17" s="251"/>
      <c r="L17" s="252"/>
      <c r="M17" s="251" t="s">
        <v>185</v>
      </c>
      <c r="N17" s="251"/>
      <c r="O17" s="251"/>
      <c r="P17" s="252"/>
      <c r="Q17" s="251" t="s">
        <v>305</v>
      </c>
      <c r="R17" s="251"/>
      <c r="S17" s="251"/>
      <c r="T17" s="252"/>
      <c r="U17" s="204"/>
      <c r="V17" s="203"/>
    </row>
    <row r="18" spans="1:22" s="202" customFormat="1" ht="15" customHeight="1">
      <c r="A18" s="227" t="s">
        <v>251</v>
      </c>
      <c r="B18" s="228"/>
      <c r="C18" s="228"/>
      <c r="D18" s="229"/>
      <c r="E18" s="227" t="s">
        <v>240</v>
      </c>
      <c r="F18" s="228"/>
      <c r="G18" s="228"/>
      <c r="H18" s="229"/>
      <c r="I18" s="227" t="s">
        <v>249</v>
      </c>
      <c r="J18" s="228"/>
      <c r="K18" s="228"/>
      <c r="L18" s="229"/>
      <c r="M18" s="228" t="s">
        <v>252</v>
      </c>
      <c r="N18" s="228"/>
      <c r="O18" s="228"/>
      <c r="P18" s="229"/>
      <c r="Q18" s="227" t="s">
        <v>248</v>
      </c>
      <c r="R18" s="228"/>
      <c r="S18" s="228"/>
      <c r="T18" s="229"/>
      <c r="U18" s="205"/>
      <c r="V18" s="203"/>
    </row>
    <row r="19" spans="1:22" s="202" customFormat="1" ht="15" customHeight="1">
      <c r="A19" s="245" t="s">
        <v>255</v>
      </c>
      <c r="B19" s="238"/>
      <c r="C19" s="238"/>
      <c r="D19" s="239"/>
      <c r="E19" s="224" t="s">
        <v>256</v>
      </c>
      <c r="F19" s="225"/>
      <c r="G19" s="225"/>
      <c r="H19" s="226"/>
      <c r="I19" s="224" t="s">
        <v>257</v>
      </c>
      <c r="J19" s="225"/>
      <c r="K19" s="225"/>
      <c r="L19" s="226"/>
      <c r="M19" s="238" t="s">
        <v>362</v>
      </c>
      <c r="N19" s="238"/>
      <c r="O19" s="238"/>
      <c r="P19" s="239"/>
      <c r="Q19" s="224" t="s">
        <v>253</v>
      </c>
      <c r="R19" s="225"/>
      <c r="S19" s="225"/>
      <c r="T19" s="226"/>
      <c r="V19" s="203"/>
    </row>
    <row r="20" spans="1:22" s="211" customFormat="1" ht="12" customHeight="1">
      <c r="A20" s="206" t="s">
        <v>79</v>
      </c>
      <c r="B20" s="207" t="str">
        <f>第二週明細!W12</f>
        <v>744kcal</v>
      </c>
      <c r="C20" s="207" t="s">
        <v>10</v>
      </c>
      <c r="D20" s="207" t="str">
        <f>第二週明細!W8</f>
        <v>23g</v>
      </c>
      <c r="E20" s="206" t="s">
        <v>80</v>
      </c>
      <c r="F20" s="207" t="str">
        <f>第二週明細!W20</f>
        <v>766kcal</v>
      </c>
      <c r="G20" s="207" t="s">
        <v>10</v>
      </c>
      <c r="H20" s="207" t="str">
        <f>第二週明細!W16</f>
        <v>18g</v>
      </c>
      <c r="I20" s="206" t="s">
        <v>80</v>
      </c>
      <c r="J20" s="208" t="str">
        <f>第二週明細!W28</f>
        <v>762kcal</v>
      </c>
      <c r="K20" s="207" t="s">
        <v>10</v>
      </c>
      <c r="L20" s="209" t="str">
        <f>第二週明細!W24</f>
        <v>24g</v>
      </c>
      <c r="M20" s="210" t="s">
        <v>80</v>
      </c>
      <c r="N20" s="207" t="str">
        <f>第二週明細!W36</f>
        <v>756kcal</v>
      </c>
      <c r="O20" s="207" t="s">
        <v>10</v>
      </c>
      <c r="P20" s="207" t="str">
        <f>第二週明細!W32</f>
        <v>24g</v>
      </c>
      <c r="Q20" s="206" t="s">
        <v>80</v>
      </c>
      <c r="R20" s="207" t="str">
        <f>第二週明細!W44</f>
        <v>776kcal</v>
      </c>
      <c r="S20" s="207" t="s">
        <v>10</v>
      </c>
      <c r="T20" s="209" t="str">
        <f>第二週明細!W40</f>
        <v>22g</v>
      </c>
      <c r="V20" s="212"/>
    </row>
    <row r="21" spans="1:22" s="211" customFormat="1" ht="12" customHeight="1" thickBot="1">
      <c r="A21" s="213" t="s">
        <v>8</v>
      </c>
      <c r="B21" s="207" t="str">
        <f>第二週明細!W6</f>
        <v>102g</v>
      </c>
      <c r="C21" s="214" t="s">
        <v>12</v>
      </c>
      <c r="D21" s="207" t="str">
        <f>第二週明細!W10</f>
        <v>27g</v>
      </c>
      <c r="E21" s="213" t="s">
        <v>8</v>
      </c>
      <c r="F21" s="207" t="str">
        <f>第二週明細!W14</f>
        <v>116g</v>
      </c>
      <c r="G21" s="214" t="s">
        <v>12</v>
      </c>
      <c r="H21" s="207" t="str">
        <f>第二週明細!W18</f>
        <v>28g</v>
      </c>
      <c r="I21" s="213" t="s">
        <v>8</v>
      </c>
      <c r="J21" s="207" t="str">
        <f>第二週明細!W22</f>
        <v>112g</v>
      </c>
      <c r="K21" s="214" t="s">
        <v>12</v>
      </c>
      <c r="L21" s="209" t="str">
        <f>第二週明細!W26</f>
        <v>30g</v>
      </c>
      <c r="M21" s="216" t="s">
        <v>8</v>
      </c>
      <c r="N21" s="207" t="str">
        <f>第二週明細!W30</f>
        <v>112g</v>
      </c>
      <c r="O21" s="214" t="s">
        <v>12</v>
      </c>
      <c r="P21" s="207" t="str">
        <f>第二週明細!W34</f>
        <v>29g</v>
      </c>
      <c r="Q21" s="213" t="s">
        <v>8</v>
      </c>
      <c r="R21" s="207" t="str">
        <f>第二週明細!W38</f>
        <v>108g</v>
      </c>
      <c r="S21" s="214" t="s">
        <v>12</v>
      </c>
      <c r="T21" s="209" t="str">
        <f>第二週明細!W42</f>
        <v>28g</v>
      </c>
      <c r="V21" s="212"/>
    </row>
    <row r="22" spans="1:22" s="202" customFormat="1" ht="15" customHeight="1">
      <c r="A22" s="230" t="s">
        <v>233</v>
      </c>
      <c r="B22" s="231"/>
      <c r="C22" s="231"/>
      <c r="D22" s="232"/>
      <c r="E22" s="230" t="s">
        <v>234</v>
      </c>
      <c r="F22" s="231"/>
      <c r="G22" s="231"/>
      <c r="H22" s="232"/>
      <c r="I22" s="230" t="s">
        <v>235</v>
      </c>
      <c r="J22" s="231"/>
      <c r="K22" s="231"/>
      <c r="L22" s="232"/>
      <c r="M22" s="230" t="s">
        <v>236</v>
      </c>
      <c r="N22" s="231"/>
      <c r="O22" s="231"/>
      <c r="P22" s="232"/>
      <c r="Q22" s="230" t="s">
        <v>237</v>
      </c>
      <c r="R22" s="231"/>
      <c r="S22" s="231"/>
      <c r="T22" s="232"/>
      <c r="U22" s="217"/>
      <c r="V22" s="203"/>
    </row>
    <row r="23" spans="1:22" s="202" customFormat="1" ht="15" customHeight="1">
      <c r="A23" s="253" t="s">
        <v>93</v>
      </c>
      <c r="B23" s="233"/>
      <c r="C23" s="233"/>
      <c r="D23" s="234"/>
      <c r="E23" s="240" t="s">
        <v>141</v>
      </c>
      <c r="F23" s="241"/>
      <c r="G23" s="241"/>
      <c r="H23" s="242"/>
      <c r="I23" s="253" t="s">
        <v>93</v>
      </c>
      <c r="J23" s="233"/>
      <c r="K23" s="233"/>
      <c r="L23" s="234"/>
      <c r="M23" s="240" t="s">
        <v>142</v>
      </c>
      <c r="N23" s="241"/>
      <c r="O23" s="241"/>
      <c r="P23" s="242"/>
      <c r="Q23" s="233" t="s">
        <v>313</v>
      </c>
      <c r="R23" s="233"/>
      <c r="S23" s="233"/>
      <c r="T23" s="234"/>
      <c r="U23" s="218"/>
      <c r="V23" s="203"/>
    </row>
    <row r="24" spans="1:22" s="202" customFormat="1" ht="15" customHeight="1">
      <c r="A24" s="254" t="s">
        <v>299</v>
      </c>
      <c r="B24" s="246"/>
      <c r="C24" s="246"/>
      <c r="D24" s="247"/>
      <c r="E24" s="246" t="s">
        <v>310</v>
      </c>
      <c r="F24" s="246"/>
      <c r="G24" s="246"/>
      <c r="H24" s="247"/>
      <c r="I24" s="254" t="s">
        <v>203</v>
      </c>
      <c r="J24" s="246"/>
      <c r="K24" s="246"/>
      <c r="L24" s="247"/>
      <c r="M24" s="246" t="s">
        <v>202</v>
      </c>
      <c r="N24" s="246"/>
      <c r="O24" s="246"/>
      <c r="P24" s="247"/>
      <c r="Q24" s="235" t="s">
        <v>238</v>
      </c>
      <c r="R24" s="236"/>
      <c r="S24" s="236"/>
      <c r="T24" s="237"/>
      <c r="U24" s="219"/>
      <c r="V24" s="203"/>
    </row>
    <row r="25" spans="1:22" s="202" customFormat="1" ht="15" customHeight="1">
      <c r="A25" s="255" t="s">
        <v>158</v>
      </c>
      <c r="B25" s="256"/>
      <c r="C25" s="256"/>
      <c r="D25" s="257"/>
      <c r="E25" s="248" t="s">
        <v>247</v>
      </c>
      <c r="F25" s="249"/>
      <c r="G25" s="249"/>
      <c r="H25" s="250"/>
      <c r="I25" s="248" t="s">
        <v>303</v>
      </c>
      <c r="J25" s="249"/>
      <c r="K25" s="249"/>
      <c r="L25" s="250"/>
      <c r="M25" s="272" t="s">
        <v>314</v>
      </c>
      <c r="N25" s="273"/>
      <c r="O25" s="273"/>
      <c r="P25" s="274"/>
      <c r="Q25" s="248" t="s">
        <v>353</v>
      </c>
      <c r="R25" s="249"/>
      <c r="S25" s="249"/>
      <c r="T25" s="250"/>
      <c r="U25" s="220"/>
    </row>
    <row r="26" spans="1:22" s="202" customFormat="1" ht="15" customHeight="1">
      <c r="A26" s="258" t="s">
        <v>187</v>
      </c>
      <c r="B26" s="259"/>
      <c r="C26" s="259"/>
      <c r="D26" s="260"/>
      <c r="E26" s="264" t="s">
        <v>298</v>
      </c>
      <c r="F26" s="265"/>
      <c r="G26" s="265"/>
      <c r="H26" s="266"/>
      <c r="I26" s="258" t="s">
        <v>159</v>
      </c>
      <c r="J26" s="259"/>
      <c r="K26" s="259"/>
      <c r="L26" s="260"/>
      <c r="M26" s="243" t="s">
        <v>201</v>
      </c>
      <c r="N26" s="243"/>
      <c r="O26" s="243"/>
      <c r="P26" s="244"/>
      <c r="Q26" s="251" t="s">
        <v>239</v>
      </c>
      <c r="R26" s="251"/>
      <c r="S26" s="251"/>
      <c r="T26" s="252"/>
      <c r="U26" s="221"/>
    </row>
    <row r="27" spans="1:22" s="202" customFormat="1" ht="15" customHeight="1">
      <c r="A27" s="227" t="s">
        <v>85</v>
      </c>
      <c r="B27" s="228"/>
      <c r="C27" s="228"/>
      <c r="D27" s="229"/>
      <c r="E27" s="228" t="s">
        <v>248</v>
      </c>
      <c r="F27" s="228"/>
      <c r="G27" s="228"/>
      <c r="H27" s="229"/>
      <c r="I27" s="227" t="s">
        <v>249</v>
      </c>
      <c r="J27" s="228"/>
      <c r="K27" s="228"/>
      <c r="L27" s="229"/>
      <c r="M27" s="227" t="s">
        <v>368</v>
      </c>
      <c r="N27" s="228"/>
      <c r="O27" s="228"/>
      <c r="P27" s="229"/>
      <c r="Q27" s="227" t="s">
        <v>240</v>
      </c>
      <c r="R27" s="228"/>
      <c r="S27" s="228"/>
      <c r="T27" s="229"/>
      <c r="U27" s="221"/>
    </row>
    <row r="28" spans="1:22" s="202" customFormat="1" ht="15" customHeight="1">
      <c r="A28" s="245" t="s">
        <v>255</v>
      </c>
      <c r="B28" s="238"/>
      <c r="C28" s="238"/>
      <c r="D28" s="239"/>
      <c r="E28" s="245" t="s">
        <v>258</v>
      </c>
      <c r="F28" s="238"/>
      <c r="G28" s="238"/>
      <c r="H28" s="239"/>
      <c r="I28" s="261" t="s">
        <v>254</v>
      </c>
      <c r="J28" s="262"/>
      <c r="K28" s="262"/>
      <c r="L28" s="263"/>
      <c r="M28" s="245" t="s">
        <v>253</v>
      </c>
      <c r="N28" s="238"/>
      <c r="O28" s="238"/>
      <c r="P28" s="239"/>
      <c r="Q28" s="224" t="s">
        <v>241</v>
      </c>
      <c r="R28" s="225"/>
      <c r="S28" s="225"/>
      <c r="T28" s="226"/>
      <c r="U28" s="222"/>
    </row>
    <row r="29" spans="1:22" s="126" customFormat="1" ht="12" customHeight="1">
      <c r="A29" s="129" t="s">
        <v>79</v>
      </c>
      <c r="B29" s="125" t="str">
        <f>第三週明細!W12</f>
        <v>749kcal</v>
      </c>
      <c r="C29" s="125" t="s">
        <v>10</v>
      </c>
      <c r="D29" s="125" t="str">
        <f>第三週明細!W8</f>
        <v>18g</v>
      </c>
      <c r="E29" s="129" t="s">
        <v>80</v>
      </c>
      <c r="F29" s="125" t="str">
        <f>第三週明細!W20</f>
        <v>760kcal</v>
      </c>
      <c r="G29" s="125" t="s">
        <v>10</v>
      </c>
      <c r="H29" s="125" t="str">
        <f>第三週明細!W16</f>
        <v>18g</v>
      </c>
      <c r="I29" s="129" t="s">
        <v>80</v>
      </c>
      <c r="J29" s="125" t="str">
        <f>第三週明細!W28</f>
        <v>780kcal</v>
      </c>
      <c r="K29" s="125" t="s">
        <v>10</v>
      </c>
      <c r="L29" s="132" t="str">
        <f>第三週明細!W24</f>
        <v>22g</v>
      </c>
      <c r="M29" s="124" t="s">
        <v>80</v>
      </c>
      <c r="N29" s="125" t="str">
        <f>第三週明細!W36</f>
        <v>760kcal</v>
      </c>
      <c r="O29" s="125" t="s">
        <v>10</v>
      </c>
      <c r="P29" s="125" t="str">
        <f>第三週明細!W32</f>
        <v>18g</v>
      </c>
      <c r="Q29" s="129" t="s">
        <v>94</v>
      </c>
      <c r="R29" s="125" t="str">
        <f>第三週明細!W44</f>
        <v>742kcal</v>
      </c>
      <c r="S29" s="125" t="s">
        <v>10</v>
      </c>
      <c r="T29" s="132" t="str">
        <f>第三週明細!W40</f>
        <v>20g</v>
      </c>
      <c r="U29" s="133"/>
    </row>
    <row r="30" spans="1:22" s="126" customFormat="1" ht="12" customHeight="1" thickBot="1">
      <c r="A30" s="127" t="s">
        <v>8</v>
      </c>
      <c r="B30" s="128" t="str">
        <f>第三週明細!W6</f>
        <v>116g</v>
      </c>
      <c r="C30" s="128" t="s">
        <v>12</v>
      </c>
      <c r="D30" s="128" t="str">
        <f>第三週明細!W10</f>
        <v>26g</v>
      </c>
      <c r="E30" s="127" t="s">
        <v>8</v>
      </c>
      <c r="F30" s="128" t="str">
        <f>第三週明細!W22</f>
        <v>116g</v>
      </c>
      <c r="G30" s="128" t="s">
        <v>12</v>
      </c>
      <c r="H30" s="128" t="str">
        <f>第三週明細!W18</f>
        <v>29g</v>
      </c>
      <c r="I30" s="127" t="s">
        <v>8</v>
      </c>
      <c r="J30" s="128" t="str">
        <f>第三週明細!W22</f>
        <v>116g</v>
      </c>
      <c r="K30" s="128" t="s">
        <v>12</v>
      </c>
      <c r="L30" s="130" t="str">
        <f>第三週明細!W26</f>
        <v>29g</v>
      </c>
      <c r="M30" s="131" t="s">
        <v>8</v>
      </c>
      <c r="N30" s="128" t="str">
        <f>第三週明細!W30</f>
        <v>116g</v>
      </c>
      <c r="O30" s="128" t="s">
        <v>12</v>
      </c>
      <c r="P30" s="128" t="str">
        <f>第三週明細!W34</f>
        <v>29g</v>
      </c>
      <c r="Q30" s="127" t="s">
        <v>8</v>
      </c>
      <c r="R30" s="128" t="str">
        <f>第三週明細!W38</f>
        <v>113g</v>
      </c>
      <c r="S30" s="128" t="s">
        <v>12</v>
      </c>
      <c r="T30" s="130" t="str">
        <f>第三週明細!W42</f>
        <v>27g</v>
      </c>
      <c r="U30" s="133"/>
    </row>
  </sheetData>
  <mergeCells count="107">
    <mergeCell ref="A13:D13"/>
    <mergeCell ref="A14:D14"/>
    <mergeCell ref="A15:D15"/>
    <mergeCell ref="A10:D10"/>
    <mergeCell ref="E15:H15"/>
    <mergeCell ref="I14:L14"/>
    <mergeCell ref="I15:L15"/>
    <mergeCell ref="I17:L17"/>
    <mergeCell ref="I18:L18"/>
    <mergeCell ref="E10:H10"/>
    <mergeCell ref="E13:H13"/>
    <mergeCell ref="E14:H14"/>
    <mergeCell ref="I16:L16"/>
    <mergeCell ref="E18:H18"/>
    <mergeCell ref="I10:L10"/>
    <mergeCell ref="I13:L13"/>
    <mergeCell ref="A16:D16"/>
    <mergeCell ref="A17:D17"/>
    <mergeCell ref="E17:H17"/>
    <mergeCell ref="E16:H16"/>
    <mergeCell ref="M2:O3"/>
    <mergeCell ref="I4:L4"/>
    <mergeCell ref="I5:L5"/>
    <mergeCell ref="I6:L6"/>
    <mergeCell ref="I7:L7"/>
    <mergeCell ref="I8:L8"/>
    <mergeCell ref="I9:L9"/>
    <mergeCell ref="A1:H3"/>
    <mergeCell ref="A4:D4"/>
    <mergeCell ref="A5:D5"/>
    <mergeCell ref="A6:D6"/>
    <mergeCell ref="A7:D7"/>
    <mergeCell ref="A8:D8"/>
    <mergeCell ref="A9:D9"/>
    <mergeCell ref="E4:H4"/>
    <mergeCell ref="E5:H5"/>
    <mergeCell ref="E6:H6"/>
    <mergeCell ref="M9:P9"/>
    <mergeCell ref="E7:H7"/>
    <mergeCell ref="E8:H8"/>
    <mergeCell ref="E9:H9"/>
    <mergeCell ref="I27:L27"/>
    <mergeCell ref="Q13:T13"/>
    <mergeCell ref="Q14:T14"/>
    <mergeCell ref="Q15:T15"/>
    <mergeCell ref="Q16:T16"/>
    <mergeCell ref="Q17:T17"/>
    <mergeCell ref="M4:P4"/>
    <mergeCell ref="M5:P5"/>
    <mergeCell ref="M13:P13"/>
    <mergeCell ref="M14:P14"/>
    <mergeCell ref="M15:P15"/>
    <mergeCell ref="M16:P16"/>
    <mergeCell ref="M6:P6"/>
    <mergeCell ref="M7:P7"/>
    <mergeCell ref="M8:P8"/>
    <mergeCell ref="Q4:T4"/>
    <mergeCell ref="Q10:T10"/>
    <mergeCell ref="Q8:T8"/>
    <mergeCell ref="Q7:T7"/>
    <mergeCell ref="Q6:T6"/>
    <mergeCell ref="Q5:T5"/>
    <mergeCell ref="Q9:T9"/>
    <mergeCell ref="M10:P10"/>
    <mergeCell ref="M17:P17"/>
    <mergeCell ref="I19:L19"/>
    <mergeCell ref="I22:L22"/>
    <mergeCell ref="I23:L23"/>
    <mergeCell ref="E19:H19"/>
    <mergeCell ref="A28:D28"/>
    <mergeCell ref="A18:D18"/>
    <mergeCell ref="A19:D19"/>
    <mergeCell ref="A22:D22"/>
    <mergeCell ref="A23:D23"/>
    <mergeCell ref="A24:D24"/>
    <mergeCell ref="E22:H22"/>
    <mergeCell ref="E23:H23"/>
    <mergeCell ref="E24:H24"/>
    <mergeCell ref="I24:L24"/>
    <mergeCell ref="I25:L25"/>
    <mergeCell ref="A25:D25"/>
    <mergeCell ref="A26:D26"/>
    <mergeCell ref="A27:D27"/>
    <mergeCell ref="I26:L26"/>
    <mergeCell ref="I28:L28"/>
    <mergeCell ref="E26:H26"/>
    <mergeCell ref="E27:H27"/>
    <mergeCell ref="E28:H28"/>
    <mergeCell ref="E25:H25"/>
    <mergeCell ref="Q28:T28"/>
    <mergeCell ref="Q18:T18"/>
    <mergeCell ref="Q19:T19"/>
    <mergeCell ref="Q22:T22"/>
    <mergeCell ref="Q23:T23"/>
    <mergeCell ref="Q24:T24"/>
    <mergeCell ref="M18:P18"/>
    <mergeCell ref="M19:P19"/>
    <mergeCell ref="M22:P22"/>
    <mergeCell ref="M23:P23"/>
    <mergeCell ref="M26:P26"/>
    <mergeCell ref="M27:P27"/>
    <mergeCell ref="M28:P28"/>
    <mergeCell ref="Q27:T27"/>
    <mergeCell ref="M24:P24"/>
    <mergeCell ref="M25:P25"/>
    <mergeCell ref="Q25:T25"/>
    <mergeCell ref="Q26:T26"/>
  </mergeCells>
  <phoneticPr fontId="19" type="noConversion"/>
  <pageMargins left="0.11811023622047245" right="0.11811023622047245" top="0" bottom="0" header="0.11811023622047245" footer="0.11811023622047245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19" zoomScale="80" zoomScaleNormal="80" workbookViewId="0">
      <selection activeCell="F20" sqref="F20"/>
    </sheetView>
  </sheetViews>
  <sheetFormatPr defaultColWidth="9" defaultRowHeight="20.25"/>
  <cols>
    <col min="1" max="1" width="1.875" style="55" customWidth="1"/>
    <col min="2" max="2" width="4.875" style="99" customWidth="1"/>
    <col min="3" max="3" width="0" style="55" hidden="1" customWidth="1"/>
    <col min="4" max="4" width="18.625" style="55" customWidth="1"/>
    <col min="5" max="5" width="5.625" style="100" customWidth="1"/>
    <col min="6" max="6" width="11.25" style="55" customWidth="1"/>
    <col min="7" max="7" width="18.625" style="55" customWidth="1"/>
    <col min="8" max="8" width="5.625" style="100" customWidth="1"/>
    <col min="9" max="9" width="11.875" style="55" customWidth="1"/>
    <col min="10" max="10" width="18.625" style="55" customWidth="1"/>
    <col min="11" max="11" width="5.625" style="100" customWidth="1"/>
    <col min="12" max="12" width="11.75" style="55" customWidth="1"/>
    <col min="13" max="13" width="18.625" style="55" customWidth="1"/>
    <col min="14" max="14" width="5.625" style="100" customWidth="1"/>
    <col min="15" max="15" width="12.125" style="55" customWidth="1"/>
    <col min="16" max="16" width="18.625" style="55" customWidth="1"/>
    <col min="17" max="17" width="5.625" style="100" customWidth="1"/>
    <col min="18" max="18" width="11.75" style="55" customWidth="1"/>
    <col min="19" max="19" width="18.625" style="55" customWidth="1"/>
    <col min="20" max="20" width="5.625" style="100" customWidth="1"/>
    <col min="21" max="21" width="12.75" style="55" customWidth="1"/>
    <col min="22" max="22" width="5.25" style="108" customWidth="1"/>
    <col min="23" max="23" width="11.75" style="105" customWidth="1"/>
    <col min="24" max="24" width="11.25" style="106" customWidth="1"/>
    <col min="25" max="25" width="6.625" style="109" customWidth="1"/>
    <col min="26" max="26" width="4.75" style="55" customWidth="1"/>
    <col min="27" max="27" width="6" style="28" hidden="1" customWidth="1"/>
    <col min="28" max="28" width="5.5" style="29" hidden="1" customWidth="1"/>
    <col min="29" max="29" width="7.75" style="28" hidden="1" customWidth="1"/>
    <col min="30" max="30" width="8" style="28" hidden="1" customWidth="1"/>
    <col min="31" max="31" width="7.875" style="28" hidden="1" customWidth="1"/>
    <col min="32" max="32" width="7.5" style="28" hidden="1" customWidth="1"/>
    <col min="33" max="16384" width="9" style="55"/>
  </cols>
  <sheetData>
    <row r="1" spans="2:32" s="15" customFormat="1" ht="38.25">
      <c r="B1" s="295" t="s">
        <v>88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14"/>
      <c r="AB1" s="16"/>
    </row>
    <row r="2" spans="2:32" s="15" customFormat="1" ht="18.95" customHeight="1">
      <c r="B2" s="296"/>
      <c r="C2" s="297"/>
      <c r="D2" s="297"/>
      <c r="E2" s="297"/>
      <c r="F2" s="297"/>
      <c r="G2" s="297"/>
      <c r="H2" s="17"/>
      <c r="I2" s="14"/>
      <c r="J2" s="14"/>
      <c r="K2" s="17"/>
      <c r="L2" s="14"/>
      <c r="M2" s="14"/>
      <c r="N2" s="17"/>
      <c r="O2" s="14"/>
      <c r="P2" s="14"/>
      <c r="Q2" s="17"/>
      <c r="R2" s="14"/>
      <c r="S2" s="14"/>
      <c r="T2" s="17"/>
      <c r="U2" s="14"/>
      <c r="V2" s="18"/>
      <c r="W2" s="19"/>
      <c r="X2" s="20"/>
      <c r="Y2" s="19"/>
      <c r="Z2" s="14"/>
      <c r="AB2" s="16"/>
    </row>
    <row r="3" spans="2:32" s="28" customFormat="1" ht="30" customHeight="1" thickBot="1">
      <c r="B3" s="112" t="s">
        <v>44</v>
      </c>
      <c r="C3" s="112"/>
      <c r="D3" s="113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15"/>
      <c r="T3" s="22"/>
      <c r="U3" s="22"/>
      <c r="V3" s="23"/>
      <c r="W3" s="24"/>
      <c r="X3" s="25"/>
      <c r="Y3" s="26"/>
      <c r="Z3" s="27"/>
      <c r="AB3" s="29"/>
    </row>
    <row r="4" spans="2:32" s="43" customFormat="1" ht="43.5">
      <c r="B4" s="30" t="s">
        <v>0</v>
      </c>
      <c r="C4" s="31" t="s">
        <v>1</v>
      </c>
      <c r="D4" s="32" t="s">
        <v>2</v>
      </c>
      <c r="E4" s="33" t="s">
        <v>42</v>
      </c>
      <c r="F4" s="32"/>
      <c r="G4" s="32" t="s">
        <v>3</v>
      </c>
      <c r="H4" s="33" t="s">
        <v>42</v>
      </c>
      <c r="I4" s="32"/>
      <c r="J4" s="32" t="s">
        <v>4</v>
      </c>
      <c r="K4" s="33" t="s">
        <v>42</v>
      </c>
      <c r="L4" s="32"/>
      <c r="M4" s="32" t="s">
        <v>4</v>
      </c>
      <c r="N4" s="33" t="s">
        <v>42</v>
      </c>
      <c r="O4" s="32"/>
      <c r="P4" s="32" t="s">
        <v>4</v>
      </c>
      <c r="Q4" s="33" t="s">
        <v>42</v>
      </c>
      <c r="R4" s="32"/>
      <c r="S4" s="35" t="s">
        <v>5</v>
      </c>
      <c r="T4" s="33" t="s">
        <v>42</v>
      </c>
      <c r="U4" s="32"/>
      <c r="V4" s="1" t="s">
        <v>6</v>
      </c>
      <c r="W4" s="114" t="s">
        <v>46</v>
      </c>
      <c r="X4" s="37" t="s">
        <v>14</v>
      </c>
      <c r="Y4" s="38" t="s">
        <v>15</v>
      </c>
      <c r="Z4" s="39"/>
      <c r="AA4" s="40"/>
      <c r="AB4" s="41"/>
      <c r="AC4" s="42"/>
      <c r="AD4" s="42"/>
      <c r="AE4" s="42"/>
      <c r="AF4" s="42"/>
    </row>
    <row r="5" spans="2:32" s="49" customFormat="1" ht="42">
      <c r="B5" s="44">
        <v>1</v>
      </c>
      <c r="C5" s="290"/>
      <c r="D5" s="45">
        <f>'0102-0119'!A5</f>
        <v>0</v>
      </c>
      <c r="E5" s="45"/>
      <c r="F5" s="3" t="s">
        <v>17</v>
      </c>
      <c r="G5" s="45">
        <f>'0102-0119'!A6</f>
        <v>0</v>
      </c>
      <c r="H5" s="45"/>
      <c r="I5" s="3" t="s">
        <v>17</v>
      </c>
      <c r="J5" s="45">
        <f>'0102-0119'!A7</f>
        <v>0</v>
      </c>
      <c r="K5" s="45"/>
      <c r="L5" s="3" t="s">
        <v>17</v>
      </c>
      <c r="M5" s="45">
        <f>'0102-0119'!A8</f>
        <v>0</v>
      </c>
      <c r="N5" s="45"/>
      <c r="O5" s="3" t="s">
        <v>17</v>
      </c>
      <c r="P5" s="45">
        <f>'0102-0119'!A9</f>
        <v>0</v>
      </c>
      <c r="Q5" s="45"/>
      <c r="R5" s="3" t="s">
        <v>17</v>
      </c>
      <c r="S5" s="45">
        <f>'0102-0119'!A10</f>
        <v>0</v>
      </c>
      <c r="T5" s="45"/>
      <c r="U5" s="3" t="s">
        <v>17</v>
      </c>
      <c r="V5" s="291"/>
      <c r="W5" s="46" t="s">
        <v>8</v>
      </c>
      <c r="X5" s="47" t="s">
        <v>21</v>
      </c>
      <c r="Y5" s="48">
        <v>0</v>
      </c>
      <c r="Z5" s="28"/>
      <c r="AA5" s="28"/>
      <c r="AB5" s="29"/>
      <c r="AC5" s="28" t="s">
        <v>22</v>
      </c>
      <c r="AD5" s="28" t="s">
        <v>23</v>
      </c>
      <c r="AE5" s="28" t="s">
        <v>24</v>
      </c>
      <c r="AF5" s="28" t="s">
        <v>25</v>
      </c>
    </row>
    <row r="6" spans="2:32" ht="27.95" customHeight="1">
      <c r="B6" s="50" t="s">
        <v>9</v>
      </c>
      <c r="C6" s="290"/>
      <c r="D6" s="6"/>
      <c r="E6" s="6"/>
      <c r="F6" s="6"/>
      <c r="G6" s="7"/>
      <c r="H6" s="8"/>
      <c r="I6" s="7"/>
      <c r="J6" s="8"/>
      <c r="K6" s="61"/>
      <c r="L6" s="8"/>
      <c r="M6" s="7"/>
      <c r="N6" s="7"/>
      <c r="O6" s="7"/>
      <c r="P6" s="7"/>
      <c r="Q6" s="7"/>
      <c r="R6" s="7"/>
      <c r="S6" s="8"/>
      <c r="T6" s="7"/>
      <c r="U6" s="7"/>
      <c r="V6" s="292"/>
      <c r="W6" s="51"/>
      <c r="X6" s="52" t="s">
        <v>26</v>
      </c>
      <c r="Y6" s="53">
        <v>0</v>
      </c>
      <c r="Z6" s="27"/>
      <c r="AA6" s="54" t="s">
        <v>27</v>
      </c>
      <c r="AB6" s="29">
        <v>6</v>
      </c>
      <c r="AC6" s="29">
        <f>AB6*2</f>
        <v>12</v>
      </c>
      <c r="AD6" s="29"/>
      <c r="AE6" s="29">
        <f>AB6*15</f>
        <v>90</v>
      </c>
      <c r="AF6" s="29">
        <f>AC6*4+AE6*4</f>
        <v>408</v>
      </c>
    </row>
    <row r="7" spans="2:32" ht="27.95" customHeight="1">
      <c r="B7" s="50">
        <v>1</v>
      </c>
      <c r="C7" s="290"/>
      <c r="D7" s="6"/>
      <c r="E7" s="6"/>
      <c r="F7" s="6"/>
      <c r="G7" s="7"/>
      <c r="H7" s="8"/>
      <c r="I7" s="7"/>
      <c r="J7" s="7"/>
      <c r="K7" s="8"/>
      <c r="L7" s="7"/>
      <c r="M7" s="7"/>
      <c r="N7" s="7"/>
      <c r="O7" s="7"/>
      <c r="P7" s="7"/>
      <c r="Q7" s="7"/>
      <c r="R7" s="7"/>
      <c r="S7" s="8"/>
      <c r="T7" s="7"/>
      <c r="U7" s="7"/>
      <c r="V7" s="292"/>
      <c r="W7" s="56" t="s">
        <v>10</v>
      </c>
      <c r="X7" s="57" t="s">
        <v>28</v>
      </c>
      <c r="Y7" s="53">
        <v>0</v>
      </c>
      <c r="Z7" s="28"/>
      <c r="AA7" s="58" t="s">
        <v>29</v>
      </c>
      <c r="AB7" s="29">
        <v>2</v>
      </c>
      <c r="AC7" s="59">
        <f>AB7*7</f>
        <v>14</v>
      </c>
      <c r="AD7" s="29">
        <f>AB7*5</f>
        <v>10</v>
      </c>
      <c r="AE7" s="29" t="s">
        <v>30</v>
      </c>
      <c r="AF7" s="60">
        <f>AC7*4+AD7*9</f>
        <v>146</v>
      </c>
    </row>
    <row r="8" spans="2:32" ht="27.95" customHeight="1">
      <c r="B8" s="50" t="s">
        <v>11</v>
      </c>
      <c r="C8" s="290"/>
      <c r="D8" s="6"/>
      <c r="E8" s="11"/>
      <c r="F8" s="6"/>
      <c r="G8" s="7"/>
      <c r="H8" s="61"/>
      <c r="I8" s="7"/>
      <c r="J8" s="7"/>
      <c r="K8" s="8"/>
      <c r="L8" s="7"/>
      <c r="M8" s="7"/>
      <c r="N8" s="7"/>
      <c r="O8" s="7"/>
      <c r="P8" s="7"/>
      <c r="Q8" s="61"/>
      <c r="R8" s="7"/>
      <c r="S8" s="8"/>
      <c r="T8" s="7"/>
      <c r="U8" s="7"/>
      <c r="V8" s="292"/>
      <c r="W8" s="51"/>
      <c r="X8" s="57" t="s">
        <v>31</v>
      </c>
      <c r="Y8" s="53">
        <v>0</v>
      </c>
      <c r="Z8" s="27"/>
      <c r="AA8" s="28" t="s">
        <v>32</v>
      </c>
      <c r="AB8" s="29">
        <v>1.8</v>
      </c>
      <c r="AC8" s="29">
        <f>AB8*1</f>
        <v>1.8</v>
      </c>
      <c r="AD8" s="29" t="s">
        <v>30</v>
      </c>
      <c r="AE8" s="29">
        <f>AB8*5</f>
        <v>9</v>
      </c>
      <c r="AF8" s="29">
        <f>AC8*4+AE8*4</f>
        <v>43.2</v>
      </c>
    </row>
    <row r="9" spans="2:32" ht="27.95" customHeight="1">
      <c r="B9" s="294" t="s">
        <v>38</v>
      </c>
      <c r="C9" s="290"/>
      <c r="D9" s="6"/>
      <c r="E9" s="11"/>
      <c r="F9" s="6"/>
      <c r="G9" s="7"/>
      <c r="H9" s="61"/>
      <c r="I9" s="7"/>
      <c r="J9" s="8"/>
      <c r="K9" s="61"/>
      <c r="L9" s="8"/>
      <c r="M9" s="8"/>
      <c r="N9" s="61"/>
      <c r="O9" s="7"/>
      <c r="P9" s="7"/>
      <c r="Q9" s="61"/>
      <c r="R9" s="7"/>
      <c r="S9" s="8"/>
      <c r="T9" s="61"/>
      <c r="U9" s="7"/>
      <c r="V9" s="292"/>
      <c r="W9" s="56" t="s">
        <v>12</v>
      </c>
      <c r="X9" s="57" t="s">
        <v>34</v>
      </c>
      <c r="Y9" s="53">
        <v>0</v>
      </c>
      <c r="Z9" s="28"/>
      <c r="AA9" s="28" t="s">
        <v>35</v>
      </c>
      <c r="AB9" s="29">
        <v>2.5</v>
      </c>
      <c r="AC9" s="29"/>
      <c r="AD9" s="29">
        <f>AB9*5</f>
        <v>12.5</v>
      </c>
      <c r="AE9" s="29" t="s">
        <v>30</v>
      </c>
      <c r="AF9" s="29">
        <f>AD9*9</f>
        <v>112.5</v>
      </c>
    </row>
    <row r="10" spans="2:32" ht="27.95" customHeight="1">
      <c r="B10" s="294"/>
      <c r="C10" s="290"/>
      <c r="D10" s="8"/>
      <c r="E10" s="8"/>
      <c r="F10" s="8"/>
      <c r="G10" s="7"/>
      <c r="H10" s="61"/>
      <c r="I10" s="7"/>
      <c r="J10" s="7"/>
      <c r="K10" s="61"/>
      <c r="L10" s="7"/>
      <c r="M10" s="8"/>
      <c r="N10" s="61"/>
      <c r="O10" s="7"/>
      <c r="P10" s="7"/>
      <c r="Q10" s="61"/>
      <c r="R10" s="7"/>
      <c r="S10" s="8"/>
      <c r="T10" s="61"/>
      <c r="U10" s="7"/>
      <c r="V10" s="292"/>
      <c r="W10" s="51"/>
      <c r="X10" s="111" t="s">
        <v>43</v>
      </c>
      <c r="Y10" s="63">
        <v>0</v>
      </c>
      <c r="Z10" s="27"/>
      <c r="AA10" s="28" t="s">
        <v>36</v>
      </c>
      <c r="AB10" s="29">
        <v>1</v>
      </c>
      <c r="AE10" s="28">
        <f>AB10*15</f>
        <v>15</v>
      </c>
    </row>
    <row r="11" spans="2:32" ht="27.95" customHeight="1">
      <c r="B11" s="64" t="s">
        <v>37</v>
      </c>
      <c r="C11" s="65"/>
      <c r="D11" s="8"/>
      <c r="E11" s="61"/>
      <c r="F11" s="8"/>
      <c r="G11" s="7"/>
      <c r="H11" s="61"/>
      <c r="I11" s="7"/>
      <c r="J11" s="7"/>
      <c r="K11" s="61"/>
      <c r="L11" s="7"/>
      <c r="M11" s="7"/>
      <c r="N11" s="61"/>
      <c r="O11" s="7"/>
      <c r="P11" s="7"/>
      <c r="Q11" s="61"/>
      <c r="R11" s="7"/>
      <c r="S11" s="7"/>
      <c r="T11" s="61"/>
      <c r="U11" s="7"/>
      <c r="V11" s="292"/>
      <c r="W11" s="56" t="s">
        <v>13</v>
      </c>
      <c r="X11" s="66"/>
      <c r="Y11" s="53"/>
      <c r="Z11" s="28"/>
      <c r="AC11" s="28">
        <f>SUM(AC6:AC10)</f>
        <v>27.8</v>
      </c>
      <c r="AD11" s="28">
        <f>SUM(AD6:AD10)</f>
        <v>22.5</v>
      </c>
      <c r="AE11" s="28">
        <f>SUM(AE6:AE10)</f>
        <v>114</v>
      </c>
      <c r="AF11" s="28">
        <f>AC11*4+AD11*9+AE11*4</f>
        <v>769.7</v>
      </c>
    </row>
    <row r="12" spans="2:32" ht="27.95" customHeight="1">
      <c r="B12" s="67"/>
      <c r="C12" s="68"/>
      <c r="D12" s="70"/>
      <c r="E12" s="70"/>
      <c r="F12" s="12"/>
      <c r="G12" s="7"/>
      <c r="H12" s="61"/>
      <c r="I12" s="7"/>
      <c r="J12" s="7"/>
      <c r="K12" s="61"/>
      <c r="L12" s="7"/>
      <c r="M12" s="7"/>
      <c r="N12" s="61"/>
      <c r="O12" s="7"/>
      <c r="P12" s="7"/>
      <c r="Q12" s="61"/>
      <c r="R12" s="7"/>
      <c r="S12" s="7"/>
      <c r="T12" s="61"/>
      <c r="U12" s="7"/>
      <c r="V12" s="293"/>
      <c r="W12" s="51"/>
      <c r="X12" s="71"/>
      <c r="Y12" s="63"/>
      <c r="Z12" s="27"/>
      <c r="AC12" s="69">
        <f>AC11*4/AF11</f>
        <v>0.14447187215798363</v>
      </c>
      <c r="AD12" s="69">
        <f>AD11*9/AF11</f>
        <v>0.26308951539560865</v>
      </c>
      <c r="AE12" s="69">
        <f>AE11*4/AF11</f>
        <v>0.59243861244640761</v>
      </c>
    </row>
    <row r="13" spans="2:32" s="49" customFormat="1" ht="27.75" customHeight="1">
      <c r="B13" s="44">
        <v>1</v>
      </c>
      <c r="C13" s="290"/>
      <c r="D13" s="45" t="str">
        <f>'0102-0119'!E5</f>
        <v>五穀飯/豆奶</v>
      </c>
      <c r="E13" s="45" t="s">
        <v>147</v>
      </c>
      <c r="F13" s="3" t="s">
        <v>17</v>
      </c>
      <c r="G13" s="45" t="str">
        <f>'0102-0119'!E6</f>
        <v>港式脆皮燒臘豬</v>
      </c>
      <c r="H13" s="45" t="s">
        <v>263</v>
      </c>
      <c r="I13" s="3" t="s">
        <v>17</v>
      </c>
      <c r="J13" s="45" t="str">
        <f>'0102-0119'!E7</f>
        <v>四季佐炒甜不辣(加)</v>
      </c>
      <c r="K13" s="45" t="s">
        <v>19</v>
      </c>
      <c r="L13" s="3" t="s">
        <v>17</v>
      </c>
      <c r="M13" s="45" t="str">
        <f>'0102-0119'!E8</f>
        <v>異國雙醬咖哩雞</v>
      </c>
      <c r="N13" s="45" t="s">
        <v>162</v>
      </c>
      <c r="O13" s="3" t="s">
        <v>17</v>
      </c>
      <c r="P13" s="45" t="str">
        <f>'0102-0119'!E9</f>
        <v>青江菜</v>
      </c>
      <c r="Q13" s="45" t="s">
        <v>20</v>
      </c>
      <c r="R13" s="3" t="s">
        <v>17</v>
      </c>
      <c r="S13" s="45" t="str">
        <f>'0102-0119'!E10</f>
        <v>味噌豆腐湯(豆)</v>
      </c>
      <c r="T13" s="45" t="s">
        <v>18</v>
      </c>
      <c r="U13" s="3" t="s">
        <v>17</v>
      </c>
      <c r="V13" s="291"/>
      <c r="W13" s="46" t="s">
        <v>8</v>
      </c>
      <c r="X13" s="47" t="s">
        <v>21</v>
      </c>
      <c r="Y13" s="48">
        <v>5</v>
      </c>
      <c r="Z13" s="28"/>
      <c r="AA13" s="28"/>
      <c r="AB13" s="29"/>
      <c r="AC13" s="28" t="s">
        <v>22</v>
      </c>
      <c r="AD13" s="28" t="s">
        <v>23</v>
      </c>
      <c r="AE13" s="28" t="s">
        <v>24</v>
      </c>
      <c r="AF13" s="28" t="s">
        <v>25</v>
      </c>
    </row>
    <row r="14" spans="2:32" ht="27.95" customHeight="1">
      <c r="B14" s="50" t="s">
        <v>9</v>
      </c>
      <c r="C14" s="290"/>
      <c r="D14" s="7" t="s">
        <v>265</v>
      </c>
      <c r="E14" s="7"/>
      <c r="F14" s="7">
        <v>50</v>
      </c>
      <c r="G14" s="7" t="s">
        <v>260</v>
      </c>
      <c r="H14" s="8"/>
      <c r="I14" s="7">
        <v>60</v>
      </c>
      <c r="J14" s="8" t="s">
        <v>317</v>
      </c>
      <c r="K14" s="7"/>
      <c r="L14" s="8">
        <v>20</v>
      </c>
      <c r="M14" s="7" t="s">
        <v>266</v>
      </c>
      <c r="N14" s="7"/>
      <c r="O14" s="7">
        <v>40</v>
      </c>
      <c r="P14" s="7" t="str">
        <f>P13</f>
        <v>青江菜</v>
      </c>
      <c r="Q14" s="7" t="s">
        <v>354</v>
      </c>
      <c r="R14" s="7">
        <v>110</v>
      </c>
      <c r="S14" s="7" t="s">
        <v>267</v>
      </c>
      <c r="T14" s="8" t="s">
        <v>355</v>
      </c>
      <c r="U14" s="7">
        <v>30</v>
      </c>
      <c r="V14" s="292"/>
      <c r="W14" s="51" t="s">
        <v>66</v>
      </c>
      <c r="X14" s="52" t="s">
        <v>26</v>
      </c>
      <c r="Y14" s="53">
        <v>2.8</v>
      </c>
      <c r="Z14" s="27"/>
      <c r="AA14" s="54" t="s">
        <v>27</v>
      </c>
      <c r="AB14" s="29">
        <v>6.2</v>
      </c>
      <c r="AC14" s="29">
        <f>AB14*2</f>
        <v>12.4</v>
      </c>
      <c r="AD14" s="29"/>
      <c r="AE14" s="29">
        <f>AB14*15</f>
        <v>93</v>
      </c>
      <c r="AF14" s="29">
        <f>AC14*4+AE14*4</f>
        <v>421.6</v>
      </c>
    </row>
    <row r="15" spans="2:32" ht="27.95" customHeight="1">
      <c r="B15" s="50">
        <v>2</v>
      </c>
      <c r="C15" s="290"/>
      <c r="D15" s="7" t="s">
        <v>268</v>
      </c>
      <c r="E15" s="7"/>
      <c r="F15" s="7">
        <v>10</v>
      </c>
      <c r="G15" s="7" t="s">
        <v>264</v>
      </c>
      <c r="H15" s="8"/>
      <c r="I15" s="7">
        <v>20</v>
      </c>
      <c r="J15" s="8" t="s">
        <v>318</v>
      </c>
      <c r="K15" s="7" t="s">
        <v>319</v>
      </c>
      <c r="L15" s="8">
        <v>40</v>
      </c>
      <c r="M15" s="7" t="s">
        <v>269</v>
      </c>
      <c r="N15" s="7"/>
      <c r="O15" s="7">
        <v>20</v>
      </c>
      <c r="P15" s="7"/>
      <c r="Q15" s="7"/>
      <c r="R15" s="7"/>
      <c r="S15" s="7" t="s">
        <v>270</v>
      </c>
      <c r="T15" s="8"/>
      <c r="U15" s="7">
        <v>10</v>
      </c>
      <c r="V15" s="292"/>
      <c r="W15" s="56" t="s">
        <v>10</v>
      </c>
      <c r="X15" s="57" t="s">
        <v>28</v>
      </c>
      <c r="Y15" s="53">
        <v>2</v>
      </c>
      <c r="Z15" s="28"/>
      <c r="AA15" s="58" t="s">
        <v>29</v>
      </c>
      <c r="AB15" s="29">
        <v>2</v>
      </c>
      <c r="AC15" s="59">
        <f>AB15*7</f>
        <v>14</v>
      </c>
      <c r="AD15" s="29">
        <f>AB15*5</f>
        <v>10</v>
      </c>
      <c r="AE15" s="29" t="s">
        <v>30</v>
      </c>
      <c r="AF15" s="60">
        <f>AC15*4+AD15*9</f>
        <v>146</v>
      </c>
    </row>
    <row r="16" spans="2:32" ht="27.95" customHeight="1">
      <c r="B16" s="50" t="s">
        <v>11</v>
      </c>
      <c r="C16" s="290"/>
      <c r="D16" s="7" t="s">
        <v>271</v>
      </c>
      <c r="E16" s="61"/>
      <c r="F16" s="7">
        <v>5</v>
      </c>
      <c r="G16" s="7"/>
      <c r="H16" s="61"/>
      <c r="I16" s="7"/>
      <c r="J16" s="8"/>
      <c r="K16" s="61"/>
      <c r="L16" s="8"/>
      <c r="M16" s="7" t="s">
        <v>272</v>
      </c>
      <c r="N16" s="61"/>
      <c r="O16" s="7">
        <v>10</v>
      </c>
      <c r="P16" s="7"/>
      <c r="Q16" s="61"/>
      <c r="R16" s="7"/>
      <c r="S16" s="7"/>
      <c r="T16" s="115"/>
      <c r="U16" s="7"/>
      <c r="V16" s="292"/>
      <c r="W16" s="51" t="s">
        <v>67</v>
      </c>
      <c r="X16" s="57" t="s">
        <v>31</v>
      </c>
      <c r="Y16" s="53">
        <f>AB17</f>
        <v>2.5</v>
      </c>
      <c r="Z16" s="27"/>
      <c r="AA16" s="28" t="s">
        <v>32</v>
      </c>
      <c r="AB16" s="29">
        <v>1.6</v>
      </c>
      <c r="AC16" s="29">
        <f>AB16*1</f>
        <v>1.6</v>
      </c>
      <c r="AD16" s="29" t="s">
        <v>30</v>
      </c>
      <c r="AE16" s="29">
        <f>AB16*5</f>
        <v>8</v>
      </c>
      <c r="AF16" s="29">
        <f>AC16*4+AE16*4</f>
        <v>38.4</v>
      </c>
    </row>
    <row r="17" spans="2:32" ht="27.95" customHeight="1">
      <c r="B17" s="294" t="s">
        <v>39</v>
      </c>
      <c r="C17" s="290"/>
      <c r="D17" s="7" t="s">
        <v>273</v>
      </c>
      <c r="E17" s="61"/>
      <c r="F17" s="7">
        <v>5</v>
      </c>
      <c r="G17" s="7"/>
      <c r="H17" s="61"/>
      <c r="I17" s="7"/>
      <c r="J17" s="8"/>
      <c r="K17" s="61"/>
      <c r="L17" s="8"/>
      <c r="M17" s="7"/>
      <c r="N17" s="61"/>
      <c r="O17" s="7"/>
      <c r="P17" s="7"/>
      <c r="Q17" s="61"/>
      <c r="R17" s="7"/>
      <c r="S17" s="115"/>
      <c r="T17" s="115"/>
      <c r="U17" s="115"/>
      <c r="V17" s="292"/>
      <c r="W17" s="56" t="s">
        <v>12</v>
      </c>
      <c r="X17" s="57" t="s">
        <v>34</v>
      </c>
      <c r="Y17" s="53">
        <v>0</v>
      </c>
      <c r="Z17" s="28"/>
      <c r="AA17" s="28" t="s">
        <v>35</v>
      </c>
      <c r="AB17" s="29">
        <v>2.5</v>
      </c>
      <c r="AC17" s="29"/>
      <c r="AD17" s="29">
        <f>AB17*5</f>
        <v>12.5</v>
      </c>
      <c r="AE17" s="29" t="s">
        <v>30</v>
      </c>
      <c r="AF17" s="29">
        <f>AD17*9</f>
        <v>112.5</v>
      </c>
    </row>
    <row r="18" spans="2:32" ht="27.95" customHeight="1">
      <c r="B18" s="294"/>
      <c r="C18" s="290"/>
      <c r="D18" s="7" t="s">
        <v>274</v>
      </c>
      <c r="E18" s="61"/>
      <c r="F18" s="7">
        <v>5</v>
      </c>
      <c r="G18" s="7"/>
      <c r="H18" s="61"/>
      <c r="I18" s="7"/>
      <c r="J18" s="7"/>
      <c r="K18" s="61"/>
      <c r="L18" s="7"/>
      <c r="M18" s="7"/>
      <c r="N18" s="61"/>
      <c r="O18" s="7"/>
      <c r="P18" s="7"/>
      <c r="Q18" s="61"/>
      <c r="R18" s="7"/>
      <c r="S18" s="115"/>
      <c r="T18" s="115"/>
      <c r="U18" s="115"/>
      <c r="V18" s="292"/>
      <c r="W18" s="51" t="s">
        <v>68</v>
      </c>
      <c r="X18" s="111" t="s">
        <v>43</v>
      </c>
      <c r="Y18" s="63">
        <v>0</v>
      </c>
      <c r="Z18" s="27"/>
      <c r="AA18" s="28" t="s">
        <v>36</v>
      </c>
      <c r="AB18" s="29">
        <v>1</v>
      </c>
      <c r="AE18" s="28">
        <f>AB18*15</f>
        <v>15</v>
      </c>
    </row>
    <row r="19" spans="2:32" ht="27.95" customHeight="1">
      <c r="B19" s="64" t="s">
        <v>37</v>
      </c>
      <c r="C19" s="65"/>
      <c r="D19" s="7" t="s">
        <v>275</v>
      </c>
      <c r="E19" s="61"/>
      <c r="F19" s="7">
        <v>5</v>
      </c>
      <c r="G19" s="7"/>
      <c r="H19" s="61"/>
      <c r="I19" s="7"/>
      <c r="J19" s="7"/>
      <c r="K19" s="61"/>
      <c r="L19" s="7"/>
      <c r="M19" s="7"/>
      <c r="N19" s="61"/>
      <c r="O19" s="7"/>
      <c r="P19" s="7"/>
      <c r="Q19" s="61"/>
      <c r="R19" s="7"/>
      <c r="S19" s="8"/>
      <c r="T19" s="115"/>
      <c r="U19" s="115"/>
      <c r="V19" s="292"/>
      <c r="W19" s="56" t="s">
        <v>13</v>
      </c>
      <c r="X19" s="66"/>
      <c r="Y19" s="53"/>
      <c r="Z19" s="28"/>
      <c r="AC19" s="28">
        <f>SUM(AC14:AC18)</f>
        <v>28</v>
      </c>
      <c r="AD19" s="28">
        <f>SUM(AD14:AD18)</f>
        <v>22.5</v>
      </c>
      <c r="AE19" s="28">
        <f>SUM(AE14:AE18)</f>
        <v>116</v>
      </c>
      <c r="AF19" s="28">
        <f>AC19*4+AD19*9+AE19*4</f>
        <v>778.5</v>
      </c>
    </row>
    <row r="20" spans="2:32" ht="27.95" customHeight="1">
      <c r="B20" s="67"/>
      <c r="C20" s="68"/>
      <c r="D20" s="7" t="s">
        <v>221</v>
      </c>
      <c r="E20" s="61"/>
      <c r="F20" s="7" t="s">
        <v>369</v>
      </c>
      <c r="G20" s="7"/>
      <c r="H20" s="61"/>
      <c r="I20" s="7"/>
      <c r="J20" s="7"/>
      <c r="K20" s="61"/>
      <c r="L20" s="7"/>
      <c r="M20" s="7"/>
      <c r="N20" s="61"/>
      <c r="O20" s="7"/>
      <c r="P20" s="7"/>
      <c r="Q20" s="61"/>
      <c r="R20" s="7"/>
      <c r="S20" s="7"/>
      <c r="T20" s="61"/>
      <c r="U20" s="7"/>
      <c r="V20" s="293"/>
      <c r="W20" s="51" t="s">
        <v>53</v>
      </c>
      <c r="X20" s="62"/>
      <c r="Y20" s="63"/>
      <c r="Z20" s="27"/>
      <c r="AC20" s="69">
        <f>AC19*4/AF19</f>
        <v>0.14386640976236351</v>
      </c>
      <c r="AD20" s="69">
        <f>AD19*9/AF19</f>
        <v>0.26011560693641617</v>
      </c>
      <c r="AE20" s="69">
        <f>AE19*4/AF19</f>
        <v>0.59601798330122024</v>
      </c>
    </row>
    <row r="21" spans="2:32" s="49" customFormat="1" ht="27.95" customHeight="1">
      <c r="B21" s="72">
        <v>1</v>
      </c>
      <c r="C21" s="290"/>
      <c r="D21" s="45" t="str">
        <f>'0102-0119'!I5</f>
        <v>香Q白飯</v>
      </c>
      <c r="E21" s="45" t="s">
        <v>16</v>
      </c>
      <c r="F21" s="3" t="s">
        <v>17</v>
      </c>
      <c r="G21" s="45" t="str">
        <f>'0102-0119'!I6</f>
        <v>無敵霸王轟炸大雞排(炸)</v>
      </c>
      <c r="H21" s="45" t="s">
        <v>148</v>
      </c>
      <c r="I21" s="3" t="s">
        <v>17</v>
      </c>
      <c r="J21" s="45" t="str">
        <f>'0102-0119'!I7</f>
        <v>台南府城爭霸八寶肉燥(豆)</v>
      </c>
      <c r="K21" s="45" t="s">
        <v>146</v>
      </c>
      <c r="L21" s="3" t="s">
        <v>17</v>
      </c>
      <c r="M21" s="45" t="str">
        <f>'0102-0119'!I8</f>
        <v>成吉思汗蒙古烤肉</v>
      </c>
      <c r="N21" s="45" t="s">
        <v>204</v>
      </c>
      <c r="O21" s="3" t="s">
        <v>17</v>
      </c>
      <c r="P21" s="45" t="str">
        <f>'0102-0119'!I9</f>
        <v>高麗菜</v>
      </c>
      <c r="Q21" s="45" t="s">
        <v>20</v>
      </c>
      <c r="R21" s="3" t="s">
        <v>17</v>
      </c>
      <c r="S21" s="45" t="str">
        <f>'0102-0119'!I10</f>
        <v>冬瓜湯</v>
      </c>
      <c r="T21" s="45" t="s">
        <v>18</v>
      </c>
      <c r="U21" s="3" t="s">
        <v>17</v>
      </c>
      <c r="V21" s="291"/>
      <c r="W21" s="46" t="s">
        <v>8</v>
      </c>
      <c r="X21" s="47" t="s">
        <v>21</v>
      </c>
      <c r="Y21" s="48">
        <v>5</v>
      </c>
      <c r="Z21" s="28"/>
      <c r="AA21" s="28"/>
      <c r="AB21" s="29"/>
      <c r="AC21" s="28" t="s">
        <v>22</v>
      </c>
      <c r="AD21" s="28" t="s">
        <v>23</v>
      </c>
      <c r="AE21" s="28" t="s">
        <v>24</v>
      </c>
      <c r="AF21" s="28" t="s">
        <v>25</v>
      </c>
    </row>
    <row r="22" spans="2:32" s="77" customFormat="1" ht="27.75" customHeight="1">
      <c r="B22" s="73" t="s">
        <v>9</v>
      </c>
      <c r="C22" s="290"/>
      <c r="D22" s="7" t="s">
        <v>320</v>
      </c>
      <c r="E22" s="8"/>
      <c r="F22" s="7">
        <v>100</v>
      </c>
      <c r="G22" s="7" t="s">
        <v>321</v>
      </c>
      <c r="H22" s="7"/>
      <c r="I22" s="7">
        <v>50</v>
      </c>
      <c r="J22" s="7" t="s">
        <v>322</v>
      </c>
      <c r="K22" s="7"/>
      <c r="L22" s="7">
        <v>30</v>
      </c>
      <c r="M22" s="6" t="s">
        <v>322</v>
      </c>
      <c r="N22" s="5"/>
      <c r="O22" s="6">
        <v>10</v>
      </c>
      <c r="P22" s="7" t="str">
        <f>P21</f>
        <v>高麗菜</v>
      </c>
      <c r="Q22" s="7" t="s">
        <v>356</v>
      </c>
      <c r="R22" s="7">
        <v>100</v>
      </c>
      <c r="S22" s="7" t="s">
        <v>206</v>
      </c>
      <c r="T22" s="7"/>
      <c r="U22" s="7">
        <v>30</v>
      </c>
      <c r="V22" s="292"/>
      <c r="W22" s="51" t="s">
        <v>48</v>
      </c>
      <c r="X22" s="52" t="s">
        <v>26</v>
      </c>
      <c r="Y22" s="53">
        <v>2.8</v>
      </c>
      <c r="Z22" s="74"/>
      <c r="AA22" s="75" t="s">
        <v>27</v>
      </c>
      <c r="AB22" s="76">
        <v>6.2</v>
      </c>
      <c r="AC22" s="76">
        <f>AB22*2</f>
        <v>12.4</v>
      </c>
      <c r="AD22" s="76"/>
      <c r="AE22" s="76">
        <f>AB22*15</f>
        <v>93</v>
      </c>
      <c r="AF22" s="76">
        <f>AC22*4+AE22*4</f>
        <v>421.6</v>
      </c>
    </row>
    <row r="23" spans="2:32" s="77" customFormat="1" ht="27.95" customHeight="1">
      <c r="B23" s="73">
        <v>3</v>
      </c>
      <c r="C23" s="290"/>
      <c r="D23" s="7"/>
      <c r="E23" s="8"/>
      <c r="F23" s="7"/>
      <c r="G23" s="7"/>
      <c r="H23" s="7"/>
      <c r="I23" s="7"/>
      <c r="J23" s="7" t="s">
        <v>323</v>
      </c>
      <c r="K23" s="8" t="s">
        <v>324</v>
      </c>
      <c r="L23" s="7">
        <v>20</v>
      </c>
      <c r="M23" s="6" t="s">
        <v>325</v>
      </c>
      <c r="N23" s="5"/>
      <c r="O23" s="6">
        <v>30</v>
      </c>
      <c r="P23" s="7"/>
      <c r="Q23" s="7"/>
      <c r="R23" s="7"/>
      <c r="S23" s="7"/>
      <c r="T23" s="7"/>
      <c r="U23" s="7"/>
      <c r="V23" s="292"/>
      <c r="W23" s="56" t="s">
        <v>10</v>
      </c>
      <c r="X23" s="57" t="s">
        <v>28</v>
      </c>
      <c r="Y23" s="53">
        <v>2</v>
      </c>
      <c r="Z23" s="78"/>
      <c r="AA23" s="79" t="s">
        <v>29</v>
      </c>
      <c r="AB23" s="76">
        <v>2.2000000000000002</v>
      </c>
      <c r="AC23" s="80">
        <f>AB23*7</f>
        <v>15.400000000000002</v>
      </c>
      <c r="AD23" s="76">
        <f>AB23*5</f>
        <v>11</v>
      </c>
      <c r="AE23" s="76" t="s">
        <v>30</v>
      </c>
      <c r="AF23" s="81">
        <f>AC23*4+AD23*9</f>
        <v>160.60000000000002</v>
      </c>
    </row>
    <row r="24" spans="2:32" s="77" customFormat="1" ht="27.95" customHeight="1">
      <c r="B24" s="73" t="s">
        <v>11</v>
      </c>
      <c r="C24" s="290"/>
      <c r="D24" s="7"/>
      <c r="E24" s="8"/>
      <c r="F24" s="7"/>
      <c r="G24" s="7"/>
      <c r="H24" s="61"/>
      <c r="I24" s="7"/>
      <c r="J24" s="7" t="s">
        <v>326</v>
      </c>
      <c r="K24" s="8"/>
      <c r="L24" s="7">
        <v>10</v>
      </c>
      <c r="M24" s="6" t="s">
        <v>327</v>
      </c>
      <c r="N24" s="5"/>
      <c r="O24" s="6">
        <v>20</v>
      </c>
      <c r="P24" s="7"/>
      <c r="Q24" s="61"/>
      <c r="R24" s="7"/>
      <c r="S24" s="8"/>
      <c r="T24" s="61"/>
      <c r="U24" s="7"/>
      <c r="V24" s="292"/>
      <c r="W24" s="51" t="s">
        <v>57</v>
      </c>
      <c r="X24" s="57" t="s">
        <v>31</v>
      </c>
      <c r="Y24" s="53">
        <f>AB25</f>
        <v>2.5</v>
      </c>
      <c r="Z24" s="74"/>
      <c r="AA24" s="82" t="s">
        <v>32</v>
      </c>
      <c r="AB24" s="76">
        <v>1.6</v>
      </c>
      <c r="AC24" s="76">
        <f>AB24*1</f>
        <v>1.6</v>
      </c>
      <c r="AD24" s="76" t="s">
        <v>30</v>
      </c>
      <c r="AE24" s="76">
        <f>AB24*5</f>
        <v>8</v>
      </c>
      <c r="AF24" s="76">
        <f>AC24*4+AE24*4</f>
        <v>38.4</v>
      </c>
    </row>
    <row r="25" spans="2:32" s="77" customFormat="1" ht="27.95" customHeight="1">
      <c r="B25" s="298" t="s">
        <v>40</v>
      </c>
      <c r="C25" s="290"/>
      <c r="D25" s="8"/>
      <c r="E25" s="8"/>
      <c r="F25" s="8"/>
      <c r="G25" s="7"/>
      <c r="H25" s="61"/>
      <c r="I25" s="7"/>
      <c r="J25" s="7"/>
      <c r="K25" s="61"/>
      <c r="L25" s="7"/>
      <c r="M25" s="6" t="s">
        <v>328</v>
      </c>
      <c r="N25" s="5"/>
      <c r="O25" s="6">
        <v>10</v>
      </c>
      <c r="P25" s="7"/>
      <c r="Q25" s="61"/>
      <c r="R25" s="7"/>
      <c r="S25" s="7"/>
      <c r="T25" s="61"/>
      <c r="U25" s="7"/>
      <c r="V25" s="292"/>
      <c r="W25" s="56" t="s">
        <v>12</v>
      </c>
      <c r="X25" s="57" t="s">
        <v>34</v>
      </c>
      <c r="Y25" s="53">
        <f>AB26</f>
        <v>0</v>
      </c>
      <c r="Z25" s="78"/>
      <c r="AA25" s="82" t="s">
        <v>35</v>
      </c>
      <c r="AB25" s="76">
        <v>2.5</v>
      </c>
      <c r="AC25" s="76"/>
      <c r="AD25" s="76">
        <f>AB25*5</f>
        <v>12.5</v>
      </c>
      <c r="AE25" s="76" t="s">
        <v>30</v>
      </c>
      <c r="AF25" s="76">
        <f>AD25*9</f>
        <v>112.5</v>
      </c>
    </row>
    <row r="26" spans="2:32" s="77" customFormat="1" ht="27.95" customHeight="1">
      <c r="B26" s="298"/>
      <c r="C26" s="290"/>
      <c r="D26" s="8"/>
      <c r="E26" s="8"/>
      <c r="F26" s="8"/>
      <c r="G26" s="83"/>
      <c r="H26" s="61"/>
      <c r="I26" s="7"/>
      <c r="J26" s="7"/>
      <c r="K26" s="61"/>
      <c r="L26" s="7"/>
      <c r="M26" s="7"/>
      <c r="N26" s="61"/>
      <c r="O26" s="7"/>
      <c r="P26" s="7"/>
      <c r="Q26" s="61"/>
      <c r="R26" s="7"/>
      <c r="S26" s="7"/>
      <c r="T26" s="61"/>
      <c r="U26" s="7"/>
      <c r="V26" s="292"/>
      <c r="W26" s="51" t="s">
        <v>52</v>
      </c>
      <c r="X26" s="111" t="s">
        <v>43</v>
      </c>
      <c r="Y26" s="53">
        <v>0</v>
      </c>
      <c r="Z26" s="74"/>
      <c r="AA26" s="82" t="s">
        <v>36</v>
      </c>
      <c r="AB26" s="76"/>
      <c r="AC26" s="82"/>
      <c r="AD26" s="82"/>
      <c r="AE26" s="82">
        <f>AB26*15</f>
        <v>0</v>
      </c>
      <c r="AF26" s="82"/>
    </row>
    <row r="27" spans="2:32" s="77" customFormat="1" ht="27.95" customHeight="1">
      <c r="B27" s="84" t="s">
        <v>37</v>
      </c>
      <c r="C27" s="85"/>
      <c r="D27" s="61"/>
      <c r="E27" s="61"/>
      <c r="F27" s="7"/>
      <c r="G27" s="7"/>
      <c r="H27" s="61"/>
      <c r="I27" s="7"/>
      <c r="J27" s="7"/>
      <c r="K27" s="61"/>
      <c r="L27" s="7"/>
      <c r="M27" s="7"/>
      <c r="N27" s="61"/>
      <c r="O27" s="7"/>
      <c r="P27" s="7"/>
      <c r="Q27" s="61"/>
      <c r="R27" s="7"/>
      <c r="S27" s="7"/>
      <c r="T27" s="61"/>
      <c r="U27" s="7"/>
      <c r="V27" s="292"/>
      <c r="W27" s="56" t="s">
        <v>13</v>
      </c>
      <c r="X27" s="66"/>
      <c r="Y27" s="53"/>
      <c r="Z27" s="78"/>
      <c r="AA27" s="82"/>
      <c r="AB27" s="76"/>
      <c r="AC27" s="82">
        <f>SUM(AC22:AC26)</f>
        <v>29.400000000000006</v>
      </c>
      <c r="AD27" s="82">
        <f>SUM(AD22:AD26)</f>
        <v>23.5</v>
      </c>
      <c r="AE27" s="82">
        <f>SUM(AE22:AE26)</f>
        <v>101</v>
      </c>
      <c r="AF27" s="82">
        <f>AC27*4+AD27*9+AE27*4</f>
        <v>733.1</v>
      </c>
    </row>
    <row r="28" spans="2:32" s="77" customFormat="1" ht="27.95" customHeight="1" thickBot="1">
      <c r="B28" s="86"/>
      <c r="C28" s="87"/>
      <c r="D28" s="61"/>
      <c r="E28" s="61"/>
      <c r="F28" s="7"/>
      <c r="G28" s="7"/>
      <c r="H28" s="61"/>
      <c r="I28" s="7"/>
      <c r="J28" s="7"/>
      <c r="K28" s="61"/>
      <c r="L28" s="7"/>
      <c r="M28" s="7"/>
      <c r="N28" s="61"/>
      <c r="O28" s="7"/>
      <c r="P28" s="7"/>
      <c r="Q28" s="61"/>
      <c r="R28" s="7"/>
      <c r="S28" s="7"/>
      <c r="T28" s="61"/>
      <c r="U28" s="7"/>
      <c r="V28" s="293"/>
      <c r="W28" s="51" t="s">
        <v>69</v>
      </c>
      <c r="X28" s="71"/>
      <c r="Y28" s="53"/>
      <c r="Z28" s="74"/>
      <c r="AA28" s="78"/>
      <c r="AB28" s="88"/>
      <c r="AC28" s="89">
        <f>AC27*4/AF27</f>
        <v>0.16041467739735374</v>
      </c>
      <c r="AD28" s="89">
        <f>AD27*9/AF27</f>
        <v>0.28850088664575091</v>
      </c>
      <c r="AE28" s="89">
        <f>AE27*4/AF27</f>
        <v>0.55108443595689538</v>
      </c>
      <c r="AF28" s="78"/>
    </row>
    <row r="29" spans="2:32" s="49" customFormat="1" ht="27.95" customHeight="1">
      <c r="B29" s="44">
        <v>1</v>
      </c>
      <c r="C29" s="290"/>
      <c r="D29" s="45" t="str">
        <f>'0102-0119'!M5</f>
        <v>地瓜飯</v>
      </c>
      <c r="E29" s="45" t="s">
        <v>16</v>
      </c>
      <c r="F29" s="3" t="s">
        <v>17</v>
      </c>
      <c r="G29" s="45" t="str">
        <f>'0102-0119'!M6</f>
        <v>嚴選帶骨豬大排骨</v>
      </c>
      <c r="H29" s="45" t="s">
        <v>78</v>
      </c>
      <c r="I29" s="3" t="s">
        <v>17</v>
      </c>
      <c r="J29" s="45" t="str">
        <f>'0102-0119'!M7</f>
        <v>炸鹽酥雞加梅粉薯條(炸)</v>
      </c>
      <c r="K29" s="45" t="s">
        <v>209</v>
      </c>
      <c r="L29" s="3" t="s">
        <v>17</v>
      </c>
      <c r="M29" s="45" t="str">
        <f>'0102-0119'!M8</f>
        <v>深海蔥爆炒魷魚(海)</v>
      </c>
      <c r="N29" s="45" t="s">
        <v>77</v>
      </c>
      <c r="O29" s="3" t="s">
        <v>17</v>
      </c>
      <c r="P29" s="45" t="str">
        <f>'0102-0119'!M9</f>
        <v>有機小松菜</v>
      </c>
      <c r="Q29" s="45" t="s">
        <v>20</v>
      </c>
      <c r="R29" s="3" t="s">
        <v>17</v>
      </c>
      <c r="S29" s="45" t="str">
        <f>'0102-0119'!M10</f>
        <v>紅豆綜合芋圓湯(加)</v>
      </c>
      <c r="T29" s="45" t="s">
        <v>18</v>
      </c>
      <c r="U29" s="3" t="s">
        <v>17</v>
      </c>
      <c r="V29" s="291"/>
      <c r="W29" s="4" t="s">
        <v>8</v>
      </c>
      <c r="X29" s="47" t="s">
        <v>21</v>
      </c>
      <c r="Y29" s="90">
        <v>5</v>
      </c>
      <c r="Z29" s="28"/>
      <c r="AA29" s="28"/>
      <c r="AB29" s="29"/>
      <c r="AC29" s="28" t="s">
        <v>22</v>
      </c>
      <c r="AD29" s="28" t="s">
        <v>23</v>
      </c>
      <c r="AE29" s="28" t="s">
        <v>24</v>
      </c>
      <c r="AF29" s="28" t="s">
        <v>25</v>
      </c>
    </row>
    <row r="30" spans="2:32" ht="27.95" customHeight="1">
      <c r="B30" s="50" t="s">
        <v>9</v>
      </c>
      <c r="C30" s="290"/>
      <c r="D30" s="8" t="s">
        <v>155</v>
      </c>
      <c r="E30" s="8"/>
      <c r="F30" s="8">
        <v>60</v>
      </c>
      <c r="G30" s="7" t="s">
        <v>276</v>
      </c>
      <c r="H30" s="7"/>
      <c r="I30" s="7">
        <v>60</v>
      </c>
      <c r="J30" s="7" t="s">
        <v>208</v>
      </c>
      <c r="K30" s="8"/>
      <c r="L30" s="7">
        <v>30</v>
      </c>
      <c r="M30" s="8" t="s">
        <v>182</v>
      </c>
      <c r="N30" s="7" t="s">
        <v>357</v>
      </c>
      <c r="O30" s="8">
        <v>40</v>
      </c>
      <c r="P30" s="7" t="str">
        <f>P29</f>
        <v>有機小松菜</v>
      </c>
      <c r="Q30" s="7" t="s">
        <v>354</v>
      </c>
      <c r="R30" s="7">
        <v>110</v>
      </c>
      <c r="S30" s="8" t="s">
        <v>359</v>
      </c>
      <c r="T30" s="7"/>
      <c r="U30" s="7">
        <v>10</v>
      </c>
      <c r="V30" s="292"/>
      <c r="W30" s="9" t="s">
        <v>59</v>
      </c>
      <c r="X30" s="52" t="s">
        <v>26</v>
      </c>
      <c r="Y30" s="91">
        <v>2.9</v>
      </c>
      <c r="Z30" s="27"/>
      <c r="AA30" s="54" t="s">
        <v>27</v>
      </c>
      <c r="AB30" s="29">
        <v>6.3</v>
      </c>
      <c r="AC30" s="29">
        <f>AB30*2</f>
        <v>12.6</v>
      </c>
      <c r="AD30" s="29"/>
      <c r="AE30" s="29">
        <f>AB30*15</f>
        <v>94.5</v>
      </c>
      <c r="AF30" s="29">
        <f>AC30*4+AE30*4</f>
        <v>428.4</v>
      </c>
    </row>
    <row r="31" spans="2:32" ht="27.95" customHeight="1">
      <c r="B31" s="50">
        <v>4</v>
      </c>
      <c r="C31" s="290"/>
      <c r="D31" s="8" t="s">
        <v>45</v>
      </c>
      <c r="E31" s="8"/>
      <c r="F31" s="8">
        <v>30</v>
      </c>
      <c r="G31" s="7"/>
      <c r="H31" s="7"/>
      <c r="I31" s="7"/>
      <c r="J31" s="7" t="s">
        <v>210</v>
      </c>
      <c r="K31" s="8"/>
      <c r="L31" s="7">
        <v>45</v>
      </c>
      <c r="M31" s="8" t="s">
        <v>76</v>
      </c>
      <c r="N31" s="7"/>
      <c r="O31" s="8">
        <v>50</v>
      </c>
      <c r="P31" s="7"/>
      <c r="Q31" s="7"/>
      <c r="R31" s="7"/>
      <c r="S31" s="5" t="s">
        <v>360</v>
      </c>
      <c r="T31" s="6" t="s">
        <v>361</v>
      </c>
      <c r="U31" s="6">
        <v>30</v>
      </c>
      <c r="V31" s="292"/>
      <c r="W31" s="10" t="s">
        <v>10</v>
      </c>
      <c r="X31" s="57" t="s">
        <v>28</v>
      </c>
      <c r="Y31" s="91">
        <v>2</v>
      </c>
      <c r="Z31" s="28"/>
      <c r="AA31" s="58" t="s">
        <v>29</v>
      </c>
      <c r="AB31" s="29">
        <v>2</v>
      </c>
      <c r="AC31" s="59">
        <f>AB31*7</f>
        <v>14</v>
      </c>
      <c r="AD31" s="29">
        <f>AB31*5</f>
        <v>10</v>
      </c>
      <c r="AE31" s="29" t="s">
        <v>30</v>
      </c>
      <c r="AF31" s="60">
        <f>AC31*4+AD31*9</f>
        <v>146</v>
      </c>
    </row>
    <row r="32" spans="2:32" ht="27.95" customHeight="1">
      <c r="B32" s="50" t="s">
        <v>11</v>
      </c>
      <c r="C32" s="290"/>
      <c r="D32" s="7"/>
      <c r="E32" s="61"/>
      <c r="F32" s="7"/>
      <c r="G32" s="7"/>
      <c r="H32" s="61"/>
      <c r="I32" s="7"/>
      <c r="J32" s="8"/>
      <c r="K32" s="61"/>
      <c r="L32" s="8"/>
      <c r="M32" s="8" t="s">
        <v>118</v>
      </c>
      <c r="N32" s="61"/>
      <c r="O32" s="8">
        <v>10</v>
      </c>
      <c r="P32" s="7"/>
      <c r="Q32" s="61"/>
      <c r="R32" s="7"/>
      <c r="S32" s="7"/>
      <c r="T32" s="8"/>
      <c r="U32" s="7"/>
      <c r="V32" s="292"/>
      <c r="W32" s="9" t="s">
        <v>60</v>
      </c>
      <c r="X32" s="57" t="s">
        <v>31</v>
      </c>
      <c r="Y32" s="91">
        <f>AB33</f>
        <v>2.5</v>
      </c>
      <c r="Z32" s="27"/>
      <c r="AA32" s="28" t="s">
        <v>32</v>
      </c>
      <c r="AB32" s="29">
        <v>1.7</v>
      </c>
      <c r="AC32" s="29">
        <f>AB32*1</f>
        <v>1.7</v>
      </c>
      <c r="AD32" s="29" t="s">
        <v>30</v>
      </c>
      <c r="AE32" s="29">
        <f>AB32*5</f>
        <v>8.5</v>
      </c>
      <c r="AF32" s="29">
        <f>AC32*4+AE32*4</f>
        <v>40.799999999999997</v>
      </c>
    </row>
    <row r="33" spans="2:32" ht="27.95" customHeight="1">
      <c r="B33" s="294" t="s">
        <v>41</v>
      </c>
      <c r="C33" s="290"/>
      <c r="D33" s="7"/>
      <c r="E33" s="61"/>
      <c r="F33" s="7"/>
      <c r="G33" s="7"/>
      <c r="H33" s="61"/>
      <c r="I33" s="7"/>
      <c r="J33" s="8"/>
      <c r="K33" s="61"/>
      <c r="L33" s="8"/>
      <c r="M33" s="8"/>
      <c r="N33" s="61"/>
      <c r="O33" s="8"/>
      <c r="P33" s="7"/>
      <c r="Q33" s="61"/>
      <c r="R33" s="7"/>
      <c r="S33" s="8"/>
      <c r="T33" s="61"/>
      <c r="U33" s="7"/>
      <c r="V33" s="292"/>
      <c r="W33" s="10" t="s">
        <v>12</v>
      </c>
      <c r="X33" s="57" t="s">
        <v>34</v>
      </c>
      <c r="Y33" s="91">
        <v>0</v>
      </c>
      <c r="Z33" s="28"/>
      <c r="AA33" s="28" t="s">
        <v>35</v>
      </c>
      <c r="AB33" s="29">
        <v>2.5</v>
      </c>
      <c r="AC33" s="29"/>
      <c r="AD33" s="29">
        <f>AB33*5</f>
        <v>12.5</v>
      </c>
      <c r="AE33" s="29" t="s">
        <v>30</v>
      </c>
      <c r="AF33" s="29">
        <f>AD33*9</f>
        <v>112.5</v>
      </c>
    </row>
    <row r="34" spans="2:32" ht="27.95" customHeight="1">
      <c r="B34" s="294"/>
      <c r="C34" s="290"/>
      <c r="D34" s="7"/>
      <c r="E34" s="61"/>
      <c r="F34" s="7"/>
      <c r="G34" s="7"/>
      <c r="H34" s="61"/>
      <c r="I34" s="7"/>
      <c r="J34" s="7"/>
      <c r="K34" s="61"/>
      <c r="L34" s="7"/>
      <c r="M34" s="7"/>
      <c r="N34" s="61"/>
      <c r="O34" s="7"/>
      <c r="P34" s="7"/>
      <c r="Q34" s="61"/>
      <c r="R34" s="7"/>
      <c r="S34" s="8"/>
      <c r="T34" s="61"/>
      <c r="U34" s="7"/>
      <c r="V34" s="292"/>
      <c r="W34" s="9" t="s">
        <v>50</v>
      </c>
      <c r="X34" s="111" t="s">
        <v>43</v>
      </c>
      <c r="Y34" s="91">
        <v>0</v>
      </c>
      <c r="Z34" s="27"/>
      <c r="AA34" s="28" t="s">
        <v>36</v>
      </c>
      <c r="AB34" s="29">
        <v>1</v>
      </c>
      <c r="AE34" s="28">
        <f>AB34*15</f>
        <v>15</v>
      </c>
    </row>
    <row r="35" spans="2:32" ht="27.95" customHeight="1">
      <c r="B35" s="64" t="s">
        <v>37</v>
      </c>
      <c r="C35" s="65"/>
      <c r="D35" s="61"/>
      <c r="E35" s="61"/>
      <c r="F35" s="7"/>
      <c r="G35" s="7"/>
      <c r="H35" s="61"/>
      <c r="I35" s="7"/>
      <c r="J35" s="7"/>
      <c r="K35" s="61"/>
      <c r="L35" s="7"/>
      <c r="M35" s="7"/>
      <c r="N35" s="61"/>
      <c r="O35" s="7"/>
      <c r="P35" s="7"/>
      <c r="Q35" s="61"/>
      <c r="R35" s="7"/>
      <c r="S35" s="7"/>
      <c r="T35" s="61"/>
      <c r="U35" s="7"/>
      <c r="V35" s="292"/>
      <c r="W35" s="10" t="s">
        <v>13</v>
      </c>
      <c r="X35" s="66"/>
      <c r="Y35" s="91"/>
      <c r="Z35" s="28"/>
      <c r="AC35" s="28">
        <f>SUM(AC30:AC34)</f>
        <v>28.3</v>
      </c>
      <c r="AD35" s="28">
        <f>SUM(AD30:AD34)</f>
        <v>22.5</v>
      </c>
      <c r="AE35" s="28">
        <f>SUM(AE30:AE34)</f>
        <v>118</v>
      </c>
      <c r="AF35" s="28">
        <f>AC35*4+AD35*9+AE35*4</f>
        <v>787.7</v>
      </c>
    </row>
    <row r="36" spans="2:32" ht="27.95" customHeight="1">
      <c r="B36" s="67"/>
      <c r="C36" s="68"/>
      <c r="D36" s="61"/>
      <c r="E36" s="61"/>
      <c r="F36" s="7"/>
      <c r="G36" s="7"/>
      <c r="H36" s="61"/>
      <c r="I36" s="7"/>
      <c r="J36" s="7"/>
      <c r="K36" s="61"/>
      <c r="L36" s="7"/>
      <c r="M36" s="7"/>
      <c r="N36" s="61"/>
      <c r="O36" s="7"/>
      <c r="P36" s="7"/>
      <c r="Q36" s="61"/>
      <c r="R36" s="7"/>
      <c r="S36" s="7"/>
      <c r="T36" s="61"/>
      <c r="U36" s="7"/>
      <c r="V36" s="293"/>
      <c r="W36" s="9" t="s">
        <v>61</v>
      </c>
      <c r="X36" s="62"/>
      <c r="Y36" s="91"/>
      <c r="Z36" s="27"/>
      <c r="AC36" s="69">
        <f>AC35*4/AF35</f>
        <v>0.14370953408658119</v>
      </c>
      <c r="AD36" s="69">
        <f>AD35*9/AF35</f>
        <v>0.25707756760187889</v>
      </c>
      <c r="AE36" s="69">
        <f>AE35*4/AF35</f>
        <v>0.5992128983115399</v>
      </c>
    </row>
    <row r="37" spans="2:32" s="49" customFormat="1" ht="27.95" customHeight="1">
      <c r="B37" s="44">
        <v>1</v>
      </c>
      <c r="C37" s="290"/>
      <c r="D37" s="45" t="str">
        <f>'0102-0119'!Q5</f>
        <v>維力熱銷炸醬拌麵(豆)</v>
      </c>
      <c r="E37" s="45" t="s">
        <v>18</v>
      </c>
      <c r="F37" s="3" t="s">
        <v>17</v>
      </c>
      <c r="G37" s="45" t="str">
        <f>'0102-0119'!Q6</f>
        <v>美式焰火炙燒烤大雞腿</v>
      </c>
      <c r="H37" s="45" t="s">
        <v>78</v>
      </c>
      <c r="I37" s="3" t="s">
        <v>17</v>
      </c>
      <c r="J37" s="45" t="str">
        <f>'0102-0119'!Q7</f>
        <v>韓式白菜炒肉片(醃)</v>
      </c>
      <c r="K37" s="45" t="s">
        <v>162</v>
      </c>
      <c r="L37" s="3" t="s">
        <v>17</v>
      </c>
      <c r="M37" s="45" t="str">
        <f>'0102-0119'!Q8</f>
        <v>爆餡濃郁奶皇包(冷)</v>
      </c>
      <c r="N37" s="45" t="s">
        <v>16</v>
      </c>
      <c r="O37" s="3" t="s">
        <v>17</v>
      </c>
      <c r="P37" s="45" t="str">
        <f>'0102-0119'!Q9</f>
        <v>菠菜</v>
      </c>
      <c r="Q37" s="45" t="s">
        <v>20</v>
      </c>
      <c r="R37" s="3" t="s">
        <v>17</v>
      </c>
      <c r="S37" s="45" t="str">
        <f>'0102-0119'!Q10</f>
        <v>菜頭湯</v>
      </c>
      <c r="T37" s="45" t="s">
        <v>18</v>
      </c>
      <c r="U37" s="3" t="s">
        <v>17</v>
      </c>
      <c r="V37" s="291"/>
      <c r="W37" s="4" t="s">
        <v>8</v>
      </c>
      <c r="X37" s="47" t="s">
        <v>21</v>
      </c>
      <c r="Y37" s="92">
        <v>5</v>
      </c>
      <c r="Z37" s="28"/>
      <c r="AA37" s="28"/>
      <c r="AB37" s="29"/>
      <c r="AC37" s="28" t="s">
        <v>22</v>
      </c>
      <c r="AD37" s="28" t="s">
        <v>23</v>
      </c>
      <c r="AE37" s="28" t="s">
        <v>24</v>
      </c>
      <c r="AF37" s="28" t="s">
        <v>25</v>
      </c>
    </row>
    <row r="38" spans="2:32" ht="27.95" customHeight="1">
      <c r="B38" s="50" t="s">
        <v>9</v>
      </c>
      <c r="C38" s="290"/>
      <c r="D38" s="8" t="s">
        <v>82</v>
      </c>
      <c r="E38" s="8"/>
      <c r="F38" s="8">
        <v>100</v>
      </c>
      <c r="G38" s="7" t="s">
        <v>189</v>
      </c>
      <c r="H38" s="7"/>
      <c r="I38" s="7">
        <v>60</v>
      </c>
      <c r="J38" s="7" t="s">
        <v>277</v>
      </c>
      <c r="K38" s="8"/>
      <c r="L38" s="7">
        <v>30</v>
      </c>
      <c r="M38" s="7" t="s">
        <v>211</v>
      </c>
      <c r="N38" s="8"/>
      <c r="O38" s="7">
        <v>40</v>
      </c>
      <c r="P38" s="7" t="str">
        <f>P37</f>
        <v>菠菜</v>
      </c>
      <c r="Q38" s="8" t="s">
        <v>354</v>
      </c>
      <c r="R38" s="7">
        <v>100</v>
      </c>
      <c r="S38" s="8" t="s">
        <v>281</v>
      </c>
      <c r="T38" s="8"/>
      <c r="U38" s="8">
        <v>30</v>
      </c>
      <c r="V38" s="292"/>
      <c r="W38" s="9" t="s">
        <v>62</v>
      </c>
      <c r="X38" s="52" t="s">
        <v>26</v>
      </c>
      <c r="Y38" s="91">
        <v>2.7</v>
      </c>
      <c r="Z38" s="27"/>
      <c r="AA38" s="54" t="s">
        <v>27</v>
      </c>
      <c r="AB38" s="29">
        <v>6</v>
      </c>
      <c r="AC38" s="29">
        <f>AB38*2</f>
        <v>12</v>
      </c>
      <c r="AD38" s="29"/>
      <c r="AE38" s="29">
        <f>AB38*15</f>
        <v>90</v>
      </c>
      <c r="AF38" s="29">
        <f>AC38*4+AE38*4</f>
        <v>408</v>
      </c>
    </row>
    <row r="39" spans="2:32" ht="27.95" customHeight="1">
      <c r="B39" s="50">
        <v>5</v>
      </c>
      <c r="C39" s="290"/>
      <c r="D39" s="8" t="s">
        <v>329</v>
      </c>
      <c r="E39" s="8" t="s">
        <v>331</v>
      </c>
      <c r="F39" s="8">
        <v>20</v>
      </c>
      <c r="G39" s="7"/>
      <c r="H39" s="7"/>
      <c r="I39" s="7"/>
      <c r="J39" s="7" t="s">
        <v>278</v>
      </c>
      <c r="K39" s="8"/>
      <c r="L39" s="7">
        <v>20</v>
      </c>
      <c r="M39" s="6"/>
      <c r="N39" s="8"/>
      <c r="O39" s="7"/>
      <c r="P39" s="7"/>
      <c r="Q39" s="8"/>
      <c r="R39" s="7"/>
      <c r="S39" s="8"/>
      <c r="T39" s="8"/>
      <c r="U39" s="8"/>
      <c r="V39" s="292"/>
      <c r="W39" s="10" t="s">
        <v>10</v>
      </c>
      <c r="X39" s="57" t="s">
        <v>28</v>
      </c>
      <c r="Y39" s="91">
        <v>2</v>
      </c>
      <c r="Z39" s="28"/>
      <c r="AA39" s="58" t="s">
        <v>29</v>
      </c>
      <c r="AB39" s="29">
        <v>2.2999999999999998</v>
      </c>
      <c r="AC39" s="59">
        <f>AB39*7</f>
        <v>16.099999999999998</v>
      </c>
      <c r="AD39" s="29">
        <f>AB39*5</f>
        <v>11.5</v>
      </c>
      <c r="AE39" s="29" t="s">
        <v>30</v>
      </c>
      <c r="AF39" s="60">
        <f>AC39*4+AD39*9</f>
        <v>167.89999999999998</v>
      </c>
    </row>
    <row r="40" spans="2:32" ht="27.95" customHeight="1">
      <c r="B40" s="50" t="s">
        <v>11</v>
      </c>
      <c r="C40" s="290"/>
      <c r="D40" s="8" t="s">
        <v>330</v>
      </c>
      <c r="E40" s="8"/>
      <c r="F40" s="8">
        <v>10</v>
      </c>
      <c r="G40" s="7"/>
      <c r="H40" s="61"/>
      <c r="I40" s="7"/>
      <c r="J40" s="7" t="s">
        <v>279</v>
      </c>
      <c r="K40" s="8" t="s">
        <v>262</v>
      </c>
      <c r="L40" s="7">
        <v>10</v>
      </c>
      <c r="M40" s="7"/>
      <c r="N40" s="8"/>
      <c r="O40" s="7"/>
      <c r="P40" s="7"/>
      <c r="Q40" s="8"/>
      <c r="R40" s="7"/>
      <c r="S40" s="8"/>
      <c r="T40" s="8"/>
      <c r="U40" s="8"/>
      <c r="V40" s="292"/>
      <c r="W40" s="9" t="s">
        <v>49</v>
      </c>
      <c r="X40" s="57" t="s">
        <v>31</v>
      </c>
      <c r="Y40" s="91">
        <f>AB41</f>
        <v>2.5</v>
      </c>
      <c r="Z40" s="27"/>
      <c r="AA40" s="28" t="s">
        <v>32</v>
      </c>
      <c r="AB40" s="29">
        <v>1.5</v>
      </c>
      <c r="AC40" s="29">
        <f>AB40*1</f>
        <v>1.5</v>
      </c>
      <c r="AD40" s="29" t="s">
        <v>30</v>
      </c>
      <c r="AE40" s="29">
        <f>AB40*5</f>
        <v>7.5</v>
      </c>
      <c r="AF40" s="29">
        <f>AC40*4+AE40*4</f>
        <v>36</v>
      </c>
    </row>
    <row r="41" spans="2:32" ht="27.95" customHeight="1">
      <c r="B41" s="294" t="s">
        <v>33</v>
      </c>
      <c r="C41" s="290"/>
      <c r="D41" s="8"/>
      <c r="E41" s="8"/>
      <c r="F41" s="8"/>
      <c r="G41" s="7"/>
      <c r="H41" s="8"/>
      <c r="I41" s="7"/>
      <c r="J41" s="6" t="s">
        <v>260</v>
      </c>
      <c r="K41" s="11"/>
      <c r="L41" s="6">
        <v>10</v>
      </c>
      <c r="M41" s="7"/>
      <c r="N41" s="8"/>
      <c r="O41" s="7"/>
      <c r="P41" s="7"/>
      <c r="Q41" s="8"/>
      <c r="R41" s="7"/>
      <c r="S41" s="8"/>
      <c r="T41" s="8"/>
      <c r="U41" s="8"/>
      <c r="V41" s="292"/>
      <c r="W41" s="10" t="s">
        <v>12</v>
      </c>
      <c r="X41" s="57" t="s">
        <v>34</v>
      </c>
      <c r="Y41" s="91">
        <f>AB42</f>
        <v>0</v>
      </c>
      <c r="Z41" s="28"/>
      <c r="AA41" s="28" t="s">
        <v>35</v>
      </c>
      <c r="AB41" s="29">
        <v>2.5</v>
      </c>
      <c r="AC41" s="29"/>
      <c r="AD41" s="29">
        <f>AB41*5</f>
        <v>12.5</v>
      </c>
      <c r="AE41" s="29" t="s">
        <v>30</v>
      </c>
      <c r="AF41" s="29">
        <f>AD41*9</f>
        <v>112.5</v>
      </c>
    </row>
    <row r="42" spans="2:32" ht="27.95" customHeight="1">
      <c r="B42" s="294"/>
      <c r="C42" s="290"/>
      <c r="D42" s="8"/>
      <c r="E42" s="8"/>
      <c r="F42" s="8"/>
      <c r="G42" s="7"/>
      <c r="H42" s="61"/>
      <c r="I42" s="7"/>
      <c r="J42" s="6"/>
      <c r="K42" s="8"/>
      <c r="L42" s="6"/>
      <c r="M42" s="7"/>
      <c r="N42" s="61"/>
      <c r="O42" s="7"/>
      <c r="P42" s="7"/>
      <c r="Q42" s="61"/>
      <c r="R42" s="7"/>
      <c r="S42" s="8"/>
      <c r="T42" s="61"/>
      <c r="U42" s="8"/>
      <c r="V42" s="292"/>
      <c r="W42" s="9" t="s">
        <v>54</v>
      </c>
      <c r="X42" s="111" t="s">
        <v>43</v>
      </c>
      <c r="Y42" s="91">
        <v>0</v>
      </c>
      <c r="Z42" s="27"/>
      <c r="AA42" s="28" t="s">
        <v>36</v>
      </c>
      <c r="AE42" s="28">
        <f>AB42*15</f>
        <v>0</v>
      </c>
    </row>
    <row r="43" spans="2:32" ht="27.95" customHeight="1">
      <c r="B43" s="64" t="s">
        <v>37</v>
      </c>
      <c r="C43" s="65"/>
      <c r="D43" s="61"/>
      <c r="E43" s="61"/>
      <c r="F43" s="7"/>
      <c r="G43" s="7"/>
      <c r="H43" s="61"/>
      <c r="I43" s="7"/>
      <c r="J43" s="8"/>
      <c r="K43" s="61"/>
      <c r="L43" s="8"/>
      <c r="M43" s="7"/>
      <c r="N43" s="61"/>
      <c r="O43" s="7"/>
      <c r="P43" s="7"/>
      <c r="Q43" s="61"/>
      <c r="R43" s="7"/>
      <c r="S43" s="8"/>
      <c r="T43" s="61"/>
      <c r="U43" s="8"/>
      <c r="V43" s="292"/>
      <c r="W43" s="10" t="s">
        <v>13</v>
      </c>
      <c r="X43" s="66"/>
      <c r="Y43" s="91"/>
      <c r="Z43" s="28"/>
      <c r="AC43" s="28">
        <f>SUM(AC38:AC42)</f>
        <v>29.599999999999998</v>
      </c>
      <c r="AD43" s="28">
        <f>SUM(AD38:AD42)</f>
        <v>24</v>
      </c>
      <c r="AE43" s="28">
        <f>SUM(AE38:AE42)</f>
        <v>97.5</v>
      </c>
      <c r="AF43" s="28">
        <f>AC43*4+AD43*9+AE43*4</f>
        <v>724.4</v>
      </c>
    </row>
    <row r="44" spans="2:32" ht="27.95" customHeight="1" thickBot="1">
      <c r="B44" s="94"/>
      <c r="C44" s="68"/>
      <c r="D44" s="95"/>
      <c r="E44" s="95"/>
      <c r="F44" s="96"/>
      <c r="G44" s="96"/>
      <c r="H44" s="95"/>
      <c r="I44" s="96"/>
      <c r="J44" s="96"/>
      <c r="K44" s="95"/>
      <c r="L44" s="96"/>
      <c r="M44" s="96"/>
      <c r="N44" s="95"/>
      <c r="O44" s="96"/>
      <c r="P44" s="96"/>
      <c r="Q44" s="95"/>
      <c r="R44" s="96"/>
      <c r="S44" s="96"/>
      <c r="T44" s="95"/>
      <c r="U44" s="96"/>
      <c r="V44" s="293"/>
      <c r="W44" s="13" t="s">
        <v>63</v>
      </c>
      <c r="X44" s="97"/>
      <c r="Y44" s="98"/>
      <c r="Z44" s="27"/>
      <c r="AC44" s="69">
        <f>AC43*4/AF43</f>
        <v>0.16344561016013251</v>
      </c>
      <c r="AD44" s="69">
        <f>AD43*9/AF43</f>
        <v>0.29817780231916069</v>
      </c>
      <c r="AE44" s="69">
        <f>AE43*4/AF43</f>
        <v>0.53837658752070683</v>
      </c>
    </row>
    <row r="45" spans="2:32" s="102" customFormat="1" ht="21.75" customHeight="1">
      <c r="B45" s="99"/>
      <c r="C45" s="28"/>
      <c r="D45" s="55"/>
      <c r="E45" s="100"/>
      <c r="F45" s="55"/>
      <c r="G45" s="55"/>
      <c r="H45" s="100"/>
      <c r="I45" s="55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101"/>
      <c r="AA45" s="82"/>
      <c r="AB45" s="76"/>
      <c r="AC45" s="82"/>
      <c r="AD45" s="82"/>
      <c r="AE45" s="82"/>
      <c r="AF45" s="82"/>
    </row>
    <row r="46" spans="2:32">
      <c r="B46" s="76"/>
      <c r="C46" s="102"/>
      <c r="D46" s="288"/>
      <c r="E46" s="288"/>
      <c r="F46" s="289"/>
      <c r="G46" s="289"/>
      <c r="H46" s="103"/>
      <c r="I46" s="28"/>
      <c r="J46" s="28"/>
      <c r="K46" s="103"/>
      <c r="L46" s="28"/>
      <c r="N46" s="103"/>
      <c r="O46" s="28"/>
      <c r="Q46" s="103"/>
      <c r="R46" s="28"/>
      <c r="T46" s="103"/>
      <c r="U46" s="28"/>
      <c r="V46" s="104"/>
      <c r="Y46" s="107"/>
    </row>
    <row r="47" spans="2:32">
      <c r="Y47" s="107"/>
    </row>
    <row r="48" spans="2:32">
      <c r="Y48" s="107"/>
    </row>
    <row r="49" spans="25:25">
      <c r="Y49" s="107"/>
    </row>
    <row r="50" spans="25:25">
      <c r="Y50" s="107"/>
    </row>
    <row r="51" spans="25:25">
      <c r="Y51" s="107"/>
    </row>
    <row r="52" spans="25:25">
      <c r="Y52" s="107"/>
    </row>
  </sheetData>
  <mergeCells count="19">
    <mergeCell ref="C13:C18"/>
    <mergeCell ref="V13:V20"/>
    <mergeCell ref="B17:B18"/>
    <mergeCell ref="C21:C26"/>
    <mergeCell ref="B1:Y1"/>
    <mergeCell ref="B2:G2"/>
    <mergeCell ref="C5:C10"/>
    <mergeCell ref="V5:V12"/>
    <mergeCell ref="B9:B10"/>
    <mergeCell ref="V21:V28"/>
    <mergeCell ref="B25:B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1599999999999999" right="0.17" top="0.18" bottom="0.17" header="0.5" footer="0.23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7" zoomScale="50" zoomScaleNormal="50" workbookViewId="0">
      <selection activeCell="S31" sqref="S31"/>
    </sheetView>
  </sheetViews>
  <sheetFormatPr defaultColWidth="9" defaultRowHeight="20.25"/>
  <cols>
    <col min="1" max="1" width="1.875" style="55" customWidth="1"/>
    <col min="2" max="2" width="4.875" style="99" customWidth="1"/>
    <col min="3" max="3" width="0" style="55" hidden="1" customWidth="1"/>
    <col min="4" max="4" width="18.625" style="55" customWidth="1"/>
    <col min="5" max="5" width="5.625" style="100" customWidth="1"/>
    <col min="6" max="6" width="9.625" style="55" customWidth="1"/>
    <col min="7" max="7" width="18.625" style="55" customWidth="1"/>
    <col min="8" max="8" width="5.625" style="100" customWidth="1"/>
    <col min="9" max="9" width="9.625" style="55" customWidth="1"/>
    <col min="10" max="10" width="18.625" style="55" customWidth="1"/>
    <col min="11" max="11" width="5.625" style="100" customWidth="1"/>
    <col min="12" max="12" width="9.625" style="55" customWidth="1"/>
    <col min="13" max="13" width="18.625" style="55" customWidth="1"/>
    <col min="14" max="14" width="5.625" style="100" customWidth="1"/>
    <col min="15" max="15" width="9.625" style="55" customWidth="1"/>
    <col min="16" max="16" width="18.625" style="55" customWidth="1"/>
    <col min="17" max="17" width="5.625" style="100" customWidth="1"/>
    <col min="18" max="18" width="9.625" style="55" customWidth="1"/>
    <col min="19" max="19" width="18.625" style="55" customWidth="1"/>
    <col min="20" max="20" width="5.625" style="100" customWidth="1"/>
    <col min="21" max="21" width="9.625" style="55" customWidth="1"/>
    <col min="22" max="22" width="5.25" style="108" customWidth="1"/>
    <col min="23" max="23" width="11.75" style="105" customWidth="1"/>
    <col min="24" max="24" width="11.25" style="106" customWidth="1"/>
    <col min="25" max="25" width="6.625" style="109" customWidth="1"/>
    <col min="26" max="26" width="10.625" style="55" customWidth="1"/>
    <col min="27" max="27" width="6" style="28" hidden="1" customWidth="1"/>
    <col min="28" max="28" width="5.5" style="29" hidden="1" customWidth="1"/>
    <col min="29" max="29" width="7.75" style="28" hidden="1" customWidth="1"/>
    <col min="30" max="30" width="8" style="28" hidden="1" customWidth="1"/>
    <col min="31" max="31" width="9" style="28" hidden="1" customWidth="1"/>
    <col min="32" max="32" width="6.875" style="28" hidden="1" customWidth="1"/>
    <col min="33" max="16384" width="9" style="55"/>
  </cols>
  <sheetData>
    <row r="1" spans="2:32" s="15" customFormat="1" ht="38.25">
      <c r="B1" s="295" t="s">
        <v>89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14"/>
      <c r="AB1" s="16"/>
    </row>
    <row r="2" spans="2:32" s="15" customFormat="1" ht="9.75" customHeight="1">
      <c r="B2" s="296"/>
      <c r="C2" s="297"/>
      <c r="D2" s="297"/>
      <c r="E2" s="297"/>
      <c r="F2" s="297"/>
      <c r="G2" s="297"/>
      <c r="H2" s="17"/>
      <c r="I2" s="14"/>
      <c r="J2" s="14"/>
      <c r="K2" s="17"/>
      <c r="L2" s="14"/>
      <c r="M2" s="14"/>
      <c r="N2" s="17"/>
      <c r="O2" s="14"/>
      <c r="P2" s="14"/>
      <c r="Q2" s="17"/>
      <c r="R2" s="14"/>
      <c r="S2" s="14"/>
      <c r="T2" s="17"/>
      <c r="U2" s="14"/>
      <c r="V2" s="18"/>
      <c r="W2" s="19"/>
      <c r="X2" s="20"/>
      <c r="Y2" s="19"/>
      <c r="Z2" s="14"/>
      <c r="AB2" s="16"/>
    </row>
    <row r="3" spans="2:32" s="28" customFormat="1" ht="31.5" customHeight="1" thickBot="1">
      <c r="B3" s="112" t="s">
        <v>44</v>
      </c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15"/>
      <c r="T3" s="22"/>
      <c r="U3" s="22"/>
      <c r="V3" s="23"/>
      <c r="W3" s="24"/>
      <c r="X3" s="25"/>
      <c r="Y3" s="26"/>
      <c r="Z3" s="27"/>
      <c r="AB3" s="29"/>
    </row>
    <row r="4" spans="2:32" s="43" customFormat="1" ht="43.5">
      <c r="B4" s="30" t="s">
        <v>0</v>
      </c>
      <c r="C4" s="31" t="s">
        <v>1</v>
      </c>
      <c r="D4" s="32" t="s">
        <v>2</v>
      </c>
      <c r="E4" s="33" t="s">
        <v>42</v>
      </c>
      <c r="F4" s="32"/>
      <c r="G4" s="32" t="s">
        <v>3</v>
      </c>
      <c r="H4" s="33" t="s">
        <v>42</v>
      </c>
      <c r="I4" s="32"/>
      <c r="J4" s="32" t="s">
        <v>4</v>
      </c>
      <c r="K4" s="33" t="s">
        <v>42</v>
      </c>
      <c r="L4" s="34"/>
      <c r="M4" s="32" t="s">
        <v>4</v>
      </c>
      <c r="N4" s="33" t="s">
        <v>42</v>
      </c>
      <c r="O4" s="32"/>
      <c r="P4" s="32" t="s">
        <v>4</v>
      </c>
      <c r="Q4" s="33" t="s">
        <v>42</v>
      </c>
      <c r="R4" s="32"/>
      <c r="S4" s="35" t="s">
        <v>5</v>
      </c>
      <c r="T4" s="33" t="s">
        <v>42</v>
      </c>
      <c r="U4" s="32"/>
      <c r="V4" s="1" t="s">
        <v>6</v>
      </c>
      <c r="W4" s="36" t="s">
        <v>7</v>
      </c>
      <c r="X4" s="37" t="s">
        <v>14</v>
      </c>
      <c r="Y4" s="38" t="s">
        <v>15</v>
      </c>
      <c r="Z4" s="39"/>
      <c r="AA4" s="40"/>
      <c r="AB4" s="41"/>
      <c r="AC4" s="42"/>
      <c r="AD4" s="42"/>
      <c r="AE4" s="42"/>
      <c r="AF4" s="42"/>
    </row>
    <row r="5" spans="2:32" s="49" customFormat="1" ht="41.25" customHeight="1">
      <c r="B5" s="44">
        <v>1</v>
      </c>
      <c r="C5" s="290"/>
      <c r="D5" s="45" t="str">
        <f>'0102-0119'!A14</f>
        <v>香Q白飯</v>
      </c>
      <c r="E5" s="45" t="s">
        <v>219</v>
      </c>
      <c r="F5" s="3" t="s">
        <v>17</v>
      </c>
      <c r="G5" s="45" t="str">
        <f>'0102-0119'!A15</f>
        <v>無敵霸氣烤大雞排</v>
      </c>
      <c r="H5" s="45" t="s">
        <v>78</v>
      </c>
      <c r="I5" s="3" t="s">
        <v>17</v>
      </c>
      <c r="J5" s="45" t="str">
        <f>'0102-0119'!A16</f>
        <v>東北酸菜白肉(醃豆)</v>
      </c>
      <c r="K5" s="45" t="s">
        <v>18</v>
      </c>
      <c r="L5" s="3" t="s">
        <v>17</v>
      </c>
      <c r="M5" s="45" t="str">
        <f>'0102-0119'!A17</f>
        <v>炸麥克雞塊加黃金薯(炸加)</v>
      </c>
      <c r="N5" s="45" t="s">
        <v>47</v>
      </c>
      <c r="O5" s="3" t="s">
        <v>17</v>
      </c>
      <c r="P5" s="45" t="str">
        <f>'0102-0119'!A18</f>
        <v>油菜</v>
      </c>
      <c r="Q5" s="45" t="s">
        <v>20</v>
      </c>
      <c r="R5" s="3" t="s">
        <v>17</v>
      </c>
      <c r="S5" s="45" t="str">
        <f>'0102-0119'!A19</f>
        <v>玉米濃湯(芡)</v>
      </c>
      <c r="T5" s="45" t="s">
        <v>18</v>
      </c>
      <c r="U5" s="3" t="s">
        <v>17</v>
      </c>
      <c r="V5" s="291"/>
      <c r="W5" s="46" t="s">
        <v>8</v>
      </c>
      <c r="X5" s="47" t="s">
        <v>21</v>
      </c>
      <c r="Y5" s="48">
        <v>5</v>
      </c>
      <c r="Z5" s="28"/>
      <c r="AA5" s="28"/>
      <c r="AB5" s="29"/>
      <c r="AC5" s="28" t="s">
        <v>22</v>
      </c>
      <c r="AD5" s="28" t="s">
        <v>23</v>
      </c>
      <c r="AE5" s="28" t="s">
        <v>24</v>
      </c>
      <c r="AF5" s="28" t="s">
        <v>25</v>
      </c>
    </row>
    <row r="6" spans="2:32" ht="27.95" customHeight="1">
      <c r="B6" s="50" t="s">
        <v>9</v>
      </c>
      <c r="C6" s="290"/>
      <c r="D6" s="8" t="s">
        <v>220</v>
      </c>
      <c r="E6" s="8"/>
      <c r="F6" s="8">
        <v>80</v>
      </c>
      <c r="G6" s="7" t="s">
        <v>150</v>
      </c>
      <c r="H6" s="8"/>
      <c r="I6" s="7">
        <v>60</v>
      </c>
      <c r="J6" s="8" t="s">
        <v>112</v>
      </c>
      <c r="K6" s="7" t="s">
        <v>153</v>
      </c>
      <c r="L6" s="8">
        <v>10</v>
      </c>
      <c r="M6" s="8" t="s">
        <v>212</v>
      </c>
      <c r="N6" s="8" t="s">
        <v>205</v>
      </c>
      <c r="O6" s="8">
        <v>20</v>
      </c>
      <c r="P6" s="7" t="s">
        <v>85</v>
      </c>
      <c r="Q6" s="7" t="s">
        <v>354</v>
      </c>
      <c r="R6" s="7">
        <v>140</v>
      </c>
      <c r="S6" s="8" t="s">
        <v>196</v>
      </c>
      <c r="T6" s="7"/>
      <c r="U6" s="7">
        <v>30</v>
      </c>
      <c r="V6" s="292"/>
      <c r="W6" s="51" t="s">
        <v>64</v>
      </c>
      <c r="X6" s="52" t="s">
        <v>26</v>
      </c>
      <c r="Y6" s="53">
        <v>2.9</v>
      </c>
      <c r="Z6" s="27"/>
      <c r="AA6" s="54" t="s">
        <v>27</v>
      </c>
      <c r="AB6" s="29">
        <v>6</v>
      </c>
      <c r="AC6" s="29">
        <f>AB6*2</f>
        <v>12</v>
      </c>
      <c r="AD6" s="29"/>
      <c r="AE6" s="29">
        <f>AB6*15</f>
        <v>90</v>
      </c>
      <c r="AF6" s="29">
        <f>AC6*4+AE6*4</f>
        <v>408</v>
      </c>
    </row>
    <row r="7" spans="2:32" ht="27.95" customHeight="1">
      <c r="B7" s="50">
        <v>8</v>
      </c>
      <c r="C7" s="290"/>
      <c r="D7" s="8"/>
      <c r="E7" s="8"/>
      <c r="F7" s="8"/>
      <c r="G7" s="7"/>
      <c r="H7" s="8"/>
      <c r="I7" s="7"/>
      <c r="J7" s="8" t="s">
        <v>87</v>
      </c>
      <c r="K7" s="7"/>
      <c r="L7" s="8">
        <v>40</v>
      </c>
      <c r="M7" s="8" t="s">
        <v>45</v>
      </c>
      <c r="N7" s="8"/>
      <c r="O7" s="8">
        <v>30</v>
      </c>
      <c r="P7" s="7"/>
      <c r="Q7" s="7"/>
      <c r="R7" s="7"/>
      <c r="S7" s="8" t="s">
        <v>166</v>
      </c>
      <c r="T7" s="7"/>
      <c r="U7" s="7">
        <v>10</v>
      </c>
      <c r="V7" s="292"/>
      <c r="W7" s="56" t="s">
        <v>10</v>
      </c>
      <c r="X7" s="57" t="s">
        <v>28</v>
      </c>
      <c r="Y7" s="53">
        <v>2</v>
      </c>
      <c r="Z7" s="28"/>
      <c r="AA7" s="58" t="s">
        <v>29</v>
      </c>
      <c r="AB7" s="29">
        <v>2</v>
      </c>
      <c r="AC7" s="59">
        <f>AB7*7</f>
        <v>14</v>
      </c>
      <c r="AD7" s="29">
        <f>AB7*5</f>
        <v>10</v>
      </c>
      <c r="AE7" s="29" t="s">
        <v>30</v>
      </c>
      <c r="AF7" s="60">
        <f>AC7*4+AD7*9</f>
        <v>146</v>
      </c>
    </row>
    <row r="8" spans="2:32" ht="27.95" customHeight="1">
      <c r="B8" s="50" t="s">
        <v>11</v>
      </c>
      <c r="C8" s="290"/>
      <c r="D8" s="8"/>
      <c r="E8" s="8"/>
      <c r="F8" s="8"/>
      <c r="G8" s="7"/>
      <c r="H8" s="61"/>
      <c r="I8" s="7"/>
      <c r="J8" s="8" t="s">
        <v>165</v>
      </c>
      <c r="K8" s="61"/>
      <c r="L8" s="8">
        <v>10</v>
      </c>
      <c r="M8" s="7"/>
      <c r="N8" s="61"/>
      <c r="O8" s="7"/>
      <c r="P8" s="7"/>
      <c r="Q8" s="61"/>
      <c r="R8" s="7"/>
      <c r="S8" s="8"/>
      <c r="T8" s="61"/>
      <c r="U8" s="7"/>
      <c r="V8" s="292"/>
      <c r="W8" s="51" t="s">
        <v>55</v>
      </c>
      <c r="X8" s="57" t="s">
        <v>31</v>
      </c>
      <c r="Y8" s="53">
        <f>AB9</f>
        <v>2.5</v>
      </c>
      <c r="Z8" s="27"/>
      <c r="AA8" s="28" t="s">
        <v>32</v>
      </c>
      <c r="AB8" s="29">
        <v>1.7</v>
      </c>
      <c r="AC8" s="29">
        <f>AB8*1</f>
        <v>1.7</v>
      </c>
      <c r="AD8" s="29" t="s">
        <v>30</v>
      </c>
      <c r="AE8" s="29">
        <f>AB8*5</f>
        <v>8.5</v>
      </c>
      <c r="AF8" s="29">
        <f>AC8*4+AE8*4</f>
        <v>40.799999999999997</v>
      </c>
    </row>
    <row r="9" spans="2:32" ht="27.95" customHeight="1">
      <c r="B9" s="294" t="s">
        <v>38</v>
      </c>
      <c r="C9" s="290"/>
      <c r="D9" s="8"/>
      <c r="E9" s="8"/>
      <c r="F9" s="8"/>
      <c r="G9" s="7"/>
      <c r="H9" s="61"/>
      <c r="I9" s="7"/>
      <c r="J9" s="7" t="s">
        <v>154</v>
      </c>
      <c r="K9" s="169"/>
      <c r="L9" s="7">
        <v>10</v>
      </c>
      <c r="M9" s="7"/>
      <c r="N9" s="61"/>
      <c r="O9" s="7"/>
      <c r="P9" s="7"/>
      <c r="Q9" s="61"/>
      <c r="R9" s="7"/>
      <c r="S9" s="8"/>
      <c r="T9" s="61"/>
      <c r="U9" s="7"/>
      <c r="V9" s="292"/>
      <c r="W9" s="56" t="s">
        <v>12</v>
      </c>
      <c r="X9" s="57" t="s">
        <v>34</v>
      </c>
      <c r="Y9" s="53">
        <f>AB10</f>
        <v>0</v>
      </c>
      <c r="Z9" s="28"/>
      <c r="AA9" s="28" t="s">
        <v>35</v>
      </c>
      <c r="AB9" s="29">
        <v>2.5</v>
      </c>
      <c r="AC9" s="29"/>
      <c r="AD9" s="29">
        <f>AB9*5</f>
        <v>12.5</v>
      </c>
      <c r="AE9" s="29" t="s">
        <v>30</v>
      </c>
      <c r="AF9" s="29">
        <f>AD9*9</f>
        <v>112.5</v>
      </c>
    </row>
    <row r="10" spans="2:32" ht="27.95" customHeight="1">
      <c r="B10" s="294"/>
      <c r="C10" s="290"/>
      <c r="D10" s="8"/>
      <c r="E10" s="8"/>
      <c r="F10" s="8"/>
      <c r="G10" s="7"/>
      <c r="H10" s="61"/>
      <c r="I10" s="7"/>
      <c r="J10" s="7" t="s">
        <v>181</v>
      </c>
      <c r="K10" s="7" t="s">
        <v>180</v>
      </c>
      <c r="L10" s="7">
        <v>10</v>
      </c>
      <c r="M10" s="8"/>
      <c r="N10" s="61"/>
      <c r="O10" s="7"/>
      <c r="P10" s="7"/>
      <c r="Q10" s="61"/>
      <c r="R10" s="7"/>
      <c r="S10" s="8"/>
      <c r="T10" s="61"/>
      <c r="U10" s="7"/>
      <c r="V10" s="292"/>
      <c r="W10" s="51" t="s">
        <v>54</v>
      </c>
      <c r="X10" s="111" t="s">
        <v>43</v>
      </c>
      <c r="Y10" s="63">
        <v>0</v>
      </c>
      <c r="Z10" s="27"/>
      <c r="AA10" s="28" t="s">
        <v>36</v>
      </c>
      <c r="AE10" s="28">
        <f>AB10*15</f>
        <v>0</v>
      </c>
    </row>
    <row r="11" spans="2:32" ht="27.95" customHeight="1">
      <c r="B11" s="64" t="s">
        <v>37</v>
      </c>
      <c r="C11" s="65"/>
      <c r="D11" s="8"/>
      <c r="E11" s="61"/>
      <c r="F11" s="8"/>
      <c r="G11" s="7"/>
      <c r="H11" s="61"/>
      <c r="I11" s="7"/>
      <c r="J11" s="7"/>
      <c r="K11" s="61"/>
      <c r="L11" s="7"/>
      <c r="M11" s="7"/>
      <c r="N11" s="61"/>
      <c r="O11" s="7"/>
      <c r="P11" s="7"/>
      <c r="Q11" s="61"/>
      <c r="R11" s="7"/>
      <c r="S11" s="7"/>
      <c r="T11" s="61"/>
      <c r="U11" s="7"/>
      <c r="V11" s="292"/>
      <c r="W11" s="56" t="s">
        <v>13</v>
      </c>
      <c r="X11" s="66"/>
      <c r="Y11" s="53"/>
      <c r="Z11" s="28"/>
      <c r="AC11" s="28">
        <f>SUM(AC6:AC10)</f>
        <v>27.7</v>
      </c>
      <c r="AD11" s="28">
        <f>SUM(AD6:AD10)</f>
        <v>22.5</v>
      </c>
      <c r="AE11" s="28">
        <f>SUM(AE6:AE10)</f>
        <v>98.5</v>
      </c>
      <c r="AF11" s="28">
        <f>AC11*4+AD11*9+AE11*4</f>
        <v>707.3</v>
      </c>
    </row>
    <row r="12" spans="2:32" ht="27.95" customHeight="1">
      <c r="B12" s="67"/>
      <c r="C12" s="68"/>
      <c r="D12" s="70"/>
      <c r="E12" s="70"/>
      <c r="F12" s="12"/>
      <c r="G12" s="7"/>
      <c r="H12" s="61"/>
      <c r="I12" s="7"/>
      <c r="J12" s="7"/>
      <c r="K12" s="61"/>
      <c r="L12" s="7"/>
      <c r="M12" s="7"/>
      <c r="N12" s="61"/>
      <c r="O12" s="7"/>
      <c r="P12" s="7"/>
      <c r="Q12" s="61"/>
      <c r="R12" s="7"/>
      <c r="S12" s="7"/>
      <c r="T12" s="61"/>
      <c r="U12" s="7"/>
      <c r="V12" s="293"/>
      <c r="W12" s="51" t="s">
        <v>65</v>
      </c>
      <c r="X12" s="71"/>
      <c r="Y12" s="63"/>
      <c r="Z12" s="27"/>
      <c r="AC12" s="69">
        <f>AC11*4/AF11</f>
        <v>0.1566520571186201</v>
      </c>
      <c r="AD12" s="69">
        <f>AD11*9/AF11</f>
        <v>0.28630001413827233</v>
      </c>
      <c r="AE12" s="69">
        <f>AE11*4/AF11</f>
        <v>0.5570479287431076</v>
      </c>
    </row>
    <row r="13" spans="2:32" s="49" customFormat="1" ht="27.95" customHeight="1">
      <c r="B13" s="44">
        <v>1</v>
      </c>
      <c r="C13" s="290"/>
      <c r="D13" s="45" t="str">
        <f>'0102-0119'!E14</f>
        <v>五穀飯</v>
      </c>
      <c r="E13" s="45" t="s">
        <v>16</v>
      </c>
      <c r="F13" s="3" t="s">
        <v>17</v>
      </c>
      <c r="G13" s="45" t="str">
        <f>'0102-0119'!E15</f>
        <v>北京櫻桃金饌脆皮烤鴨</v>
      </c>
      <c r="H13" s="45" t="s">
        <v>19</v>
      </c>
      <c r="I13" s="3" t="s">
        <v>17</v>
      </c>
      <c r="J13" s="45" t="str">
        <f>'0102-0119'!E16</f>
        <v>紐澳良蒜香魚塊(海)</v>
      </c>
      <c r="K13" s="45" t="s">
        <v>78</v>
      </c>
      <c r="L13" s="3" t="s">
        <v>17</v>
      </c>
      <c r="M13" s="45" t="str">
        <f>'0102-0119'!E17</f>
        <v>義式歐姆番茄炒蛋</v>
      </c>
      <c r="N13" s="45" t="s">
        <v>19</v>
      </c>
      <c r="O13" s="3" t="s">
        <v>17</v>
      </c>
      <c r="P13" s="45" t="str">
        <f>'0102-0119'!E18</f>
        <v>菠菜</v>
      </c>
      <c r="Q13" s="45" t="s">
        <v>20</v>
      </c>
      <c r="R13" s="3" t="s">
        <v>17</v>
      </c>
      <c r="S13" s="45" t="str">
        <f>'0102-0119'!E19</f>
        <v>冬瓜湯</v>
      </c>
      <c r="T13" s="45" t="s">
        <v>18</v>
      </c>
      <c r="U13" s="3" t="s">
        <v>17</v>
      </c>
      <c r="V13" s="291"/>
      <c r="W13" s="46" t="s">
        <v>8</v>
      </c>
      <c r="X13" s="47" t="s">
        <v>21</v>
      </c>
      <c r="Y13" s="48">
        <v>5</v>
      </c>
      <c r="Z13" s="28"/>
      <c r="AA13" s="28"/>
      <c r="AB13" s="29"/>
      <c r="AC13" s="28" t="s">
        <v>22</v>
      </c>
      <c r="AD13" s="28" t="s">
        <v>23</v>
      </c>
      <c r="AE13" s="28" t="s">
        <v>24</v>
      </c>
      <c r="AF13" s="28" t="s">
        <v>25</v>
      </c>
    </row>
    <row r="14" spans="2:32" ht="27.95" customHeight="1">
      <c r="B14" s="50" t="s">
        <v>9</v>
      </c>
      <c r="C14" s="290"/>
      <c r="D14" s="7" t="s">
        <v>265</v>
      </c>
      <c r="E14" s="7"/>
      <c r="F14" s="7">
        <v>70</v>
      </c>
      <c r="G14" s="7" t="s">
        <v>282</v>
      </c>
      <c r="H14" s="8"/>
      <c r="I14" s="7">
        <v>60</v>
      </c>
      <c r="J14" s="7" t="s">
        <v>283</v>
      </c>
      <c r="K14" s="7" t="s">
        <v>357</v>
      </c>
      <c r="L14" s="7">
        <v>40</v>
      </c>
      <c r="M14" s="7" t="s">
        <v>284</v>
      </c>
      <c r="N14" s="8"/>
      <c r="O14" s="7">
        <v>60</v>
      </c>
      <c r="P14" s="7" t="str">
        <f>P13</f>
        <v>菠菜</v>
      </c>
      <c r="Q14" s="7" t="s">
        <v>354</v>
      </c>
      <c r="R14" s="7">
        <v>120</v>
      </c>
      <c r="S14" s="8" t="s">
        <v>285</v>
      </c>
      <c r="T14" s="7"/>
      <c r="U14" s="7">
        <v>30</v>
      </c>
      <c r="V14" s="292"/>
      <c r="W14" s="51" t="s">
        <v>66</v>
      </c>
      <c r="X14" s="52" t="s">
        <v>26</v>
      </c>
      <c r="Y14" s="53">
        <v>2.8</v>
      </c>
      <c r="Z14" s="27"/>
      <c r="AA14" s="54" t="s">
        <v>27</v>
      </c>
      <c r="AB14" s="29">
        <v>6.2</v>
      </c>
      <c r="AC14" s="29">
        <f>AB14*2</f>
        <v>12.4</v>
      </c>
      <c r="AD14" s="29"/>
      <c r="AE14" s="29">
        <f>AB14*15</f>
        <v>93</v>
      </c>
      <c r="AF14" s="29">
        <f>AC14*4+AE14*4</f>
        <v>421.6</v>
      </c>
    </row>
    <row r="15" spans="2:32" ht="27.95" customHeight="1">
      <c r="B15" s="50">
        <v>9</v>
      </c>
      <c r="C15" s="290"/>
      <c r="D15" s="7" t="s">
        <v>268</v>
      </c>
      <c r="E15" s="7"/>
      <c r="F15" s="7">
        <v>10</v>
      </c>
      <c r="G15" s="7"/>
      <c r="H15" s="8"/>
      <c r="I15" s="7"/>
      <c r="J15" s="7"/>
      <c r="K15" s="7"/>
      <c r="L15" s="7"/>
      <c r="M15" s="7" t="s">
        <v>286</v>
      </c>
      <c r="N15" s="7"/>
      <c r="O15" s="7">
        <v>20</v>
      </c>
      <c r="P15" s="7"/>
      <c r="Q15" s="7"/>
      <c r="R15" s="7"/>
      <c r="S15" s="8"/>
      <c r="T15" s="7"/>
      <c r="U15" s="7"/>
      <c r="V15" s="292"/>
      <c r="W15" s="56" t="s">
        <v>10</v>
      </c>
      <c r="X15" s="57" t="s">
        <v>28</v>
      </c>
      <c r="Y15" s="53">
        <v>2</v>
      </c>
      <c r="Z15" s="28"/>
      <c r="AA15" s="58" t="s">
        <v>29</v>
      </c>
      <c r="AB15" s="29">
        <v>2.1</v>
      </c>
      <c r="AC15" s="59">
        <f>AB15*7</f>
        <v>14.700000000000001</v>
      </c>
      <c r="AD15" s="29">
        <f>AB15*5</f>
        <v>10.5</v>
      </c>
      <c r="AE15" s="29" t="s">
        <v>30</v>
      </c>
      <c r="AF15" s="60">
        <f>AC15*4+AD15*9</f>
        <v>153.30000000000001</v>
      </c>
    </row>
    <row r="16" spans="2:32" ht="27.95" customHeight="1">
      <c r="B16" s="50" t="s">
        <v>11</v>
      </c>
      <c r="C16" s="290"/>
      <c r="D16" s="7" t="s">
        <v>271</v>
      </c>
      <c r="E16" s="61"/>
      <c r="F16" s="7">
        <v>5</v>
      </c>
      <c r="G16" s="7"/>
      <c r="H16" s="61"/>
      <c r="I16" s="7"/>
      <c r="J16" s="7"/>
      <c r="K16" s="61"/>
      <c r="L16" s="7"/>
      <c r="M16" s="7"/>
      <c r="N16" s="61"/>
      <c r="O16" s="7"/>
      <c r="P16" s="7"/>
      <c r="Q16" s="61"/>
      <c r="R16" s="7"/>
      <c r="S16" s="8"/>
      <c r="T16" s="61"/>
      <c r="U16" s="7"/>
      <c r="V16" s="292"/>
      <c r="W16" s="51" t="s">
        <v>67</v>
      </c>
      <c r="X16" s="57" t="s">
        <v>31</v>
      </c>
      <c r="Y16" s="53">
        <f>AB17</f>
        <v>2.5</v>
      </c>
      <c r="Z16" s="27"/>
      <c r="AA16" s="28" t="s">
        <v>32</v>
      </c>
      <c r="AB16" s="29">
        <v>1.8</v>
      </c>
      <c r="AC16" s="29">
        <f>AB16*1</f>
        <v>1.8</v>
      </c>
      <c r="AD16" s="29" t="s">
        <v>30</v>
      </c>
      <c r="AE16" s="29">
        <f>AB16*5</f>
        <v>9</v>
      </c>
      <c r="AF16" s="29">
        <f>AC16*4+AE16*4</f>
        <v>43.2</v>
      </c>
    </row>
    <row r="17" spans="2:32" ht="27.95" customHeight="1">
      <c r="B17" s="294" t="s">
        <v>39</v>
      </c>
      <c r="C17" s="290"/>
      <c r="D17" s="7" t="s">
        <v>273</v>
      </c>
      <c r="E17" s="61"/>
      <c r="F17" s="7">
        <v>5</v>
      </c>
      <c r="G17" s="7"/>
      <c r="H17" s="61"/>
      <c r="I17" s="7"/>
      <c r="J17" s="7"/>
      <c r="K17" s="61"/>
      <c r="L17" s="7"/>
      <c r="M17" s="7"/>
      <c r="N17" s="61"/>
      <c r="O17" s="7"/>
      <c r="P17" s="7"/>
      <c r="Q17" s="61"/>
      <c r="R17" s="7"/>
      <c r="S17" s="8"/>
      <c r="T17" s="61"/>
      <c r="U17" s="7"/>
      <c r="V17" s="292"/>
      <c r="W17" s="56" t="s">
        <v>12</v>
      </c>
      <c r="X17" s="57" t="s">
        <v>34</v>
      </c>
      <c r="Y17" s="53">
        <v>0</v>
      </c>
      <c r="Z17" s="28"/>
      <c r="AA17" s="28" t="s">
        <v>35</v>
      </c>
      <c r="AB17" s="29">
        <v>2.5</v>
      </c>
      <c r="AC17" s="29"/>
      <c r="AD17" s="29">
        <f>AB17*5</f>
        <v>12.5</v>
      </c>
      <c r="AE17" s="29" t="s">
        <v>30</v>
      </c>
      <c r="AF17" s="29">
        <f>AD17*9</f>
        <v>112.5</v>
      </c>
    </row>
    <row r="18" spans="2:32" ht="27.95" customHeight="1">
      <c r="B18" s="294"/>
      <c r="C18" s="290"/>
      <c r="D18" s="7" t="s">
        <v>274</v>
      </c>
      <c r="E18" s="61"/>
      <c r="F18" s="7">
        <v>5</v>
      </c>
      <c r="G18" s="7"/>
      <c r="H18" s="61"/>
      <c r="I18" s="7"/>
      <c r="J18" s="7"/>
      <c r="K18" s="61"/>
      <c r="L18" s="7"/>
      <c r="M18" s="8"/>
      <c r="N18" s="61"/>
      <c r="O18" s="7"/>
      <c r="P18" s="7"/>
      <c r="Q18" s="61"/>
      <c r="R18" s="7"/>
      <c r="S18" s="8"/>
      <c r="T18" s="61"/>
      <c r="U18" s="7"/>
      <c r="V18" s="292"/>
      <c r="W18" s="51" t="s">
        <v>68</v>
      </c>
      <c r="X18" s="111" t="s">
        <v>43</v>
      </c>
      <c r="Y18" s="63">
        <v>0</v>
      </c>
      <c r="Z18" s="27"/>
      <c r="AA18" s="28" t="s">
        <v>36</v>
      </c>
      <c r="AB18" s="29">
        <v>1</v>
      </c>
      <c r="AE18" s="28">
        <f>AB18*15</f>
        <v>15</v>
      </c>
    </row>
    <row r="19" spans="2:32" ht="27.95" customHeight="1">
      <c r="B19" s="64" t="s">
        <v>37</v>
      </c>
      <c r="C19" s="65"/>
      <c r="D19" s="7" t="s">
        <v>275</v>
      </c>
      <c r="E19" s="61"/>
      <c r="F19" s="7">
        <v>5</v>
      </c>
      <c r="G19" s="7"/>
      <c r="H19" s="61"/>
      <c r="I19" s="7"/>
      <c r="J19" s="7"/>
      <c r="K19" s="61"/>
      <c r="L19" s="7"/>
      <c r="M19" s="7"/>
      <c r="N19" s="61"/>
      <c r="O19" s="7"/>
      <c r="P19" s="7"/>
      <c r="Q19" s="61"/>
      <c r="R19" s="7"/>
      <c r="S19" s="7"/>
      <c r="T19" s="61"/>
      <c r="U19" s="7"/>
      <c r="V19" s="292"/>
      <c r="W19" s="56" t="s">
        <v>13</v>
      </c>
      <c r="X19" s="66"/>
      <c r="Y19" s="53"/>
      <c r="Z19" s="28"/>
      <c r="AC19" s="28">
        <f>SUM(AC14:AC18)</f>
        <v>28.900000000000002</v>
      </c>
      <c r="AD19" s="28">
        <f>SUM(AD14:AD18)</f>
        <v>23</v>
      </c>
      <c r="AE19" s="28">
        <f>SUM(AE14:AE18)</f>
        <v>117</v>
      </c>
      <c r="AF19" s="28">
        <f>AC19*4+AD19*9+AE19*4</f>
        <v>790.6</v>
      </c>
    </row>
    <row r="20" spans="2:32" ht="27.95" customHeight="1">
      <c r="B20" s="67"/>
      <c r="C20" s="68"/>
      <c r="D20" s="7"/>
      <c r="E20" s="61"/>
      <c r="F20" s="7"/>
      <c r="G20" s="7"/>
      <c r="H20" s="61"/>
      <c r="I20" s="7"/>
      <c r="J20" s="7"/>
      <c r="K20" s="61"/>
      <c r="L20" s="7"/>
      <c r="M20" s="7"/>
      <c r="N20" s="61"/>
      <c r="O20" s="7"/>
      <c r="P20" s="7"/>
      <c r="Q20" s="61"/>
      <c r="R20" s="7"/>
      <c r="S20" s="7"/>
      <c r="T20" s="61"/>
      <c r="U20" s="7"/>
      <c r="V20" s="293"/>
      <c r="W20" s="51" t="s">
        <v>53</v>
      </c>
      <c r="X20" s="62"/>
      <c r="Y20" s="63"/>
      <c r="Z20" s="27"/>
      <c r="AC20" s="69">
        <f>AC19*4/AF19</f>
        <v>0.14621806223121681</v>
      </c>
      <c r="AD20" s="69">
        <f>AD19*9/AF19</f>
        <v>0.26182646091576017</v>
      </c>
      <c r="AE20" s="69">
        <f>AE19*4/AF19</f>
        <v>0.59195547685302297</v>
      </c>
    </row>
    <row r="21" spans="2:32" s="49" customFormat="1" ht="27.95" customHeight="1">
      <c r="B21" s="72">
        <v>1</v>
      </c>
      <c r="C21" s="290"/>
      <c r="D21" s="45" t="str">
        <f>'0102-0119'!I14</f>
        <v>香Q白飯</v>
      </c>
      <c r="E21" s="45" t="s">
        <v>16</v>
      </c>
      <c r="F21" s="3" t="s">
        <v>17</v>
      </c>
      <c r="G21" s="45" t="str">
        <f>'0102-0119'!I15</f>
        <v>繼光香香轟炸鹹酥雞(炸)</v>
      </c>
      <c r="H21" s="45" t="s">
        <v>47</v>
      </c>
      <c r="I21" s="3" t="s">
        <v>17</v>
      </c>
      <c r="J21" s="45" t="str">
        <f>'0102-0119'!I16</f>
        <v>日式芝麻蒲燒魚腹(海)</v>
      </c>
      <c r="K21" s="45" t="s">
        <v>16</v>
      </c>
      <c r="L21" s="3" t="s">
        <v>17</v>
      </c>
      <c r="M21" s="45" t="str">
        <f>'0102-0119'!I17</f>
        <v>爆炒彩椒雞柳</v>
      </c>
      <c r="N21" s="45" t="s">
        <v>19</v>
      </c>
      <c r="O21" s="3" t="s">
        <v>17</v>
      </c>
      <c r="P21" s="45" t="str">
        <f>'0102-0119'!I18</f>
        <v>高麗菜</v>
      </c>
      <c r="Q21" s="45" t="s">
        <v>20</v>
      </c>
      <c r="R21" s="3" t="s">
        <v>17</v>
      </c>
      <c r="S21" s="45" t="str">
        <f>'0102-0119'!I19</f>
        <v>紫菜蛋花湯</v>
      </c>
      <c r="T21" s="45" t="s">
        <v>18</v>
      </c>
      <c r="U21" s="3" t="s">
        <v>17</v>
      </c>
      <c r="V21" s="291"/>
      <c r="W21" s="46" t="s">
        <v>8</v>
      </c>
      <c r="X21" s="47" t="s">
        <v>21</v>
      </c>
      <c r="Y21" s="48">
        <v>5</v>
      </c>
      <c r="Z21" s="28"/>
      <c r="AA21" s="28"/>
      <c r="AB21" s="29"/>
      <c r="AC21" s="28" t="s">
        <v>22</v>
      </c>
      <c r="AD21" s="28" t="s">
        <v>23</v>
      </c>
      <c r="AE21" s="28" t="s">
        <v>24</v>
      </c>
      <c r="AF21" s="28" t="s">
        <v>25</v>
      </c>
    </row>
    <row r="22" spans="2:32" s="77" customFormat="1" ht="27.75" customHeight="1">
      <c r="B22" s="73" t="s">
        <v>9</v>
      </c>
      <c r="C22" s="290"/>
      <c r="D22" s="7" t="s">
        <v>320</v>
      </c>
      <c r="E22" s="7"/>
      <c r="F22" s="7">
        <v>100</v>
      </c>
      <c r="G22" s="7" t="s">
        <v>332</v>
      </c>
      <c r="H22" s="7"/>
      <c r="I22" s="7">
        <v>60</v>
      </c>
      <c r="J22" s="8" t="s">
        <v>333</v>
      </c>
      <c r="K22" s="8" t="s">
        <v>357</v>
      </c>
      <c r="L22" s="8">
        <v>40</v>
      </c>
      <c r="M22" s="7" t="s">
        <v>334</v>
      </c>
      <c r="N22" s="7"/>
      <c r="O22" s="7">
        <v>25</v>
      </c>
      <c r="P22" s="7" t="s">
        <v>335</v>
      </c>
      <c r="Q22" s="7" t="s">
        <v>356</v>
      </c>
      <c r="R22" s="7">
        <v>120</v>
      </c>
      <c r="S22" s="6" t="s">
        <v>336</v>
      </c>
      <c r="T22" s="6"/>
      <c r="U22" s="6">
        <v>5</v>
      </c>
      <c r="V22" s="292"/>
      <c r="W22" s="51" t="s">
        <v>48</v>
      </c>
      <c r="X22" s="52" t="s">
        <v>26</v>
      </c>
      <c r="Y22" s="53">
        <v>2.8</v>
      </c>
      <c r="Z22" s="74"/>
      <c r="AA22" s="75" t="s">
        <v>27</v>
      </c>
      <c r="AB22" s="76">
        <v>6.2</v>
      </c>
      <c r="AC22" s="76">
        <f>AB22*2</f>
        <v>12.4</v>
      </c>
      <c r="AD22" s="76"/>
      <c r="AE22" s="76">
        <f>AB22*15</f>
        <v>93</v>
      </c>
      <c r="AF22" s="76">
        <f>AC22*4+AE22*4</f>
        <v>421.6</v>
      </c>
    </row>
    <row r="23" spans="2:32" s="77" customFormat="1" ht="27.95" customHeight="1">
      <c r="B23" s="73">
        <v>10</v>
      </c>
      <c r="C23" s="290"/>
      <c r="D23" s="8"/>
      <c r="E23" s="8"/>
      <c r="F23" s="8"/>
      <c r="G23" s="7"/>
      <c r="H23" s="7"/>
      <c r="I23" s="7"/>
      <c r="J23" s="8"/>
      <c r="K23" s="8"/>
      <c r="L23" s="8"/>
      <c r="M23" s="7" t="s">
        <v>337</v>
      </c>
      <c r="N23" s="7"/>
      <c r="O23" s="7">
        <v>20</v>
      </c>
      <c r="P23" s="7"/>
      <c r="Q23" s="7"/>
      <c r="R23" s="7"/>
      <c r="S23" s="6" t="s">
        <v>338</v>
      </c>
      <c r="T23" s="6"/>
      <c r="U23" s="6">
        <v>10</v>
      </c>
      <c r="V23" s="292"/>
      <c r="W23" s="56" t="s">
        <v>10</v>
      </c>
      <c r="X23" s="57" t="s">
        <v>28</v>
      </c>
      <c r="Y23" s="53">
        <v>2</v>
      </c>
      <c r="Z23" s="78"/>
      <c r="AA23" s="79" t="s">
        <v>29</v>
      </c>
      <c r="AB23" s="76">
        <v>2.2000000000000002</v>
      </c>
      <c r="AC23" s="80">
        <f>AB23*7</f>
        <v>15.400000000000002</v>
      </c>
      <c r="AD23" s="76">
        <f>AB23*5</f>
        <v>11</v>
      </c>
      <c r="AE23" s="76" t="s">
        <v>30</v>
      </c>
      <c r="AF23" s="81">
        <f>AC23*4+AD23*9</f>
        <v>160.60000000000002</v>
      </c>
    </row>
    <row r="24" spans="2:32" s="77" customFormat="1" ht="27.95" customHeight="1">
      <c r="B24" s="73" t="s">
        <v>11</v>
      </c>
      <c r="C24" s="290"/>
      <c r="D24" s="8"/>
      <c r="E24" s="8"/>
      <c r="F24" s="8"/>
      <c r="G24" s="7"/>
      <c r="H24" s="61"/>
      <c r="I24" s="7"/>
      <c r="J24" s="6"/>
      <c r="K24" s="11"/>
      <c r="L24" s="6"/>
      <c r="M24" s="6" t="s">
        <v>325</v>
      </c>
      <c r="N24" s="5"/>
      <c r="O24" s="6">
        <v>30</v>
      </c>
      <c r="P24" s="7"/>
      <c r="Q24" s="61"/>
      <c r="R24" s="7"/>
      <c r="S24" s="5"/>
      <c r="T24" s="11"/>
      <c r="U24" s="6"/>
      <c r="V24" s="292"/>
      <c r="W24" s="51" t="s">
        <v>57</v>
      </c>
      <c r="X24" s="57" t="s">
        <v>31</v>
      </c>
      <c r="Y24" s="53">
        <f>AB25</f>
        <v>2.5</v>
      </c>
      <c r="Z24" s="74"/>
      <c r="AA24" s="82" t="s">
        <v>32</v>
      </c>
      <c r="AB24" s="76">
        <v>1.6</v>
      </c>
      <c r="AC24" s="76">
        <f>AB24*1</f>
        <v>1.6</v>
      </c>
      <c r="AD24" s="76" t="s">
        <v>30</v>
      </c>
      <c r="AE24" s="76">
        <f>AB24*5</f>
        <v>8</v>
      </c>
      <c r="AF24" s="76">
        <f>AC24*4+AE24*4</f>
        <v>38.4</v>
      </c>
    </row>
    <row r="25" spans="2:32" s="77" customFormat="1" ht="27.95" customHeight="1">
      <c r="B25" s="298" t="s">
        <v>40</v>
      </c>
      <c r="C25" s="290"/>
      <c r="D25" s="8"/>
      <c r="E25" s="8"/>
      <c r="F25" s="8"/>
      <c r="G25" s="7"/>
      <c r="H25" s="61"/>
      <c r="I25" s="7"/>
      <c r="J25" s="6"/>
      <c r="K25" s="11"/>
      <c r="L25" s="6"/>
      <c r="M25" s="7" t="s">
        <v>339</v>
      </c>
      <c r="N25" s="61"/>
      <c r="O25" s="7">
        <v>10</v>
      </c>
      <c r="P25" s="7"/>
      <c r="Q25" s="61"/>
      <c r="R25" s="7"/>
      <c r="S25" s="6"/>
      <c r="T25" s="11"/>
      <c r="U25" s="6"/>
      <c r="V25" s="292"/>
      <c r="W25" s="56" t="s">
        <v>12</v>
      </c>
      <c r="X25" s="57" t="s">
        <v>34</v>
      </c>
      <c r="Y25" s="53">
        <f>AB26</f>
        <v>0</v>
      </c>
      <c r="Z25" s="78"/>
      <c r="AA25" s="82" t="s">
        <v>35</v>
      </c>
      <c r="AB25" s="76">
        <v>2.5</v>
      </c>
      <c r="AC25" s="76"/>
      <c r="AD25" s="76">
        <f>AB25*5</f>
        <v>12.5</v>
      </c>
      <c r="AE25" s="76" t="s">
        <v>30</v>
      </c>
      <c r="AF25" s="76">
        <f>AD25*9</f>
        <v>112.5</v>
      </c>
    </row>
    <row r="26" spans="2:32" s="77" customFormat="1" ht="27.95" customHeight="1">
      <c r="B26" s="298"/>
      <c r="C26" s="290"/>
      <c r="D26" s="8"/>
      <c r="E26" s="8"/>
      <c r="F26" s="8"/>
      <c r="G26" s="83"/>
      <c r="H26" s="61"/>
      <c r="I26" s="7"/>
      <c r="J26" s="6"/>
      <c r="K26" s="11"/>
      <c r="L26" s="6"/>
      <c r="M26" s="7"/>
      <c r="N26" s="61"/>
      <c r="O26" s="7"/>
      <c r="P26" s="7"/>
      <c r="Q26" s="61"/>
      <c r="R26" s="7"/>
      <c r="S26" s="6"/>
      <c r="T26" s="11"/>
      <c r="U26" s="6"/>
      <c r="V26" s="292"/>
      <c r="W26" s="51" t="s">
        <v>52</v>
      </c>
      <c r="X26" s="111" t="s">
        <v>43</v>
      </c>
      <c r="Y26" s="53">
        <v>0</v>
      </c>
      <c r="Z26" s="74"/>
      <c r="AA26" s="82" t="s">
        <v>36</v>
      </c>
      <c r="AB26" s="76"/>
      <c r="AC26" s="82"/>
      <c r="AD26" s="82"/>
      <c r="AE26" s="82">
        <f>AB26*15</f>
        <v>0</v>
      </c>
      <c r="AF26" s="82"/>
    </row>
    <row r="27" spans="2:32" s="77" customFormat="1" ht="27.95" customHeight="1">
      <c r="B27" s="84" t="s">
        <v>37</v>
      </c>
      <c r="C27" s="85"/>
      <c r="D27" s="61"/>
      <c r="E27" s="61"/>
      <c r="F27" s="7"/>
      <c r="G27" s="7"/>
      <c r="H27" s="61"/>
      <c r="I27" s="7"/>
      <c r="J27" s="7"/>
      <c r="K27" s="61"/>
      <c r="L27" s="7"/>
      <c r="M27" s="7"/>
      <c r="N27" s="61"/>
      <c r="O27" s="7"/>
      <c r="P27" s="7"/>
      <c r="Q27" s="61"/>
      <c r="R27" s="7"/>
      <c r="S27" s="7"/>
      <c r="T27" s="61"/>
      <c r="U27" s="7"/>
      <c r="V27" s="292"/>
      <c r="W27" s="56" t="s">
        <v>13</v>
      </c>
      <c r="X27" s="66"/>
      <c r="Y27" s="53"/>
      <c r="Z27" s="78"/>
      <c r="AA27" s="82"/>
      <c r="AB27" s="76"/>
      <c r="AC27" s="82">
        <f>SUM(AC22:AC26)</f>
        <v>29.400000000000006</v>
      </c>
      <c r="AD27" s="82">
        <f>SUM(AD22:AD26)</f>
        <v>23.5</v>
      </c>
      <c r="AE27" s="82">
        <f>SUM(AE22:AE26)</f>
        <v>101</v>
      </c>
      <c r="AF27" s="82">
        <f>AC27*4+AD27*9+AE27*4</f>
        <v>733.1</v>
      </c>
    </row>
    <row r="28" spans="2:32" s="77" customFormat="1" ht="27.95" customHeight="1" thickBot="1">
      <c r="B28" s="86"/>
      <c r="C28" s="87"/>
      <c r="D28" s="61"/>
      <c r="E28" s="61"/>
      <c r="F28" s="7"/>
      <c r="G28" s="7"/>
      <c r="H28" s="61"/>
      <c r="I28" s="7"/>
      <c r="J28" s="7"/>
      <c r="K28" s="61"/>
      <c r="L28" s="7"/>
      <c r="M28" s="7"/>
      <c r="N28" s="61"/>
      <c r="O28" s="7"/>
      <c r="P28" s="7"/>
      <c r="Q28" s="61"/>
      <c r="R28" s="7"/>
      <c r="S28" s="7"/>
      <c r="T28" s="61"/>
      <c r="U28" s="7"/>
      <c r="V28" s="293"/>
      <c r="W28" s="51" t="s">
        <v>69</v>
      </c>
      <c r="X28" s="71"/>
      <c r="Y28" s="53"/>
      <c r="Z28" s="74"/>
      <c r="AA28" s="78"/>
      <c r="AB28" s="88"/>
      <c r="AC28" s="89">
        <f>AC27*4/AF27</f>
        <v>0.16041467739735374</v>
      </c>
      <c r="AD28" s="89">
        <f>AD27*9/AF27</f>
        <v>0.28850088664575091</v>
      </c>
      <c r="AE28" s="89">
        <f>AE27*4/AF27</f>
        <v>0.55108443595689538</v>
      </c>
      <c r="AF28" s="78"/>
    </row>
    <row r="29" spans="2:32" s="49" customFormat="1" ht="27.95" customHeight="1">
      <c r="B29" s="44">
        <v>1</v>
      </c>
      <c r="C29" s="290"/>
      <c r="D29" s="45" t="str">
        <f>'0102-0119'!M14</f>
        <v>地瓜飯</v>
      </c>
      <c r="E29" s="45" t="s">
        <v>16</v>
      </c>
      <c r="F29" s="3" t="s">
        <v>17</v>
      </c>
      <c r="G29" s="45" t="str">
        <f>'0102-0119'!M15</f>
        <v>馬告厚切炒鹹豬肉</v>
      </c>
      <c r="H29" s="45" t="s">
        <v>161</v>
      </c>
      <c r="I29" s="3" t="s">
        <v>17</v>
      </c>
      <c r="J29" s="45" t="str">
        <f>'0102-0119'!M16</f>
        <v>柴魚黃金雞蛋茶碗蒸</v>
      </c>
      <c r="K29" s="45" t="s">
        <v>16</v>
      </c>
      <c r="L29" s="3" t="s">
        <v>17</v>
      </c>
      <c r="M29" s="45" t="str">
        <f>'0102-0119'!M17</f>
        <v>海鮮鍋(海豆)</v>
      </c>
      <c r="N29" s="45" t="s">
        <v>197</v>
      </c>
      <c r="O29" s="3" t="s">
        <v>17</v>
      </c>
      <c r="P29" s="45" t="str">
        <f>'0102-0119'!M18</f>
        <v>有機荷葉白菜</v>
      </c>
      <c r="Q29" s="45" t="s">
        <v>20</v>
      </c>
      <c r="R29" s="3" t="s">
        <v>17</v>
      </c>
      <c r="S29" s="45" t="str">
        <f>'0102-0119'!M19</f>
        <v>黑糖啵啵山粉圓</v>
      </c>
      <c r="T29" s="45" t="s">
        <v>18</v>
      </c>
      <c r="U29" s="3" t="s">
        <v>17</v>
      </c>
      <c r="V29" s="291"/>
      <c r="W29" s="46" t="s">
        <v>8</v>
      </c>
      <c r="X29" s="47" t="s">
        <v>21</v>
      </c>
      <c r="Y29" s="48">
        <v>5</v>
      </c>
      <c r="Z29" s="28"/>
      <c r="AA29" s="28"/>
      <c r="AB29" s="29"/>
      <c r="AC29" s="28" t="s">
        <v>22</v>
      </c>
      <c r="AD29" s="28" t="s">
        <v>23</v>
      </c>
      <c r="AE29" s="28" t="s">
        <v>24</v>
      </c>
      <c r="AF29" s="28" t="s">
        <v>25</v>
      </c>
    </row>
    <row r="30" spans="2:32" ht="27.95" customHeight="1">
      <c r="B30" s="50" t="s">
        <v>9</v>
      </c>
      <c r="C30" s="290"/>
      <c r="D30" s="8" t="s">
        <v>155</v>
      </c>
      <c r="E30" s="8"/>
      <c r="F30" s="8">
        <v>80</v>
      </c>
      <c r="G30" s="7" t="s">
        <v>163</v>
      </c>
      <c r="H30" s="7"/>
      <c r="I30" s="7">
        <v>50</v>
      </c>
      <c r="J30" s="8" t="s">
        <v>91</v>
      </c>
      <c r="K30" s="8"/>
      <c r="L30" s="8">
        <v>40</v>
      </c>
      <c r="M30" s="7" t="s">
        <v>86</v>
      </c>
      <c r="N30" s="8"/>
      <c r="O30" s="7">
        <v>30</v>
      </c>
      <c r="P30" s="7" t="str">
        <f>P29</f>
        <v>有機荷葉白菜</v>
      </c>
      <c r="Q30" s="7" t="s">
        <v>356</v>
      </c>
      <c r="R30" s="7">
        <v>130</v>
      </c>
      <c r="S30" s="93" t="s">
        <v>363</v>
      </c>
      <c r="T30" s="7"/>
      <c r="U30" s="7">
        <v>10</v>
      </c>
      <c r="V30" s="292"/>
      <c r="W30" s="51" t="s">
        <v>83</v>
      </c>
      <c r="X30" s="52" t="s">
        <v>26</v>
      </c>
      <c r="Y30" s="53">
        <v>2.7</v>
      </c>
      <c r="Z30" s="27"/>
      <c r="AA30" s="54" t="s">
        <v>27</v>
      </c>
      <c r="AB30" s="29">
        <v>6.2</v>
      </c>
      <c r="AC30" s="29">
        <f>AB30*2</f>
        <v>12.4</v>
      </c>
      <c r="AD30" s="29"/>
      <c r="AE30" s="29">
        <f>AB30*15</f>
        <v>93</v>
      </c>
      <c r="AF30" s="29">
        <f>AC30*4+AE30*4</f>
        <v>421.6</v>
      </c>
    </row>
    <row r="31" spans="2:32" ht="27.95" customHeight="1">
      <c r="B31" s="50">
        <v>11</v>
      </c>
      <c r="C31" s="290"/>
      <c r="D31" s="8" t="s">
        <v>45</v>
      </c>
      <c r="E31" s="8"/>
      <c r="F31" s="8">
        <v>30</v>
      </c>
      <c r="G31" s="7" t="s">
        <v>164</v>
      </c>
      <c r="H31" s="7"/>
      <c r="I31" s="7">
        <v>20</v>
      </c>
      <c r="J31" s="8" t="s">
        <v>296</v>
      </c>
      <c r="K31" s="8"/>
      <c r="L31" s="8">
        <v>0.1</v>
      </c>
      <c r="M31" s="7" t="s">
        <v>198</v>
      </c>
      <c r="N31" s="8"/>
      <c r="O31" s="7">
        <v>10</v>
      </c>
      <c r="P31" s="7"/>
      <c r="Q31" s="7"/>
      <c r="R31" s="7"/>
      <c r="S31" s="7" t="s">
        <v>364</v>
      </c>
      <c r="T31" s="7"/>
      <c r="U31" s="7">
        <v>10</v>
      </c>
      <c r="V31" s="292"/>
      <c r="W31" s="56" t="s">
        <v>10</v>
      </c>
      <c r="X31" s="57" t="s">
        <v>28</v>
      </c>
      <c r="Y31" s="53">
        <v>2</v>
      </c>
      <c r="Z31" s="28"/>
      <c r="AA31" s="58" t="s">
        <v>29</v>
      </c>
      <c r="AB31" s="29">
        <v>2.1</v>
      </c>
      <c r="AC31" s="59">
        <f>AB31*7</f>
        <v>14.700000000000001</v>
      </c>
      <c r="AD31" s="29">
        <f>AB31*5</f>
        <v>10.5</v>
      </c>
      <c r="AE31" s="29" t="s">
        <v>30</v>
      </c>
      <c r="AF31" s="60">
        <f>AC31*4+AD31*9</f>
        <v>153.30000000000001</v>
      </c>
    </row>
    <row r="32" spans="2:32" ht="27.95" customHeight="1">
      <c r="B32" s="50" t="s">
        <v>11</v>
      </c>
      <c r="C32" s="290"/>
      <c r="D32" s="7"/>
      <c r="E32" s="61"/>
      <c r="F32" s="7"/>
      <c r="G32" s="7"/>
      <c r="H32" s="61"/>
      <c r="I32" s="7"/>
      <c r="J32" s="8"/>
      <c r="K32" s="8"/>
      <c r="L32" s="8"/>
      <c r="M32" s="7" t="s">
        <v>154</v>
      </c>
      <c r="N32" s="169"/>
      <c r="O32" s="7">
        <v>10</v>
      </c>
      <c r="P32" s="7"/>
      <c r="Q32" s="61"/>
      <c r="R32" s="7"/>
      <c r="S32" s="8"/>
      <c r="T32" s="7"/>
      <c r="U32" s="7"/>
      <c r="V32" s="292"/>
      <c r="W32" s="51" t="s">
        <v>57</v>
      </c>
      <c r="X32" s="57" t="s">
        <v>31</v>
      </c>
      <c r="Y32" s="53">
        <f>AB33</f>
        <v>2.5</v>
      </c>
      <c r="Z32" s="27"/>
      <c r="AA32" s="28" t="s">
        <v>32</v>
      </c>
      <c r="AB32" s="29">
        <v>1.5</v>
      </c>
      <c r="AC32" s="29">
        <f>AB32*1</f>
        <v>1.5</v>
      </c>
      <c r="AD32" s="29" t="s">
        <v>30</v>
      </c>
      <c r="AE32" s="29">
        <f>AB32*5</f>
        <v>7.5</v>
      </c>
      <c r="AF32" s="29">
        <f>AC32*4+AE32*4</f>
        <v>36</v>
      </c>
    </row>
    <row r="33" spans="2:32" ht="27.95" customHeight="1">
      <c r="B33" s="294" t="s">
        <v>41</v>
      </c>
      <c r="C33" s="290"/>
      <c r="D33" s="7"/>
      <c r="E33" s="61"/>
      <c r="F33" s="7"/>
      <c r="G33" s="7"/>
      <c r="H33" s="61"/>
      <c r="I33" s="7"/>
      <c r="J33" s="8"/>
      <c r="K33" s="8"/>
      <c r="L33" s="8"/>
      <c r="M33" s="7" t="s">
        <v>267</v>
      </c>
      <c r="N33" s="7" t="s">
        <v>280</v>
      </c>
      <c r="O33" s="7">
        <v>20</v>
      </c>
      <c r="P33" s="7"/>
      <c r="Q33" s="61"/>
      <c r="R33" s="7"/>
      <c r="S33" s="8"/>
      <c r="T33" s="61"/>
      <c r="U33" s="7"/>
      <c r="V33" s="292"/>
      <c r="W33" s="56" t="s">
        <v>12</v>
      </c>
      <c r="X33" s="57" t="s">
        <v>34</v>
      </c>
      <c r="Y33" s="53">
        <v>0</v>
      </c>
      <c r="Z33" s="28"/>
      <c r="AA33" s="28" t="s">
        <v>35</v>
      </c>
      <c r="AB33" s="29">
        <v>2.5</v>
      </c>
      <c r="AC33" s="29"/>
      <c r="AD33" s="29">
        <f>AB33*5</f>
        <v>12.5</v>
      </c>
      <c r="AE33" s="29" t="s">
        <v>30</v>
      </c>
      <c r="AF33" s="29">
        <f>AD33*9</f>
        <v>112.5</v>
      </c>
    </row>
    <row r="34" spans="2:32" ht="27.95" customHeight="1">
      <c r="B34" s="294"/>
      <c r="C34" s="290"/>
      <c r="D34" s="7"/>
      <c r="E34" s="61"/>
      <c r="F34" s="7"/>
      <c r="G34" s="7"/>
      <c r="H34" s="61"/>
      <c r="I34" s="7"/>
      <c r="J34" s="8"/>
      <c r="K34" s="61"/>
      <c r="L34" s="8"/>
      <c r="M34" s="7" t="s">
        <v>199</v>
      </c>
      <c r="N34" s="8" t="s">
        <v>357</v>
      </c>
      <c r="O34" s="7">
        <v>10</v>
      </c>
      <c r="P34" s="7"/>
      <c r="Q34" s="61"/>
      <c r="R34" s="7"/>
      <c r="S34" s="8"/>
      <c r="T34" s="61"/>
      <c r="U34" s="7"/>
      <c r="V34" s="292"/>
      <c r="W34" s="51" t="s">
        <v>50</v>
      </c>
      <c r="X34" s="111" t="s">
        <v>43</v>
      </c>
      <c r="Y34" s="53">
        <v>0</v>
      </c>
      <c r="Z34" s="27"/>
      <c r="AA34" s="28" t="s">
        <v>36</v>
      </c>
      <c r="AB34" s="29">
        <v>1</v>
      </c>
      <c r="AE34" s="28">
        <f>AB34*15</f>
        <v>15</v>
      </c>
    </row>
    <row r="35" spans="2:32" ht="27.95" customHeight="1">
      <c r="B35" s="64" t="s">
        <v>37</v>
      </c>
      <c r="C35" s="65"/>
      <c r="D35" s="61"/>
      <c r="E35" s="61"/>
      <c r="F35" s="7"/>
      <c r="G35" s="7"/>
      <c r="H35" s="61"/>
      <c r="I35" s="7"/>
      <c r="J35" s="7"/>
      <c r="K35" s="61"/>
      <c r="L35" s="7"/>
      <c r="M35" s="7"/>
      <c r="N35" s="61"/>
      <c r="O35" s="7"/>
      <c r="P35" s="7"/>
      <c r="Q35" s="61"/>
      <c r="R35" s="7"/>
      <c r="S35" s="7"/>
      <c r="T35" s="61"/>
      <c r="U35" s="7"/>
      <c r="V35" s="292"/>
      <c r="W35" s="56" t="s">
        <v>13</v>
      </c>
      <c r="X35" s="66"/>
      <c r="Y35" s="53"/>
      <c r="Z35" s="28"/>
      <c r="AC35" s="28">
        <f>SUM(AC30:AC34)</f>
        <v>28.6</v>
      </c>
      <c r="AD35" s="28">
        <f>SUM(AD30:AD34)</f>
        <v>23</v>
      </c>
      <c r="AE35" s="28">
        <f>SUM(AE30:AE34)</f>
        <v>115.5</v>
      </c>
      <c r="AF35" s="28">
        <f>AC35*4+AD35*9+AE35*4</f>
        <v>783.4</v>
      </c>
    </row>
    <row r="36" spans="2:32" ht="27.95" customHeight="1">
      <c r="B36" s="67"/>
      <c r="C36" s="68"/>
      <c r="D36" s="61"/>
      <c r="E36" s="61"/>
      <c r="F36" s="7"/>
      <c r="G36" s="7"/>
      <c r="H36" s="61"/>
      <c r="I36" s="7"/>
      <c r="J36" s="7"/>
      <c r="K36" s="61"/>
      <c r="L36" s="7"/>
      <c r="M36" s="7"/>
      <c r="N36" s="61"/>
      <c r="O36" s="7"/>
      <c r="P36" s="7"/>
      <c r="Q36" s="61"/>
      <c r="R36" s="7"/>
      <c r="S36" s="7"/>
      <c r="T36" s="61"/>
      <c r="U36" s="7"/>
      <c r="V36" s="293"/>
      <c r="W36" s="51" t="s">
        <v>70</v>
      </c>
      <c r="X36" s="62"/>
      <c r="Y36" s="53"/>
      <c r="Z36" s="27"/>
      <c r="AC36" s="69">
        <f>AC35*4/AF35</f>
        <v>0.14603012509573654</v>
      </c>
      <c r="AD36" s="69">
        <f>AD35*9/AF35</f>
        <v>0.26423283124840441</v>
      </c>
      <c r="AE36" s="69">
        <f>AE35*4/AF35</f>
        <v>0.58973704365585911</v>
      </c>
    </row>
    <row r="37" spans="2:32" s="49" customFormat="1" ht="27.95" customHeight="1">
      <c r="B37" s="44">
        <v>1</v>
      </c>
      <c r="C37" s="290"/>
      <c r="D37" s="45" t="str">
        <f>'0102-0119'!Q14</f>
        <v>嘉義噴水雞絲肉飯</v>
      </c>
      <c r="E37" s="45" t="s">
        <v>207</v>
      </c>
      <c r="F37" s="3" t="s">
        <v>17</v>
      </c>
      <c r="G37" s="45" t="str">
        <f>'0102-0119'!Q15</f>
        <v>銷魂日式照燒醬大雞腿</v>
      </c>
      <c r="H37" s="45" t="s">
        <v>78</v>
      </c>
      <c r="I37" s="3" t="s">
        <v>17</v>
      </c>
      <c r="J37" s="45" t="str">
        <f>'0102-0119'!Q16</f>
        <v>沖繩黑糖小饅頭(冷)</v>
      </c>
      <c r="K37" s="45" t="s">
        <v>16</v>
      </c>
      <c r="L37" s="3" t="s">
        <v>17</v>
      </c>
      <c r="M37" s="45" t="str">
        <f>'0102-0119'!Q17</f>
        <v>花椰菜佐炒魷魚(海)</v>
      </c>
      <c r="N37" s="45" t="s">
        <v>19</v>
      </c>
      <c r="O37" s="3" t="s">
        <v>17</v>
      </c>
      <c r="P37" s="45" t="str">
        <f>'0102-0119'!Q18</f>
        <v>青江菜</v>
      </c>
      <c r="Q37" s="45" t="s">
        <v>20</v>
      </c>
      <c r="R37" s="3" t="s">
        <v>17</v>
      </c>
      <c r="S37" s="45" t="str">
        <f>'0102-0119'!Q19</f>
        <v>味噌豆腐湯(豆)</v>
      </c>
      <c r="T37" s="45" t="s">
        <v>18</v>
      </c>
      <c r="U37" s="3" t="s">
        <v>17</v>
      </c>
      <c r="V37" s="291"/>
      <c r="W37" s="46" t="s">
        <v>8</v>
      </c>
      <c r="X37" s="47" t="s">
        <v>21</v>
      </c>
      <c r="Y37" s="48">
        <v>5</v>
      </c>
      <c r="Z37" s="28"/>
      <c r="AA37" s="28"/>
      <c r="AB37" s="29"/>
      <c r="AC37" s="28" t="s">
        <v>22</v>
      </c>
      <c r="AD37" s="28" t="s">
        <v>23</v>
      </c>
      <c r="AE37" s="28" t="s">
        <v>24</v>
      </c>
      <c r="AF37" s="28" t="s">
        <v>25</v>
      </c>
    </row>
    <row r="38" spans="2:32" ht="27.95" customHeight="1">
      <c r="B38" s="50" t="s">
        <v>9</v>
      </c>
      <c r="C38" s="290"/>
      <c r="D38" s="8" t="s">
        <v>265</v>
      </c>
      <c r="E38" s="8"/>
      <c r="F38" s="8">
        <v>85</v>
      </c>
      <c r="G38" s="7" t="s">
        <v>288</v>
      </c>
      <c r="H38" s="8"/>
      <c r="I38" s="7">
        <v>60</v>
      </c>
      <c r="J38" s="7" t="s">
        <v>342</v>
      </c>
      <c r="K38" s="7" t="s">
        <v>343</v>
      </c>
      <c r="L38" s="7">
        <v>20</v>
      </c>
      <c r="M38" s="7" t="s">
        <v>344</v>
      </c>
      <c r="N38" s="8"/>
      <c r="O38" s="7">
        <v>50</v>
      </c>
      <c r="P38" s="7" t="str">
        <f>P37</f>
        <v>青江菜</v>
      </c>
      <c r="Q38" s="8" t="s">
        <v>354</v>
      </c>
      <c r="R38" s="7">
        <v>130</v>
      </c>
      <c r="S38" s="7" t="s">
        <v>267</v>
      </c>
      <c r="T38" s="8"/>
      <c r="U38" s="7">
        <v>30</v>
      </c>
      <c r="V38" s="292"/>
      <c r="W38" s="51" t="s">
        <v>71</v>
      </c>
      <c r="X38" s="52" t="s">
        <v>26</v>
      </c>
      <c r="Y38" s="53">
        <v>2.9</v>
      </c>
      <c r="Z38" s="27"/>
      <c r="AA38" s="54" t="s">
        <v>27</v>
      </c>
      <c r="AB38" s="29">
        <v>6</v>
      </c>
      <c r="AC38" s="29">
        <f>AB38*2</f>
        <v>12</v>
      </c>
      <c r="AD38" s="29"/>
      <c r="AE38" s="29">
        <f>AB38*15</f>
        <v>90</v>
      </c>
      <c r="AF38" s="29">
        <f>AC38*4+AE38*4</f>
        <v>408</v>
      </c>
    </row>
    <row r="39" spans="2:32" ht="27.95" customHeight="1">
      <c r="B39" s="50">
        <v>12</v>
      </c>
      <c r="C39" s="290"/>
      <c r="D39" s="8" t="s">
        <v>340</v>
      </c>
      <c r="E39" s="8"/>
      <c r="F39" s="8">
        <v>20</v>
      </c>
      <c r="G39" s="7"/>
      <c r="H39" s="8"/>
      <c r="I39" s="7"/>
      <c r="J39" s="7"/>
      <c r="K39" s="7"/>
      <c r="L39" s="7"/>
      <c r="M39" s="7" t="s">
        <v>328</v>
      </c>
      <c r="N39" s="8"/>
      <c r="O39" s="7">
        <v>10</v>
      </c>
      <c r="P39" s="7"/>
      <c r="Q39" s="61"/>
      <c r="R39" s="7"/>
      <c r="S39" s="7" t="s">
        <v>270</v>
      </c>
      <c r="T39" s="8"/>
      <c r="U39" s="7">
        <v>10</v>
      </c>
      <c r="V39" s="292"/>
      <c r="W39" s="56" t="s">
        <v>10</v>
      </c>
      <c r="X39" s="57" t="s">
        <v>28</v>
      </c>
      <c r="Y39" s="53">
        <v>2</v>
      </c>
      <c r="Z39" s="28"/>
      <c r="AA39" s="58" t="s">
        <v>29</v>
      </c>
      <c r="AB39" s="29">
        <v>2.2000000000000002</v>
      </c>
      <c r="AC39" s="59">
        <f>AB39*7</f>
        <v>15.400000000000002</v>
      </c>
      <c r="AD39" s="29">
        <f>AB39*5</f>
        <v>11</v>
      </c>
      <c r="AE39" s="29" t="s">
        <v>30</v>
      </c>
      <c r="AF39" s="60">
        <f>AC39*4+AD39*9</f>
        <v>160.60000000000002</v>
      </c>
    </row>
    <row r="40" spans="2:32" ht="27.95" customHeight="1">
      <c r="B40" s="50" t="s">
        <v>11</v>
      </c>
      <c r="C40" s="290"/>
      <c r="D40" s="8" t="s">
        <v>341</v>
      </c>
      <c r="E40" s="8"/>
      <c r="F40" s="8">
        <v>10</v>
      </c>
      <c r="G40" s="7"/>
      <c r="H40" s="8"/>
      <c r="I40" s="7"/>
      <c r="J40" s="7"/>
      <c r="K40" s="61"/>
      <c r="L40" s="7"/>
      <c r="M40" s="7" t="s">
        <v>345</v>
      </c>
      <c r="N40" s="8" t="s">
        <v>357</v>
      </c>
      <c r="O40" s="7">
        <v>20</v>
      </c>
      <c r="P40" s="7"/>
      <c r="Q40" s="61"/>
      <c r="R40" s="7"/>
      <c r="S40" s="7"/>
      <c r="T40" s="115"/>
      <c r="U40" s="7"/>
      <c r="V40" s="292"/>
      <c r="W40" s="51" t="s">
        <v>51</v>
      </c>
      <c r="X40" s="57" t="s">
        <v>31</v>
      </c>
      <c r="Y40" s="53">
        <f>AB41</f>
        <v>2.5</v>
      </c>
      <c r="Z40" s="27"/>
      <c r="AA40" s="28" t="s">
        <v>32</v>
      </c>
      <c r="AB40" s="29">
        <v>1.7</v>
      </c>
      <c r="AC40" s="29">
        <f>AB40*1</f>
        <v>1.7</v>
      </c>
      <c r="AD40" s="29" t="s">
        <v>30</v>
      </c>
      <c r="AE40" s="29">
        <f>AB40*5</f>
        <v>8.5</v>
      </c>
      <c r="AF40" s="29">
        <f>AC40*4+AE40*4</f>
        <v>40.799999999999997</v>
      </c>
    </row>
    <row r="41" spans="2:32" ht="27.95" customHeight="1">
      <c r="B41" s="294" t="s">
        <v>33</v>
      </c>
      <c r="C41" s="290"/>
      <c r="D41" s="8"/>
      <c r="E41" s="8"/>
      <c r="F41" s="8"/>
      <c r="G41" s="7"/>
      <c r="H41" s="8"/>
      <c r="I41" s="7"/>
      <c r="J41" s="7"/>
      <c r="K41" s="61"/>
      <c r="L41" s="7"/>
      <c r="M41" s="7"/>
      <c r="N41" s="8"/>
      <c r="O41" s="7"/>
      <c r="P41" s="7"/>
      <c r="Q41" s="8"/>
      <c r="R41" s="7"/>
      <c r="S41" s="8"/>
      <c r="T41" s="7"/>
      <c r="U41" s="7"/>
      <c r="V41" s="292"/>
      <c r="W41" s="56" t="s">
        <v>12</v>
      </c>
      <c r="X41" s="57" t="s">
        <v>34</v>
      </c>
      <c r="Y41" s="53">
        <v>0</v>
      </c>
      <c r="Z41" s="28"/>
      <c r="AA41" s="28" t="s">
        <v>35</v>
      </c>
      <c r="AB41" s="29">
        <v>2.5</v>
      </c>
      <c r="AC41" s="29"/>
      <c r="AD41" s="29">
        <f>AB41*5</f>
        <v>12.5</v>
      </c>
      <c r="AE41" s="29" t="s">
        <v>30</v>
      </c>
      <c r="AF41" s="29">
        <f>AD41*9</f>
        <v>112.5</v>
      </c>
    </row>
    <row r="42" spans="2:32" ht="27.95" customHeight="1">
      <c r="B42" s="294"/>
      <c r="C42" s="290"/>
      <c r="D42" s="8"/>
      <c r="E42" s="61"/>
      <c r="F42" s="7"/>
      <c r="G42" s="7"/>
      <c r="H42" s="61"/>
      <c r="I42" s="7"/>
      <c r="J42" s="7"/>
      <c r="K42" s="61"/>
      <c r="L42" s="7"/>
      <c r="M42" s="7"/>
      <c r="N42" s="61"/>
      <c r="O42" s="7"/>
      <c r="P42" s="7"/>
      <c r="Q42" s="61"/>
      <c r="R42" s="7"/>
      <c r="S42" s="8"/>
      <c r="T42" s="61"/>
      <c r="U42" s="8"/>
      <c r="V42" s="292"/>
      <c r="W42" s="51" t="s">
        <v>68</v>
      </c>
      <c r="X42" s="111" t="s">
        <v>43</v>
      </c>
      <c r="Y42" s="63">
        <v>0</v>
      </c>
      <c r="Z42" s="27"/>
      <c r="AA42" s="28" t="s">
        <v>36</v>
      </c>
      <c r="AE42" s="28">
        <f>AB42*15</f>
        <v>0</v>
      </c>
    </row>
    <row r="43" spans="2:32" ht="27.95" customHeight="1">
      <c r="B43" s="64" t="s">
        <v>37</v>
      </c>
      <c r="C43" s="65"/>
      <c r="D43" s="61"/>
      <c r="E43" s="61"/>
      <c r="F43" s="7"/>
      <c r="G43" s="7"/>
      <c r="H43" s="61"/>
      <c r="I43" s="7"/>
      <c r="J43" s="8"/>
      <c r="K43" s="61"/>
      <c r="L43" s="8"/>
      <c r="M43" s="7"/>
      <c r="N43" s="61"/>
      <c r="O43" s="7"/>
      <c r="P43" s="7"/>
      <c r="Q43" s="61"/>
      <c r="R43" s="7"/>
      <c r="S43" s="8"/>
      <c r="T43" s="61"/>
      <c r="U43" s="8"/>
      <c r="V43" s="292"/>
      <c r="W43" s="56" t="s">
        <v>13</v>
      </c>
      <c r="X43" s="66"/>
      <c r="Y43" s="91"/>
      <c r="Z43" s="28"/>
      <c r="AC43" s="28">
        <f>SUM(AC38:AC42)</f>
        <v>29.1</v>
      </c>
      <c r="AD43" s="28">
        <f>SUM(AD38:AD42)</f>
        <v>23.5</v>
      </c>
      <c r="AE43" s="28">
        <f>SUM(AE38:AE42)</f>
        <v>98.5</v>
      </c>
      <c r="AF43" s="28">
        <f>AC43*4+AD43*9+AE43*4</f>
        <v>721.9</v>
      </c>
    </row>
    <row r="44" spans="2:32" ht="27.95" customHeight="1" thickBot="1">
      <c r="B44" s="94"/>
      <c r="C44" s="68"/>
      <c r="D44" s="95"/>
      <c r="E44" s="95"/>
      <c r="F44" s="96"/>
      <c r="G44" s="96"/>
      <c r="H44" s="95"/>
      <c r="I44" s="96"/>
      <c r="J44" s="96"/>
      <c r="K44" s="95"/>
      <c r="L44" s="96"/>
      <c r="M44" s="96"/>
      <c r="N44" s="95"/>
      <c r="O44" s="96"/>
      <c r="P44" s="96"/>
      <c r="Q44" s="95"/>
      <c r="R44" s="96"/>
      <c r="S44" s="96"/>
      <c r="T44" s="95"/>
      <c r="U44" s="96"/>
      <c r="V44" s="293"/>
      <c r="W44" s="51" t="s">
        <v>72</v>
      </c>
      <c r="X44" s="97"/>
      <c r="Y44" s="98"/>
      <c r="Z44" s="27"/>
      <c r="AC44" s="69">
        <f>AC43*4/AF43</f>
        <v>0.1612411691369996</v>
      </c>
      <c r="AD44" s="69">
        <f>AD43*9/AF43</f>
        <v>0.29297686660202243</v>
      </c>
      <c r="AE44" s="69">
        <f>AE43*4/AF43</f>
        <v>0.54578196426097803</v>
      </c>
    </row>
    <row r="45" spans="2:32" s="102" customFormat="1" ht="21.75" customHeight="1">
      <c r="B45" s="99"/>
      <c r="C45" s="28"/>
      <c r="D45" s="55"/>
      <c r="E45" s="100"/>
      <c r="F45" s="55"/>
      <c r="G45" s="55"/>
      <c r="H45" s="100"/>
      <c r="I45" s="55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101"/>
      <c r="AA45" s="82"/>
      <c r="AB45" s="76"/>
      <c r="AC45" s="82"/>
      <c r="AD45" s="82"/>
      <c r="AE45" s="82"/>
      <c r="AF45" s="82"/>
    </row>
    <row r="46" spans="2:32">
      <c r="B46" s="76"/>
      <c r="C46" s="102"/>
      <c r="D46" s="288"/>
      <c r="E46" s="288"/>
      <c r="F46" s="289"/>
      <c r="G46" s="289"/>
      <c r="H46" s="103"/>
      <c r="I46" s="28"/>
      <c r="J46" s="28"/>
      <c r="K46" s="103"/>
      <c r="L46" s="28"/>
      <c r="N46" s="103"/>
      <c r="O46" s="28"/>
      <c r="Q46" s="103"/>
      <c r="R46" s="28"/>
      <c r="T46" s="103"/>
      <c r="U46" s="28"/>
      <c r="V46" s="104"/>
      <c r="Y46" s="107"/>
    </row>
    <row r="47" spans="2:32">
      <c r="Y47" s="107"/>
    </row>
    <row r="48" spans="2:32">
      <c r="Y48" s="107"/>
    </row>
    <row r="49" spans="25:25">
      <c r="Y49" s="107"/>
    </row>
    <row r="50" spans="25:25">
      <c r="Y50" s="107"/>
    </row>
    <row r="51" spans="25:25">
      <c r="Y51" s="107"/>
    </row>
    <row r="52" spans="25:25">
      <c r="Y52" s="107"/>
    </row>
  </sheetData>
  <mergeCells count="19">
    <mergeCell ref="D46:G46"/>
    <mergeCell ref="C29:C34"/>
    <mergeCell ref="V29:V36"/>
    <mergeCell ref="C21:C26"/>
    <mergeCell ref="V21:V28"/>
    <mergeCell ref="C37:C42"/>
    <mergeCell ref="V37:V44"/>
    <mergeCell ref="J45:Y45"/>
    <mergeCell ref="B1:Y1"/>
    <mergeCell ref="B2:G2"/>
    <mergeCell ref="C5:C10"/>
    <mergeCell ref="V5:V12"/>
    <mergeCell ref="B9:B10"/>
    <mergeCell ref="B25:B26"/>
    <mergeCell ref="B33:B34"/>
    <mergeCell ref="B41:B42"/>
    <mergeCell ref="C13:C18"/>
    <mergeCell ref="V13:V20"/>
    <mergeCell ref="B17:B18"/>
  </mergeCells>
  <phoneticPr fontId="19" type="noConversion"/>
  <pageMargins left="0.97" right="0.17" top="0.18" bottom="0.17" header="0.5" footer="0.23"/>
  <pageSetup paperSize="9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zoomScale="90" zoomScaleNormal="90" workbookViewId="0">
      <selection activeCell="D17" sqref="D17"/>
    </sheetView>
  </sheetViews>
  <sheetFormatPr defaultColWidth="9" defaultRowHeight="20.25"/>
  <cols>
    <col min="1" max="1" width="1.875" style="55" customWidth="1"/>
    <col min="2" max="2" width="4.875" style="99" customWidth="1"/>
    <col min="3" max="3" width="0" style="55" hidden="1" customWidth="1"/>
    <col min="4" max="4" width="18.625" style="55" customWidth="1"/>
    <col min="5" max="5" width="5.625" style="100" customWidth="1"/>
    <col min="6" max="6" width="9.625" style="55" customWidth="1"/>
    <col min="7" max="7" width="18.625" style="55" customWidth="1"/>
    <col min="8" max="8" width="5.625" style="100" customWidth="1"/>
    <col min="9" max="9" width="9.625" style="55" customWidth="1"/>
    <col min="10" max="10" width="18.625" style="55" customWidth="1"/>
    <col min="11" max="11" width="5.625" style="100" customWidth="1"/>
    <col min="12" max="12" width="9.625" style="55" customWidth="1"/>
    <col min="13" max="13" width="18.625" style="55" customWidth="1"/>
    <col min="14" max="14" width="5.625" style="100" customWidth="1"/>
    <col min="15" max="15" width="9.625" style="55" customWidth="1"/>
    <col min="16" max="16" width="18.625" style="55" customWidth="1"/>
    <col min="17" max="17" width="5.625" style="100" customWidth="1"/>
    <col min="18" max="18" width="9.625" style="55" customWidth="1"/>
    <col min="19" max="19" width="18.625" style="55" customWidth="1"/>
    <col min="20" max="20" width="5.625" style="100" customWidth="1"/>
    <col min="21" max="21" width="9.625" style="55" customWidth="1"/>
    <col min="22" max="22" width="5.25" style="108" customWidth="1"/>
    <col min="23" max="23" width="11.75" style="105" customWidth="1"/>
    <col min="24" max="24" width="11.25" style="106" customWidth="1"/>
    <col min="25" max="25" width="6.625" style="109" customWidth="1"/>
    <col min="26" max="26" width="6.625" style="55" customWidth="1"/>
    <col min="27" max="27" width="6" style="28" hidden="1" customWidth="1"/>
    <col min="28" max="28" width="5.5" style="29" hidden="1" customWidth="1"/>
    <col min="29" max="29" width="7.75" style="28" hidden="1" customWidth="1"/>
    <col min="30" max="30" width="8" style="28" hidden="1" customWidth="1"/>
    <col min="31" max="31" width="7.875" style="28" hidden="1" customWidth="1"/>
    <col min="32" max="32" width="7.5" style="28" hidden="1" customWidth="1"/>
    <col min="33" max="16384" width="9" style="55"/>
  </cols>
  <sheetData>
    <row r="1" spans="2:32" s="15" customFormat="1" ht="38.25">
      <c r="B1" s="295" t="s">
        <v>90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14"/>
      <c r="AB1" s="16"/>
    </row>
    <row r="2" spans="2:32" s="15" customFormat="1" ht="13.5" customHeight="1">
      <c r="B2" s="296"/>
      <c r="C2" s="297"/>
      <c r="D2" s="297"/>
      <c r="E2" s="297"/>
      <c r="F2" s="297"/>
      <c r="G2" s="297"/>
      <c r="H2" s="17"/>
      <c r="I2" s="14"/>
      <c r="J2" s="14"/>
      <c r="K2" s="17"/>
      <c r="L2" s="14"/>
      <c r="M2" s="14"/>
      <c r="N2" s="17"/>
      <c r="O2" s="14"/>
      <c r="P2" s="14"/>
      <c r="Q2" s="17"/>
      <c r="R2" s="14"/>
      <c r="S2" s="14"/>
      <c r="T2" s="17"/>
      <c r="U2" s="14"/>
      <c r="V2" s="18"/>
      <c r="W2" s="19"/>
      <c r="X2" s="20"/>
      <c r="Y2" s="19"/>
      <c r="Z2" s="14"/>
      <c r="AB2" s="16"/>
    </row>
    <row r="3" spans="2:32" s="28" customFormat="1" ht="32.25" customHeight="1" thickBot="1">
      <c r="B3" s="112" t="s">
        <v>44</v>
      </c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15"/>
      <c r="T3" s="22"/>
      <c r="U3" s="22"/>
      <c r="V3" s="23"/>
      <c r="W3" s="24"/>
      <c r="X3" s="25"/>
      <c r="Y3" s="26"/>
      <c r="Z3" s="27"/>
      <c r="AB3" s="29"/>
    </row>
    <row r="4" spans="2:32" s="43" customFormat="1" ht="43.5">
      <c r="B4" s="30" t="s">
        <v>0</v>
      </c>
      <c r="C4" s="31" t="s">
        <v>1</v>
      </c>
      <c r="D4" s="32" t="s">
        <v>2</v>
      </c>
      <c r="E4" s="33" t="s">
        <v>42</v>
      </c>
      <c r="F4" s="32"/>
      <c r="G4" s="32" t="s">
        <v>3</v>
      </c>
      <c r="H4" s="33" t="s">
        <v>42</v>
      </c>
      <c r="I4" s="32"/>
      <c r="J4" s="32" t="s">
        <v>4</v>
      </c>
      <c r="K4" s="33" t="s">
        <v>42</v>
      </c>
      <c r="L4" s="34"/>
      <c r="M4" s="32" t="s">
        <v>4</v>
      </c>
      <c r="N4" s="33" t="s">
        <v>42</v>
      </c>
      <c r="O4" s="32"/>
      <c r="P4" s="32" t="s">
        <v>4</v>
      </c>
      <c r="Q4" s="33" t="s">
        <v>42</v>
      </c>
      <c r="R4" s="32"/>
      <c r="S4" s="35" t="s">
        <v>5</v>
      </c>
      <c r="T4" s="33" t="s">
        <v>42</v>
      </c>
      <c r="U4" s="32"/>
      <c r="V4" s="1" t="s">
        <v>6</v>
      </c>
      <c r="W4" s="36" t="s">
        <v>7</v>
      </c>
      <c r="X4" s="37" t="s">
        <v>14</v>
      </c>
      <c r="Y4" s="38" t="s">
        <v>15</v>
      </c>
      <c r="Z4" s="39"/>
      <c r="AA4" s="40"/>
      <c r="AB4" s="41"/>
      <c r="AC4" s="42"/>
      <c r="AD4" s="42"/>
      <c r="AE4" s="42"/>
      <c r="AF4" s="42"/>
    </row>
    <row r="5" spans="2:32" s="49" customFormat="1" ht="42.75" customHeight="1">
      <c r="B5" s="44">
        <v>1</v>
      </c>
      <c r="C5" s="290"/>
      <c r="D5" s="2" t="str">
        <f>'0102-0119'!A23</f>
        <v>香Q白飯</v>
      </c>
      <c r="E5" s="2" t="s">
        <v>213</v>
      </c>
      <c r="F5" s="3" t="s">
        <v>17</v>
      </c>
      <c r="G5" s="2" t="str">
        <f>'0102-0119'!A24</f>
        <v>墨西哥勁香烤大雞排</v>
      </c>
      <c r="H5" s="2" t="s">
        <v>78</v>
      </c>
      <c r="I5" s="3" t="s">
        <v>17</v>
      </c>
      <c r="J5" s="2" t="str">
        <f>'0102-0119'!A25</f>
        <v>麻婆肉燥豆腐(豆)</v>
      </c>
      <c r="K5" s="2" t="s">
        <v>167</v>
      </c>
      <c r="L5" s="3" t="s">
        <v>17</v>
      </c>
      <c r="M5" s="2" t="str">
        <f>'0102-0119'!A26</f>
        <v>日式柴魚偽章魚燒(海加)</v>
      </c>
      <c r="N5" s="2" t="s">
        <v>78</v>
      </c>
      <c r="O5" s="3" t="s">
        <v>17</v>
      </c>
      <c r="P5" s="2" t="str">
        <f>'0102-0119'!A27</f>
        <v>油菜</v>
      </c>
      <c r="Q5" s="2" t="s">
        <v>20</v>
      </c>
      <c r="R5" s="3" t="s">
        <v>17</v>
      </c>
      <c r="S5" s="2" t="str">
        <f>'0102-0119'!A28</f>
        <v>玉米濃湯(芡)</v>
      </c>
      <c r="T5" s="2" t="s">
        <v>18</v>
      </c>
      <c r="U5" s="3" t="s">
        <v>17</v>
      </c>
      <c r="V5" s="291"/>
      <c r="W5" s="46" t="s">
        <v>8</v>
      </c>
      <c r="X5" s="47" t="s">
        <v>21</v>
      </c>
      <c r="Y5" s="48">
        <v>5</v>
      </c>
      <c r="Z5" s="28"/>
      <c r="AA5" s="28"/>
      <c r="AB5" s="29"/>
      <c r="AC5" s="28" t="s">
        <v>22</v>
      </c>
      <c r="AD5" s="28" t="s">
        <v>23</v>
      </c>
      <c r="AE5" s="28" t="s">
        <v>24</v>
      </c>
      <c r="AF5" s="28" t="s">
        <v>25</v>
      </c>
    </row>
    <row r="6" spans="2:32" ht="27.95" customHeight="1">
      <c r="B6" s="50" t="s">
        <v>9</v>
      </c>
      <c r="C6" s="290"/>
      <c r="D6" s="8" t="s">
        <v>214</v>
      </c>
      <c r="E6" s="8"/>
      <c r="F6" s="8">
        <v>90</v>
      </c>
      <c r="G6" s="7" t="s">
        <v>150</v>
      </c>
      <c r="H6" s="5"/>
      <c r="I6" s="7">
        <v>60</v>
      </c>
      <c r="J6" s="8" t="s">
        <v>168</v>
      </c>
      <c r="K6" s="7" t="s">
        <v>172</v>
      </c>
      <c r="L6" s="8">
        <v>50</v>
      </c>
      <c r="M6" s="7" t="s">
        <v>176</v>
      </c>
      <c r="N6" s="8" t="s">
        <v>171</v>
      </c>
      <c r="O6" s="7">
        <v>30</v>
      </c>
      <c r="P6" s="6" t="s">
        <v>85</v>
      </c>
      <c r="Q6" s="6" t="s">
        <v>354</v>
      </c>
      <c r="R6" s="7">
        <v>130</v>
      </c>
      <c r="S6" s="8" t="s">
        <v>289</v>
      </c>
      <c r="T6" s="7"/>
      <c r="U6" s="7">
        <v>30</v>
      </c>
      <c r="V6" s="292"/>
      <c r="W6" s="51" t="s">
        <v>66</v>
      </c>
      <c r="X6" s="52" t="s">
        <v>26</v>
      </c>
      <c r="Y6" s="53">
        <v>2.8</v>
      </c>
      <c r="Z6" s="27"/>
      <c r="AA6" s="54" t="s">
        <v>27</v>
      </c>
      <c r="AB6" s="29">
        <v>6</v>
      </c>
      <c r="AC6" s="29">
        <f>AB6*2</f>
        <v>12</v>
      </c>
      <c r="AD6" s="29"/>
      <c r="AE6" s="29">
        <f>AB6*15</f>
        <v>90</v>
      </c>
      <c r="AF6" s="29">
        <f>AC6*4+AE6*4</f>
        <v>408</v>
      </c>
    </row>
    <row r="7" spans="2:32" ht="27.95" customHeight="1">
      <c r="B7" s="50">
        <v>15</v>
      </c>
      <c r="C7" s="290"/>
      <c r="D7" s="8"/>
      <c r="E7" s="8"/>
      <c r="F7" s="8"/>
      <c r="G7" s="7"/>
      <c r="H7" s="5"/>
      <c r="I7" s="7"/>
      <c r="J7" s="8" t="s">
        <v>169</v>
      </c>
      <c r="K7" s="7"/>
      <c r="L7" s="8">
        <v>10</v>
      </c>
      <c r="M7" s="7" t="s">
        <v>177</v>
      </c>
      <c r="N7" s="8"/>
      <c r="O7" s="7">
        <v>40</v>
      </c>
      <c r="P7" s="6"/>
      <c r="Q7" s="6"/>
      <c r="R7" s="6"/>
      <c r="S7" s="8" t="s">
        <v>286</v>
      </c>
      <c r="T7" s="7"/>
      <c r="U7" s="7">
        <v>10</v>
      </c>
      <c r="V7" s="292"/>
      <c r="W7" s="56" t="s">
        <v>10</v>
      </c>
      <c r="X7" s="57" t="s">
        <v>28</v>
      </c>
      <c r="Y7" s="53">
        <v>2</v>
      </c>
      <c r="Z7" s="28"/>
      <c r="AA7" s="58" t="s">
        <v>29</v>
      </c>
      <c r="AB7" s="29">
        <v>2</v>
      </c>
      <c r="AC7" s="59">
        <f>AB7*7</f>
        <v>14</v>
      </c>
      <c r="AD7" s="29">
        <f>AB7*5</f>
        <v>10</v>
      </c>
      <c r="AE7" s="29" t="s">
        <v>30</v>
      </c>
      <c r="AF7" s="60">
        <f>AC7*4+AD7*9</f>
        <v>146</v>
      </c>
    </row>
    <row r="8" spans="2:32" ht="27.95" customHeight="1">
      <c r="B8" s="50" t="s">
        <v>11</v>
      </c>
      <c r="C8" s="290"/>
      <c r="D8" s="8"/>
      <c r="E8" s="8"/>
      <c r="F8" s="8"/>
      <c r="G8" s="6"/>
      <c r="H8" s="11"/>
      <c r="I8" s="6"/>
      <c r="J8" s="8" t="s">
        <v>290</v>
      </c>
      <c r="K8" s="61"/>
      <c r="L8" s="8">
        <v>20</v>
      </c>
      <c r="M8" s="8" t="s">
        <v>178</v>
      </c>
      <c r="N8" s="11"/>
      <c r="O8" s="7">
        <v>0.1</v>
      </c>
      <c r="P8" s="6"/>
      <c r="Q8" s="11"/>
      <c r="R8" s="6"/>
      <c r="S8" s="8"/>
      <c r="T8" s="61"/>
      <c r="U8" s="7"/>
      <c r="V8" s="292"/>
      <c r="W8" s="51" t="s">
        <v>67</v>
      </c>
      <c r="X8" s="57" t="s">
        <v>31</v>
      </c>
      <c r="Y8" s="53">
        <f>AB9</f>
        <v>2.5</v>
      </c>
      <c r="Z8" s="27"/>
      <c r="AA8" s="28" t="s">
        <v>32</v>
      </c>
      <c r="AB8" s="29">
        <v>1.5</v>
      </c>
      <c r="AC8" s="29">
        <f>AB8*1</f>
        <v>1.5</v>
      </c>
      <c r="AD8" s="29" t="s">
        <v>30</v>
      </c>
      <c r="AE8" s="29">
        <f>AB8*5</f>
        <v>7.5</v>
      </c>
      <c r="AF8" s="29">
        <f>AC8*4+AE8*4</f>
        <v>36</v>
      </c>
    </row>
    <row r="9" spans="2:32" ht="27.95" customHeight="1">
      <c r="B9" s="294" t="s">
        <v>38</v>
      </c>
      <c r="C9" s="290"/>
      <c r="D9" s="8"/>
      <c r="E9" s="8"/>
      <c r="F9" s="8"/>
      <c r="G9" s="6"/>
      <c r="H9" s="11"/>
      <c r="I9" s="6"/>
      <c r="J9" s="8"/>
      <c r="K9" s="61"/>
      <c r="L9" s="8"/>
      <c r="M9" s="8"/>
      <c r="N9" s="11"/>
      <c r="O9" s="7"/>
      <c r="P9" s="6"/>
      <c r="Q9" s="11"/>
      <c r="R9" s="6"/>
      <c r="S9" s="5"/>
      <c r="T9" s="11"/>
      <c r="U9" s="6"/>
      <c r="V9" s="292"/>
      <c r="W9" s="56" t="s">
        <v>12</v>
      </c>
      <c r="X9" s="57" t="s">
        <v>34</v>
      </c>
      <c r="Y9" s="53">
        <f>AB10</f>
        <v>0</v>
      </c>
      <c r="Z9" s="28"/>
      <c r="AA9" s="28" t="s">
        <v>35</v>
      </c>
      <c r="AB9" s="29">
        <v>2.5</v>
      </c>
      <c r="AC9" s="29"/>
      <c r="AD9" s="29">
        <f>AB9*5</f>
        <v>12.5</v>
      </c>
      <c r="AE9" s="29" t="s">
        <v>30</v>
      </c>
      <c r="AF9" s="29">
        <f>AD9*9</f>
        <v>112.5</v>
      </c>
    </row>
    <row r="10" spans="2:32" ht="27.95" customHeight="1">
      <c r="B10" s="294"/>
      <c r="C10" s="290"/>
      <c r="D10" s="8"/>
      <c r="E10" s="8"/>
      <c r="F10" s="8"/>
      <c r="G10" s="6"/>
      <c r="H10" s="11"/>
      <c r="I10" s="6"/>
      <c r="J10" s="7"/>
      <c r="K10" s="61"/>
      <c r="L10" s="7"/>
      <c r="M10" s="8"/>
      <c r="N10" s="7"/>
      <c r="O10" s="7"/>
      <c r="P10" s="6"/>
      <c r="Q10" s="11"/>
      <c r="R10" s="6"/>
      <c r="S10" s="5"/>
      <c r="T10" s="11"/>
      <c r="U10" s="6"/>
      <c r="V10" s="292"/>
      <c r="W10" s="51" t="s">
        <v>58</v>
      </c>
      <c r="X10" s="111" t="s">
        <v>43</v>
      </c>
      <c r="Y10" s="63">
        <v>0</v>
      </c>
      <c r="Z10" s="27"/>
      <c r="AA10" s="28" t="s">
        <v>36</v>
      </c>
      <c r="AE10" s="28">
        <f>AB10*15</f>
        <v>0</v>
      </c>
    </row>
    <row r="11" spans="2:32" ht="27.95" customHeight="1">
      <c r="B11" s="64" t="s">
        <v>37</v>
      </c>
      <c r="C11" s="65"/>
      <c r="D11" s="8"/>
      <c r="E11" s="61"/>
      <c r="F11" s="8"/>
      <c r="G11" s="6"/>
      <c r="H11" s="11"/>
      <c r="I11" s="6"/>
      <c r="J11" s="6"/>
      <c r="K11" s="11"/>
      <c r="L11" s="6"/>
      <c r="N11" s="11"/>
      <c r="O11" s="7"/>
      <c r="P11" s="6"/>
      <c r="Q11" s="11"/>
      <c r="R11" s="6"/>
      <c r="S11" s="6"/>
      <c r="T11" s="11"/>
      <c r="U11" s="6"/>
      <c r="V11" s="292"/>
      <c r="W11" s="56" t="s">
        <v>13</v>
      </c>
      <c r="X11" s="66"/>
      <c r="Y11" s="53"/>
      <c r="Z11" s="28"/>
      <c r="AC11" s="28">
        <f>SUM(AC6:AC10)</f>
        <v>27.5</v>
      </c>
      <c r="AD11" s="28">
        <f>SUM(AD6:AD10)</f>
        <v>22.5</v>
      </c>
      <c r="AE11" s="28">
        <f>SUM(AE6:AE10)</f>
        <v>97.5</v>
      </c>
      <c r="AF11" s="28">
        <f>AC11*4+AD11*9+AE11*4</f>
        <v>702.5</v>
      </c>
    </row>
    <row r="12" spans="2:32" ht="27.95" customHeight="1">
      <c r="B12" s="67"/>
      <c r="C12" s="68"/>
      <c r="D12" s="70"/>
      <c r="E12" s="70"/>
      <c r="F12" s="12"/>
      <c r="G12" s="7"/>
      <c r="H12" s="61"/>
      <c r="I12" s="7"/>
      <c r="J12" s="7"/>
      <c r="K12" s="61"/>
      <c r="L12" s="7"/>
      <c r="M12" s="7"/>
      <c r="N12" s="61"/>
      <c r="O12" s="7"/>
      <c r="P12" s="7"/>
      <c r="Q12" s="61"/>
      <c r="R12" s="7"/>
      <c r="S12" s="7"/>
      <c r="T12" s="61"/>
      <c r="U12" s="7"/>
      <c r="V12" s="293"/>
      <c r="W12" s="51" t="s">
        <v>73</v>
      </c>
      <c r="X12" s="71"/>
      <c r="Y12" s="63"/>
      <c r="Z12" s="27"/>
      <c r="AC12" s="69">
        <f>AC11*4/AF11</f>
        <v>0.15658362989323843</v>
      </c>
      <c r="AD12" s="69">
        <f>AD11*9/AF11</f>
        <v>0.28825622775800713</v>
      </c>
      <c r="AE12" s="69">
        <f>AE11*4/AF11</f>
        <v>0.55516014234875444</v>
      </c>
    </row>
    <row r="13" spans="2:32" s="49" customFormat="1" ht="27.95" customHeight="1">
      <c r="B13" s="44">
        <v>1</v>
      </c>
      <c r="C13" s="290"/>
      <c r="D13" s="45" t="str">
        <f>'0102-0119'!E23</f>
        <v>五穀飯</v>
      </c>
      <c r="E13" s="45" t="s">
        <v>16</v>
      </c>
      <c r="F13" s="3" t="s">
        <v>17</v>
      </c>
      <c r="G13" s="2" t="str">
        <f>'0102-0119'!E24</f>
        <v>招牌醬燒大魚片(海)</v>
      </c>
      <c r="H13" s="2" t="s">
        <v>346</v>
      </c>
      <c r="I13" s="3" t="s">
        <v>17</v>
      </c>
      <c r="J13" s="2" t="str">
        <f>'0102-0119'!E25</f>
        <v>夜市黑胡椒烤大香腸(加)</v>
      </c>
      <c r="K13" s="2" t="s">
        <v>78</v>
      </c>
      <c r="L13" s="3" t="s">
        <v>17</v>
      </c>
      <c r="M13" s="2" t="str">
        <f>'0102-0119'!E26</f>
        <v>宜蘭招牌黃金蛋酥什錦(豆)</v>
      </c>
      <c r="N13" s="2" t="s">
        <v>197</v>
      </c>
      <c r="O13" s="3" t="s">
        <v>17</v>
      </c>
      <c r="P13" s="2" t="str">
        <f>'0102-0119'!E27</f>
        <v>青江菜</v>
      </c>
      <c r="Q13" s="2" t="s">
        <v>20</v>
      </c>
      <c r="R13" s="3" t="s">
        <v>17</v>
      </c>
      <c r="S13" s="2" t="str">
        <f>'0102-0119'!E28</f>
        <v>海芽蛋花湯</v>
      </c>
      <c r="T13" s="2" t="s">
        <v>18</v>
      </c>
      <c r="U13" s="3" t="s">
        <v>17</v>
      </c>
      <c r="V13" s="291"/>
      <c r="W13" s="46" t="s">
        <v>8</v>
      </c>
      <c r="X13" s="47" t="s">
        <v>21</v>
      </c>
      <c r="Y13" s="48">
        <v>5</v>
      </c>
      <c r="Z13" s="28"/>
      <c r="AA13" s="28"/>
      <c r="AB13" s="29"/>
      <c r="AC13" s="28" t="s">
        <v>22</v>
      </c>
      <c r="AD13" s="28" t="s">
        <v>23</v>
      </c>
      <c r="AE13" s="28" t="s">
        <v>24</v>
      </c>
      <c r="AF13" s="28" t="s">
        <v>25</v>
      </c>
    </row>
    <row r="14" spans="2:32" ht="27.95" customHeight="1">
      <c r="B14" s="50" t="s">
        <v>9</v>
      </c>
      <c r="C14" s="290"/>
      <c r="D14" s="7" t="s">
        <v>155</v>
      </c>
      <c r="E14" s="7"/>
      <c r="F14" s="7">
        <v>70</v>
      </c>
      <c r="G14" s="7" t="s">
        <v>215</v>
      </c>
      <c r="H14" s="5" t="s">
        <v>357</v>
      </c>
      <c r="I14" s="7">
        <v>60</v>
      </c>
      <c r="J14" s="7" t="s">
        <v>291</v>
      </c>
      <c r="K14" s="7" t="s">
        <v>292</v>
      </c>
      <c r="L14" s="7">
        <v>30</v>
      </c>
      <c r="M14" s="8" t="s">
        <v>277</v>
      </c>
      <c r="N14" s="7"/>
      <c r="O14" s="8">
        <v>40</v>
      </c>
      <c r="P14" s="7" t="str">
        <f>P13</f>
        <v>青江菜</v>
      </c>
      <c r="Q14" s="7" t="s">
        <v>354</v>
      </c>
      <c r="R14" s="7">
        <v>130</v>
      </c>
      <c r="S14" s="5" t="s">
        <v>190</v>
      </c>
      <c r="T14" s="7"/>
      <c r="U14" s="6">
        <v>5</v>
      </c>
      <c r="V14" s="292"/>
      <c r="W14" s="51" t="s">
        <v>66</v>
      </c>
      <c r="X14" s="52" t="s">
        <v>26</v>
      </c>
      <c r="Y14" s="53">
        <v>2.9</v>
      </c>
      <c r="Z14" s="27"/>
      <c r="AA14" s="54" t="s">
        <v>27</v>
      </c>
      <c r="AB14" s="29">
        <v>6.2</v>
      </c>
      <c r="AC14" s="29">
        <f>AB14*2</f>
        <v>12.4</v>
      </c>
      <c r="AD14" s="29"/>
      <c r="AE14" s="29">
        <f>AB14*15</f>
        <v>93</v>
      </c>
      <c r="AF14" s="29">
        <f>AC14*4+AE14*4</f>
        <v>421.6</v>
      </c>
    </row>
    <row r="15" spans="2:32" ht="27.95" customHeight="1">
      <c r="B15" s="50">
        <v>16</v>
      </c>
      <c r="C15" s="290"/>
      <c r="D15" s="7" t="s">
        <v>191</v>
      </c>
      <c r="E15" s="7"/>
      <c r="F15" s="7">
        <v>10</v>
      </c>
      <c r="G15" s="7"/>
      <c r="H15" s="5"/>
      <c r="I15" s="7"/>
      <c r="J15" s="7"/>
      <c r="K15" s="7"/>
      <c r="L15" s="7"/>
      <c r="M15" s="8" t="s">
        <v>278</v>
      </c>
      <c r="N15" s="7"/>
      <c r="O15" s="8">
        <v>20</v>
      </c>
      <c r="P15" s="7"/>
      <c r="Q15" s="7"/>
      <c r="R15" s="7"/>
      <c r="S15" s="7" t="s">
        <v>91</v>
      </c>
      <c r="T15" s="8"/>
      <c r="U15" s="7">
        <v>10</v>
      </c>
      <c r="V15" s="292"/>
      <c r="W15" s="56" t="s">
        <v>10</v>
      </c>
      <c r="X15" s="57" t="s">
        <v>28</v>
      </c>
      <c r="Y15" s="53">
        <v>2</v>
      </c>
      <c r="Z15" s="28"/>
      <c r="AA15" s="58" t="s">
        <v>29</v>
      </c>
      <c r="AB15" s="29">
        <v>2</v>
      </c>
      <c r="AC15" s="59">
        <f>AB15*7</f>
        <v>14</v>
      </c>
      <c r="AD15" s="29">
        <f>AB15*5</f>
        <v>10</v>
      </c>
      <c r="AE15" s="29" t="s">
        <v>30</v>
      </c>
      <c r="AF15" s="60">
        <f>AC15*4+AD15*9</f>
        <v>146</v>
      </c>
    </row>
    <row r="16" spans="2:32" ht="27.95" customHeight="1">
      <c r="B16" s="50" t="s">
        <v>11</v>
      </c>
      <c r="C16" s="290"/>
      <c r="D16" s="7" t="s">
        <v>192</v>
      </c>
      <c r="E16" s="61"/>
      <c r="F16" s="7">
        <v>5</v>
      </c>
      <c r="G16" s="7"/>
      <c r="H16" s="61"/>
      <c r="I16" s="7"/>
      <c r="J16" s="7"/>
      <c r="K16" s="61"/>
      <c r="L16" s="7"/>
      <c r="M16" s="8" t="s">
        <v>293</v>
      </c>
      <c r="N16" s="7" t="s">
        <v>280</v>
      </c>
      <c r="O16" s="8">
        <v>10</v>
      </c>
      <c r="P16" s="7"/>
      <c r="Q16" s="61"/>
      <c r="R16" s="7"/>
      <c r="S16" s="7"/>
      <c r="T16" s="115"/>
      <c r="U16" s="7"/>
      <c r="V16" s="292"/>
      <c r="W16" s="51" t="s">
        <v>67</v>
      </c>
      <c r="X16" s="57" t="s">
        <v>31</v>
      </c>
      <c r="Y16" s="53">
        <f>AB17</f>
        <v>2.5</v>
      </c>
      <c r="Z16" s="27"/>
      <c r="AA16" s="28" t="s">
        <v>32</v>
      </c>
      <c r="AB16" s="29">
        <v>1.7</v>
      </c>
      <c r="AC16" s="29">
        <f>AB16*1</f>
        <v>1.7</v>
      </c>
      <c r="AD16" s="29" t="s">
        <v>30</v>
      </c>
      <c r="AE16" s="29">
        <f>AB16*5</f>
        <v>8.5</v>
      </c>
      <c r="AF16" s="29">
        <f>AC16*4+AE16*4</f>
        <v>40.799999999999997</v>
      </c>
    </row>
    <row r="17" spans="2:32" ht="27.95" customHeight="1">
      <c r="B17" s="294" t="s">
        <v>39</v>
      </c>
      <c r="C17" s="290"/>
      <c r="D17" s="7" t="s">
        <v>193</v>
      </c>
      <c r="E17" s="61"/>
      <c r="F17" s="7">
        <v>5</v>
      </c>
      <c r="G17" s="7"/>
      <c r="H17" s="61"/>
      <c r="I17" s="7"/>
      <c r="J17" s="7"/>
      <c r="K17" s="61"/>
      <c r="L17" s="7"/>
      <c r="M17" s="8" t="s">
        <v>286</v>
      </c>
      <c r="N17" s="61"/>
      <c r="O17" s="8">
        <v>10</v>
      </c>
      <c r="P17" s="7"/>
      <c r="Q17" s="61"/>
      <c r="R17" s="7"/>
      <c r="S17" s="115"/>
      <c r="T17" s="115"/>
      <c r="U17" s="115"/>
      <c r="V17" s="292"/>
      <c r="W17" s="56" t="s">
        <v>12</v>
      </c>
      <c r="X17" s="57" t="s">
        <v>34</v>
      </c>
      <c r="Y17" s="53">
        <v>0</v>
      </c>
      <c r="Z17" s="28"/>
      <c r="AA17" s="28" t="s">
        <v>35</v>
      </c>
      <c r="AB17" s="29">
        <v>2.5</v>
      </c>
      <c r="AC17" s="29"/>
      <c r="AD17" s="29">
        <f>AB17*5</f>
        <v>12.5</v>
      </c>
      <c r="AE17" s="29" t="s">
        <v>30</v>
      </c>
      <c r="AF17" s="29">
        <f>AD17*9</f>
        <v>112.5</v>
      </c>
    </row>
    <row r="18" spans="2:32" ht="27.95" customHeight="1">
      <c r="B18" s="294"/>
      <c r="C18" s="290"/>
      <c r="D18" s="7" t="s">
        <v>194</v>
      </c>
      <c r="E18" s="61"/>
      <c r="F18" s="7">
        <v>5</v>
      </c>
      <c r="G18" s="7"/>
      <c r="H18" s="61"/>
      <c r="I18" s="7"/>
      <c r="J18" s="7"/>
      <c r="K18" s="61"/>
      <c r="L18" s="7"/>
      <c r="M18" s="7" t="s">
        <v>269</v>
      </c>
      <c r="N18" s="61"/>
      <c r="O18" s="7">
        <v>5</v>
      </c>
      <c r="P18" s="7"/>
      <c r="Q18" s="61"/>
      <c r="R18" s="7"/>
      <c r="S18" s="115"/>
      <c r="T18" s="115"/>
      <c r="U18" s="115"/>
      <c r="V18" s="292"/>
      <c r="W18" s="51" t="s">
        <v>50</v>
      </c>
      <c r="X18" s="111" t="s">
        <v>43</v>
      </c>
      <c r="Y18" s="63">
        <v>0</v>
      </c>
      <c r="Z18" s="27"/>
      <c r="AA18" s="28" t="s">
        <v>36</v>
      </c>
      <c r="AB18" s="29">
        <v>1</v>
      </c>
      <c r="AE18" s="28">
        <f>AB18*15</f>
        <v>15</v>
      </c>
    </row>
    <row r="19" spans="2:32" ht="27.95" customHeight="1">
      <c r="B19" s="64" t="s">
        <v>37</v>
      </c>
      <c r="C19" s="65"/>
      <c r="D19" s="7" t="s">
        <v>195</v>
      </c>
      <c r="E19" s="61"/>
      <c r="F19" s="7">
        <v>5</v>
      </c>
      <c r="G19" s="7"/>
      <c r="H19" s="61"/>
      <c r="I19" s="7"/>
      <c r="J19" s="6"/>
      <c r="K19" s="11"/>
      <c r="L19" s="6"/>
      <c r="M19" s="7" t="s">
        <v>294</v>
      </c>
      <c r="N19" s="61"/>
      <c r="O19" s="7">
        <v>0.1</v>
      </c>
      <c r="P19" s="7"/>
      <c r="Q19" s="61"/>
      <c r="R19" s="7"/>
      <c r="S19" s="8"/>
      <c r="T19" s="110"/>
      <c r="U19" s="110"/>
      <c r="V19" s="292"/>
      <c r="W19" s="56" t="s">
        <v>13</v>
      </c>
      <c r="X19" s="66"/>
      <c r="Y19" s="53"/>
      <c r="Z19" s="28"/>
      <c r="AC19" s="28">
        <f>SUM(AC14:AC18)</f>
        <v>28.099999999999998</v>
      </c>
      <c r="AD19" s="28">
        <f>SUM(AD14:AD18)</f>
        <v>22.5</v>
      </c>
      <c r="AE19" s="28">
        <f>SUM(AE14:AE18)</f>
        <v>116.5</v>
      </c>
      <c r="AF19" s="28">
        <f>AC19*4+AD19*9+AE19*4</f>
        <v>780.9</v>
      </c>
    </row>
    <row r="20" spans="2:32" ht="27.95" customHeight="1">
      <c r="B20" s="67"/>
      <c r="C20" s="68"/>
      <c r="D20" s="61"/>
      <c r="E20" s="61"/>
      <c r="F20" s="7"/>
      <c r="G20" s="7"/>
      <c r="H20" s="61"/>
      <c r="I20" s="7"/>
      <c r="J20" s="7"/>
      <c r="K20" s="61"/>
      <c r="L20" s="7"/>
      <c r="M20" s="7"/>
      <c r="N20" s="61"/>
      <c r="O20" s="7"/>
      <c r="P20" s="7"/>
      <c r="Q20" s="61"/>
      <c r="R20" s="7"/>
      <c r="S20" s="7"/>
      <c r="T20" s="61"/>
      <c r="U20" s="7"/>
      <c r="V20" s="293"/>
      <c r="W20" s="51" t="s">
        <v>74</v>
      </c>
      <c r="X20" s="62"/>
      <c r="Y20" s="63"/>
      <c r="Z20" s="27"/>
      <c r="AC20" s="69">
        <f>AC19*4/AF19</f>
        <v>0.14393648354462799</v>
      </c>
      <c r="AD20" s="69">
        <f>AD19*9/AF19</f>
        <v>0.25931617364579335</v>
      </c>
      <c r="AE20" s="69">
        <f>AE19*4/AF19</f>
        <v>0.59674734280957875</v>
      </c>
    </row>
    <row r="21" spans="2:32" s="49" customFormat="1" ht="27.95" customHeight="1">
      <c r="B21" s="72">
        <v>1</v>
      </c>
      <c r="C21" s="290"/>
      <c r="D21" s="2" t="str">
        <f>'0102-0119'!I23</f>
        <v>香Q白飯</v>
      </c>
      <c r="E21" s="45" t="s">
        <v>16</v>
      </c>
      <c r="F21" s="3" t="s">
        <v>17</v>
      </c>
      <c r="G21" s="2" t="str">
        <f>'0102-0119'!I24</f>
        <v>轟炸黃金卡啦大雞腿(炸)</v>
      </c>
      <c r="H21" s="2" t="s">
        <v>47</v>
      </c>
      <c r="I21" s="3" t="s">
        <v>17</v>
      </c>
      <c r="J21" s="2" t="str">
        <f>'0102-0119'!I25</f>
        <v>日月潭茶葉蛋蛋</v>
      </c>
      <c r="K21" s="2" t="s">
        <v>103</v>
      </c>
      <c r="L21" s="134" t="s">
        <v>17</v>
      </c>
      <c r="M21" s="136" t="str">
        <f>'0102-0119'!I26</f>
        <v>沙茶蔥爆豬柳</v>
      </c>
      <c r="N21" s="137" t="s">
        <v>170</v>
      </c>
      <c r="O21" s="138" t="s">
        <v>17</v>
      </c>
      <c r="P21" s="135" t="str">
        <f>'0102-0119'!I27</f>
        <v>高麗菜</v>
      </c>
      <c r="Q21" s="2" t="s">
        <v>20</v>
      </c>
      <c r="R21" s="3" t="s">
        <v>17</v>
      </c>
      <c r="S21" s="2" t="str">
        <f>'0102-0119'!I28</f>
        <v>菜頭湯</v>
      </c>
      <c r="T21" s="2" t="s">
        <v>18</v>
      </c>
      <c r="U21" s="3" t="s">
        <v>17</v>
      </c>
      <c r="V21" s="291"/>
      <c r="W21" s="46" t="s">
        <v>8</v>
      </c>
      <c r="X21" s="47" t="s">
        <v>21</v>
      </c>
      <c r="Y21" s="48">
        <v>5</v>
      </c>
      <c r="Z21" s="28"/>
      <c r="AA21" s="28"/>
      <c r="AB21" s="29"/>
      <c r="AC21" s="28" t="s">
        <v>22</v>
      </c>
      <c r="AD21" s="28" t="s">
        <v>23</v>
      </c>
      <c r="AE21" s="28" t="s">
        <v>24</v>
      </c>
      <c r="AF21" s="28" t="s">
        <v>25</v>
      </c>
    </row>
    <row r="22" spans="2:32" s="77" customFormat="1" ht="27.75" customHeight="1">
      <c r="B22" s="73" t="s">
        <v>9</v>
      </c>
      <c r="C22" s="290"/>
      <c r="D22" s="7" t="s">
        <v>320</v>
      </c>
      <c r="E22" s="7"/>
      <c r="F22" s="7">
        <v>100</v>
      </c>
      <c r="G22" s="6" t="s">
        <v>189</v>
      </c>
      <c r="H22" s="6"/>
      <c r="I22" s="6">
        <v>60</v>
      </c>
      <c r="J22" s="8" t="s">
        <v>338</v>
      </c>
      <c r="K22" s="61"/>
      <c r="L22" s="8">
        <v>50</v>
      </c>
      <c r="M22" s="7" t="s">
        <v>322</v>
      </c>
      <c r="N22" s="8"/>
      <c r="O22" s="7">
        <v>10</v>
      </c>
      <c r="P22" s="6" t="s">
        <v>335</v>
      </c>
      <c r="Q22" s="6" t="s">
        <v>356</v>
      </c>
      <c r="R22" s="7">
        <v>120</v>
      </c>
      <c r="S22" s="6" t="s">
        <v>347</v>
      </c>
      <c r="T22" s="6"/>
      <c r="U22" s="6">
        <v>30</v>
      </c>
      <c r="V22" s="292"/>
      <c r="W22" s="51" t="s">
        <v>66</v>
      </c>
      <c r="X22" s="52" t="s">
        <v>26</v>
      </c>
      <c r="Y22" s="53">
        <v>2.9</v>
      </c>
      <c r="Z22" s="74"/>
      <c r="AA22" s="75" t="s">
        <v>27</v>
      </c>
      <c r="AB22" s="76">
        <v>6.2</v>
      </c>
      <c r="AC22" s="76">
        <f>AB22*2</f>
        <v>12.4</v>
      </c>
      <c r="AD22" s="76"/>
      <c r="AE22" s="76">
        <f>AB22*15</f>
        <v>93</v>
      </c>
      <c r="AF22" s="76">
        <f>AC22*4+AE22*4</f>
        <v>421.6</v>
      </c>
    </row>
    <row r="23" spans="2:32" s="77" customFormat="1" ht="27.95" customHeight="1">
      <c r="B23" s="73">
        <v>17</v>
      </c>
      <c r="C23" s="290"/>
      <c r="D23" s="8"/>
      <c r="E23" s="8"/>
      <c r="F23" s="8"/>
      <c r="G23" s="6"/>
      <c r="H23" s="6"/>
      <c r="I23" s="6"/>
      <c r="J23" s="7"/>
      <c r="K23" s="8"/>
      <c r="L23" s="7"/>
      <c r="M23" s="7" t="s">
        <v>325</v>
      </c>
      <c r="N23" s="8"/>
      <c r="O23" s="7">
        <v>40</v>
      </c>
      <c r="P23" s="6"/>
      <c r="Q23" s="6"/>
      <c r="R23" s="6"/>
      <c r="S23" s="6"/>
      <c r="T23" s="6"/>
      <c r="U23" s="6"/>
      <c r="V23" s="292"/>
      <c r="W23" s="56" t="s">
        <v>10</v>
      </c>
      <c r="X23" s="57" t="s">
        <v>28</v>
      </c>
      <c r="Y23" s="53">
        <v>2</v>
      </c>
      <c r="Z23" s="78"/>
      <c r="AA23" s="79" t="s">
        <v>29</v>
      </c>
      <c r="AB23" s="76">
        <v>2.1</v>
      </c>
      <c r="AC23" s="80">
        <f>AB23*7</f>
        <v>14.700000000000001</v>
      </c>
      <c r="AD23" s="76">
        <f>AB23*5</f>
        <v>10.5</v>
      </c>
      <c r="AE23" s="76" t="s">
        <v>30</v>
      </c>
      <c r="AF23" s="81">
        <f>AC23*4+AD23*9</f>
        <v>153.30000000000001</v>
      </c>
    </row>
    <row r="24" spans="2:32" s="77" customFormat="1" ht="27.95" customHeight="1">
      <c r="B24" s="73" t="s">
        <v>11</v>
      </c>
      <c r="C24" s="290"/>
      <c r="D24" s="8"/>
      <c r="E24" s="8"/>
      <c r="F24" s="8"/>
      <c r="G24" s="7"/>
      <c r="H24" s="61"/>
      <c r="I24" s="7"/>
      <c r="J24" s="7"/>
      <c r="K24" s="8"/>
      <c r="L24" s="7"/>
      <c r="M24" s="8" t="s">
        <v>328</v>
      </c>
      <c r="N24" s="61"/>
      <c r="O24" s="8">
        <v>10</v>
      </c>
      <c r="P24" s="6"/>
      <c r="Q24" s="11"/>
      <c r="R24" s="6"/>
      <c r="S24" s="5"/>
      <c r="T24" s="11"/>
      <c r="U24" s="6"/>
      <c r="V24" s="292"/>
      <c r="W24" s="51" t="s">
        <v>51</v>
      </c>
      <c r="X24" s="57" t="s">
        <v>31</v>
      </c>
      <c r="Y24" s="53">
        <v>2.5</v>
      </c>
      <c r="Z24" s="74"/>
      <c r="AA24" s="82" t="s">
        <v>32</v>
      </c>
      <c r="AB24" s="76">
        <v>1.6</v>
      </c>
      <c r="AC24" s="76">
        <f>AB24*1</f>
        <v>1.6</v>
      </c>
      <c r="AD24" s="76" t="s">
        <v>30</v>
      </c>
      <c r="AE24" s="76">
        <f>AB24*5</f>
        <v>8</v>
      </c>
      <c r="AF24" s="76">
        <f>AC24*4+AE24*4</f>
        <v>38.4</v>
      </c>
    </row>
    <row r="25" spans="2:32" s="77" customFormat="1" ht="27.95" customHeight="1">
      <c r="B25" s="298" t="s">
        <v>40</v>
      </c>
      <c r="C25" s="290"/>
      <c r="D25" s="8"/>
      <c r="E25" s="8"/>
      <c r="F25" s="8"/>
      <c r="G25" s="7"/>
      <c r="H25" s="61"/>
      <c r="I25" s="7"/>
      <c r="J25" s="8"/>
      <c r="K25" s="61"/>
      <c r="L25" s="8"/>
      <c r="M25" s="8"/>
      <c r="N25" s="61"/>
      <c r="O25" s="8"/>
      <c r="P25" s="6"/>
      <c r="Q25" s="11"/>
      <c r="R25" s="6"/>
      <c r="S25" s="6"/>
      <c r="T25" s="11"/>
      <c r="U25" s="6"/>
      <c r="V25" s="292"/>
      <c r="W25" s="56" t="s">
        <v>12</v>
      </c>
      <c r="X25" s="57" t="s">
        <v>34</v>
      </c>
      <c r="Y25" s="53">
        <f>AB26</f>
        <v>0</v>
      </c>
      <c r="Z25" s="78"/>
      <c r="AA25" s="82" t="s">
        <v>35</v>
      </c>
      <c r="AB25" s="76">
        <v>2.5</v>
      </c>
      <c r="AC25" s="76"/>
      <c r="AD25" s="76">
        <f>AB25*5</f>
        <v>12.5</v>
      </c>
      <c r="AE25" s="76" t="s">
        <v>30</v>
      </c>
      <c r="AF25" s="76">
        <f>AD25*9</f>
        <v>112.5</v>
      </c>
    </row>
    <row r="26" spans="2:32" s="77" customFormat="1" ht="27.95" customHeight="1">
      <c r="B26" s="298"/>
      <c r="C26" s="290"/>
      <c r="D26" s="8"/>
      <c r="E26" s="8"/>
      <c r="F26" s="8"/>
      <c r="G26" s="83"/>
      <c r="H26" s="61"/>
      <c r="I26" s="7"/>
      <c r="J26" s="6"/>
      <c r="K26" s="11"/>
      <c r="L26" s="6"/>
      <c r="M26" s="8"/>
      <c r="N26" s="8"/>
      <c r="O26" s="8"/>
      <c r="P26" s="6"/>
      <c r="Q26" s="11"/>
      <c r="R26" s="6"/>
      <c r="S26" s="6"/>
      <c r="T26" s="11"/>
      <c r="U26" s="6"/>
      <c r="V26" s="292"/>
      <c r="W26" s="51" t="s">
        <v>50</v>
      </c>
      <c r="X26" s="111" t="s">
        <v>43</v>
      </c>
      <c r="Y26" s="53">
        <v>0</v>
      </c>
      <c r="Z26" s="74"/>
      <c r="AA26" s="82" t="s">
        <v>36</v>
      </c>
      <c r="AB26" s="76"/>
      <c r="AC26" s="82"/>
      <c r="AD26" s="82"/>
      <c r="AE26" s="82">
        <f>AB26*15</f>
        <v>0</v>
      </c>
      <c r="AF26" s="82"/>
    </row>
    <row r="27" spans="2:32" s="77" customFormat="1" ht="27.95" customHeight="1">
      <c r="B27" s="84" t="s">
        <v>37</v>
      </c>
      <c r="C27" s="85"/>
      <c r="D27" s="61"/>
      <c r="E27" s="61"/>
      <c r="F27" s="7"/>
      <c r="G27" s="7"/>
      <c r="H27" s="61"/>
      <c r="I27" s="7"/>
      <c r="J27" s="7"/>
      <c r="K27" s="61"/>
      <c r="L27" s="7"/>
      <c r="M27" s="7"/>
      <c r="N27" s="61"/>
      <c r="O27" s="7"/>
      <c r="P27" s="7"/>
      <c r="Q27" s="61"/>
      <c r="R27" s="7"/>
      <c r="S27" s="7"/>
      <c r="T27" s="61"/>
      <c r="U27" s="7"/>
      <c r="V27" s="292"/>
      <c r="W27" s="56" t="s">
        <v>13</v>
      </c>
      <c r="X27" s="66"/>
      <c r="Y27" s="53"/>
      <c r="Z27" s="78"/>
      <c r="AA27" s="82"/>
      <c r="AB27" s="76"/>
      <c r="AC27" s="82">
        <f>SUM(AC22:AC26)</f>
        <v>28.700000000000003</v>
      </c>
      <c r="AD27" s="82">
        <f>SUM(AD22:AD26)</f>
        <v>23</v>
      </c>
      <c r="AE27" s="82">
        <f>SUM(AE22:AE26)</f>
        <v>101</v>
      </c>
      <c r="AF27" s="82">
        <f>AC27*4+AD27*9+AE27*4</f>
        <v>725.8</v>
      </c>
    </row>
    <row r="28" spans="2:32" s="77" customFormat="1" ht="27.95" customHeight="1" thickBot="1">
      <c r="B28" s="86"/>
      <c r="C28" s="87"/>
      <c r="D28" s="61"/>
      <c r="E28" s="61"/>
      <c r="F28" s="7"/>
      <c r="G28" s="7"/>
      <c r="H28" s="61"/>
      <c r="I28" s="7"/>
      <c r="J28" s="7"/>
      <c r="K28" s="61"/>
      <c r="L28" s="7"/>
      <c r="M28" s="7"/>
      <c r="N28" s="61"/>
      <c r="O28" s="7"/>
      <c r="P28" s="7"/>
      <c r="Q28" s="61"/>
      <c r="R28" s="7"/>
      <c r="S28" s="7"/>
      <c r="T28" s="61"/>
      <c r="U28" s="7"/>
      <c r="V28" s="293"/>
      <c r="W28" s="51" t="s">
        <v>56</v>
      </c>
      <c r="X28" s="71"/>
      <c r="Y28" s="53"/>
      <c r="Z28" s="74"/>
      <c r="AA28" s="78"/>
      <c r="AB28" s="88"/>
      <c r="AC28" s="89">
        <f>AC27*4/AF27</f>
        <v>0.15817029484706532</v>
      </c>
      <c r="AD28" s="89">
        <f>AD27*9/AF27</f>
        <v>0.28520253513364563</v>
      </c>
      <c r="AE28" s="89">
        <f>AE27*4/AF27</f>
        <v>0.55662717001928907</v>
      </c>
      <c r="AF28" s="78"/>
    </row>
    <row r="29" spans="2:32" s="49" customFormat="1" ht="27.95" customHeight="1">
      <c r="B29" s="44">
        <v>1</v>
      </c>
      <c r="C29" s="290"/>
      <c r="D29" s="2" t="str">
        <f>'0102-0119'!M23</f>
        <v>地瓜飯</v>
      </c>
      <c r="E29" s="2" t="s">
        <v>16</v>
      </c>
      <c r="F29" s="3" t="s">
        <v>17</v>
      </c>
      <c r="G29" s="2" t="str">
        <f>'0102-0119'!M24</f>
        <v>京都醬燒大排骨</v>
      </c>
      <c r="H29" s="2" t="s">
        <v>78</v>
      </c>
      <c r="I29" s="3" t="s">
        <v>17</v>
      </c>
      <c r="J29" s="2" t="str">
        <f>'0102-0119'!M25</f>
        <v>韓式歐巴部隊春川炒雞</v>
      </c>
      <c r="K29" s="2" t="s">
        <v>18</v>
      </c>
      <c r="L29" s="3" t="s">
        <v>17</v>
      </c>
      <c r="M29" s="2" t="str">
        <f>'0102-0119'!M26</f>
        <v>轟炸炸魷魚加百頁(炸海豆)</v>
      </c>
      <c r="N29" s="2" t="s">
        <v>209</v>
      </c>
      <c r="O29" s="3" t="s">
        <v>17</v>
      </c>
      <c r="P29" s="2" t="str">
        <f>'0102-0119'!M27</f>
        <v>有機萵苣</v>
      </c>
      <c r="Q29" s="2" t="s">
        <v>20</v>
      </c>
      <c r="R29" s="3" t="s">
        <v>17</v>
      </c>
      <c r="S29" s="2" t="str">
        <f>'0102-0119'!M28</f>
        <v>味噌豆腐湯(豆)</v>
      </c>
      <c r="T29" s="2" t="s">
        <v>18</v>
      </c>
      <c r="U29" s="3" t="s">
        <v>17</v>
      </c>
      <c r="V29" s="291"/>
      <c r="W29" s="46" t="s">
        <v>8</v>
      </c>
      <c r="X29" s="47" t="s">
        <v>21</v>
      </c>
      <c r="Y29" s="48">
        <v>5</v>
      </c>
      <c r="Z29" s="28"/>
      <c r="AA29" s="28"/>
      <c r="AB29" s="29"/>
      <c r="AC29" s="28" t="s">
        <v>22</v>
      </c>
      <c r="AD29" s="28" t="s">
        <v>23</v>
      </c>
      <c r="AE29" s="28" t="s">
        <v>24</v>
      </c>
      <c r="AF29" s="28" t="s">
        <v>25</v>
      </c>
    </row>
    <row r="30" spans="2:32" ht="27.95" customHeight="1">
      <c r="B30" s="50" t="s">
        <v>9</v>
      </c>
      <c r="C30" s="290"/>
      <c r="D30" s="8" t="s">
        <v>149</v>
      </c>
      <c r="E30" s="8"/>
      <c r="F30" s="8">
        <v>75</v>
      </c>
      <c r="G30" s="7" t="s">
        <v>173</v>
      </c>
      <c r="H30" s="7"/>
      <c r="I30" s="7">
        <v>50</v>
      </c>
      <c r="J30" s="7" t="s">
        <v>87</v>
      </c>
      <c r="K30" s="11"/>
      <c r="L30" s="7">
        <v>50</v>
      </c>
      <c r="M30" s="7" t="s">
        <v>216</v>
      </c>
      <c r="N30" s="6" t="s">
        <v>357</v>
      </c>
      <c r="O30" s="7">
        <v>40</v>
      </c>
      <c r="P30" s="6" t="str">
        <f>P29</f>
        <v>有機萵苣</v>
      </c>
      <c r="Q30" s="6" t="s">
        <v>354</v>
      </c>
      <c r="R30" s="7">
        <v>140</v>
      </c>
      <c r="S30" s="5" t="s">
        <v>151</v>
      </c>
      <c r="T30" s="7" t="s">
        <v>156</v>
      </c>
      <c r="U30" s="6">
        <v>30</v>
      </c>
      <c r="V30" s="292"/>
      <c r="W30" s="51" t="s">
        <v>66</v>
      </c>
      <c r="X30" s="52" t="s">
        <v>26</v>
      </c>
      <c r="Y30" s="53">
        <v>2.9</v>
      </c>
      <c r="Z30" s="27"/>
      <c r="AA30" s="54" t="s">
        <v>27</v>
      </c>
      <c r="AB30" s="29">
        <v>6</v>
      </c>
      <c r="AC30" s="29">
        <f>AB30*2</f>
        <v>12</v>
      </c>
      <c r="AD30" s="29"/>
      <c r="AE30" s="29">
        <f>AB30*15</f>
        <v>90</v>
      </c>
      <c r="AF30" s="29">
        <f>AC30*4+AE30*4</f>
        <v>408</v>
      </c>
    </row>
    <row r="31" spans="2:32" ht="27.95" customHeight="1">
      <c r="B31" s="50">
        <v>18</v>
      </c>
      <c r="C31" s="290"/>
      <c r="D31" s="8" t="s">
        <v>45</v>
      </c>
      <c r="E31" s="8"/>
      <c r="F31" s="8">
        <v>30</v>
      </c>
      <c r="G31" s="7"/>
      <c r="H31" s="7"/>
      <c r="I31" s="7"/>
      <c r="J31" s="8" t="s">
        <v>278</v>
      </c>
      <c r="K31" s="61"/>
      <c r="L31" s="7">
        <v>10</v>
      </c>
      <c r="M31" s="7" t="s">
        <v>217</v>
      </c>
      <c r="N31" s="6" t="s">
        <v>218</v>
      </c>
      <c r="O31" s="7">
        <v>20</v>
      </c>
      <c r="P31" s="7"/>
      <c r="Q31" s="61"/>
      <c r="R31" s="7"/>
      <c r="S31" s="7" t="s">
        <v>152</v>
      </c>
      <c r="T31" s="8"/>
      <c r="U31" s="7">
        <v>10</v>
      </c>
      <c r="V31" s="292"/>
      <c r="W31" s="56" t="s">
        <v>10</v>
      </c>
      <c r="X31" s="57" t="s">
        <v>28</v>
      </c>
      <c r="Y31" s="53">
        <v>2</v>
      </c>
      <c r="Z31" s="28"/>
      <c r="AA31" s="58" t="s">
        <v>29</v>
      </c>
      <c r="AB31" s="29">
        <v>2</v>
      </c>
      <c r="AC31" s="59">
        <f>AB31*7</f>
        <v>14</v>
      </c>
      <c r="AD31" s="29">
        <f>AB31*5</f>
        <v>10</v>
      </c>
      <c r="AE31" s="29" t="s">
        <v>30</v>
      </c>
      <c r="AF31" s="60">
        <f>AC31*4+AD31*9</f>
        <v>146</v>
      </c>
    </row>
    <row r="32" spans="2:32" ht="27.95" customHeight="1">
      <c r="B32" s="50" t="s">
        <v>11</v>
      </c>
      <c r="C32" s="290"/>
      <c r="D32" s="7"/>
      <c r="E32" s="61"/>
      <c r="F32" s="7"/>
      <c r="G32" s="7"/>
      <c r="H32" s="61"/>
      <c r="I32" s="7"/>
      <c r="J32" s="8" t="s">
        <v>272</v>
      </c>
      <c r="K32" s="61"/>
      <c r="L32" s="7">
        <v>10</v>
      </c>
      <c r="M32" s="7"/>
      <c r="N32" s="11"/>
      <c r="O32" s="7"/>
      <c r="P32" s="7"/>
      <c r="Q32" s="61"/>
      <c r="R32" s="7"/>
      <c r="S32" s="7"/>
      <c r="T32" s="115"/>
      <c r="U32" s="7"/>
      <c r="V32" s="292"/>
      <c r="W32" s="51" t="s">
        <v>67</v>
      </c>
      <c r="X32" s="57" t="s">
        <v>31</v>
      </c>
      <c r="Y32" s="53">
        <f>AB33</f>
        <v>2.5</v>
      </c>
      <c r="Z32" s="27"/>
      <c r="AA32" s="28" t="s">
        <v>32</v>
      </c>
      <c r="AB32" s="29">
        <v>1.8</v>
      </c>
      <c r="AC32" s="29">
        <f>AB32*1</f>
        <v>1.8</v>
      </c>
      <c r="AD32" s="29" t="s">
        <v>30</v>
      </c>
      <c r="AE32" s="29">
        <f>AB32*5</f>
        <v>9</v>
      </c>
      <c r="AF32" s="29">
        <f>AC32*4+AE32*4</f>
        <v>43.2</v>
      </c>
    </row>
    <row r="33" spans="2:32" ht="27.95" customHeight="1">
      <c r="B33" s="294" t="s">
        <v>41</v>
      </c>
      <c r="C33" s="290"/>
      <c r="D33" s="7"/>
      <c r="E33" s="61"/>
      <c r="F33" s="7"/>
      <c r="G33" s="7"/>
      <c r="H33" s="61"/>
      <c r="I33" s="7"/>
      <c r="J33" s="8" t="s">
        <v>297</v>
      </c>
      <c r="K33" s="61"/>
      <c r="L33" s="7">
        <v>5</v>
      </c>
      <c r="M33" s="7"/>
      <c r="N33" s="11"/>
      <c r="O33" s="7"/>
      <c r="P33" s="6"/>
      <c r="Q33" s="11"/>
      <c r="R33" s="6"/>
      <c r="S33" s="5"/>
      <c r="T33" s="6"/>
      <c r="U33" s="6"/>
      <c r="V33" s="292"/>
      <c r="W33" s="56" t="s">
        <v>12</v>
      </c>
      <c r="X33" s="57" t="s">
        <v>34</v>
      </c>
      <c r="Y33" s="53">
        <v>0</v>
      </c>
      <c r="Z33" s="28"/>
      <c r="AA33" s="28" t="s">
        <v>35</v>
      </c>
      <c r="AB33" s="29">
        <v>2.5</v>
      </c>
      <c r="AC33" s="29"/>
      <c r="AD33" s="29">
        <f>AB33*5</f>
        <v>12.5</v>
      </c>
      <c r="AE33" s="29" t="s">
        <v>30</v>
      </c>
      <c r="AF33" s="29">
        <f>AD33*9</f>
        <v>112.5</v>
      </c>
    </row>
    <row r="34" spans="2:32" ht="27.95" customHeight="1">
      <c r="B34" s="294"/>
      <c r="C34" s="290"/>
      <c r="D34" s="7"/>
      <c r="E34" s="61"/>
      <c r="F34" s="7"/>
      <c r="G34" s="7"/>
      <c r="H34" s="61"/>
      <c r="I34" s="7"/>
      <c r="J34" s="5"/>
      <c r="K34" s="11"/>
      <c r="L34" s="5"/>
      <c r="M34" s="7"/>
      <c r="N34" s="11"/>
      <c r="O34" s="7"/>
      <c r="P34" s="6"/>
      <c r="Q34" s="11"/>
      <c r="R34" s="6"/>
      <c r="S34" s="5"/>
      <c r="T34" s="11"/>
      <c r="U34" s="6"/>
      <c r="V34" s="292"/>
      <c r="W34" s="51" t="s">
        <v>50</v>
      </c>
      <c r="X34" s="111" t="s">
        <v>43</v>
      </c>
      <c r="Y34" s="63">
        <v>0</v>
      </c>
      <c r="Z34" s="27"/>
      <c r="AA34" s="28" t="s">
        <v>36</v>
      </c>
      <c r="AB34" s="29">
        <v>1</v>
      </c>
      <c r="AE34" s="28">
        <f>AB34*15</f>
        <v>15</v>
      </c>
    </row>
    <row r="35" spans="2:32" ht="27.95" customHeight="1">
      <c r="B35" s="64" t="s">
        <v>37</v>
      </c>
      <c r="C35" s="65"/>
      <c r="D35" s="61"/>
      <c r="E35" s="61"/>
      <c r="F35" s="7"/>
      <c r="G35" s="7"/>
      <c r="H35" s="61"/>
      <c r="I35" s="7"/>
      <c r="J35" s="6"/>
      <c r="K35" s="11"/>
      <c r="L35" s="6"/>
      <c r="M35" s="7"/>
      <c r="N35" s="11"/>
      <c r="O35" s="7"/>
      <c r="P35" s="6"/>
      <c r="Q35" s="11"/>
      <c r="R35" s="6"/>
      <c r="S35" s="6"/>
      <c r="T35" s="6"/>
      <c r="U35" s="6"/>
      <c r="V35" s="292"/>
      <c r="W35" s="56" t="s">
        <v>13</v>
      </c>
      <c r="X35" s="66"/>
      <c r="Y35" s="53"/>
      <c r="Z35" s="28"/>
      <c r="AC35" s="28">
        <f>SUM(AC30:AC34)</f>
        <v>27.8</v>
      </c>
      <c r="AD35" s="28">
        <f>SUM(AD30:AD34)</f>
        <v>22.5</v>
      </c>
      <c r="AE35" s="28">
        <f>SUM(AE30:AE34)</f>
        <v>114</v>
      </c>
      <c r="AF35" s="28">
        <f>AC35*4+AD35*9+AE35*4</f>
        <v>769.7</v>
      </c>
    </row>
    <row r="36" spans="2:32" ht="27.95" customHeight="1">
      <c r="B36" s="67"/>
      <c r="C36" s="68"/>
      <c r="D36" s="61"/>
      <c r="E36" s="61"/>
      <c r="F36" s="7"/>
      <c r="G36" s="7"/>
      <c r="H36" s="61"/>
      <c r="I36" s="7"/>
      <c r="J36" s="7"/>
      <c r="K36" s="61"/>
      <c r="L36" s="7"/>
      <c r="M36" s="7"/>
      <c r="N36" s="61"/>
      <c r="O36" s="7"/>
      <c r="P36" s="7"/>
      <c r="Q36" s="61"/>
      <c r="R36" s="7"/>
      <c r="S36" s="7"/>
      <c r="T36" s="61"/>
      <c r="U36" s="7"/>
      <c r="V36" s="293"/>
      <c r="W36" s="51" t="s">
        <v>74</v>
      </c>
      <c r="X36" s="62"/>
      <c r="Y36" s="63"/>
      <c r="Z36" s="27"/>
      <c r="AC36" s="69">
        <f>AC35*4/AF35</f>
        <v>0.14447187215798363</v>
      </c>
      <c r="AD36" s="69">
        <f>AD35*9/AF35</f>
        <v>0.26308951539560865</v>
      </c>
      <c r="AE36" s="69">
        <f>AE35*4/AF35</f>
        <v>0.59243861244640761</v>
      </c>
    </row>
    <row r="37" spans="2:32" s="49" customFormat="1" ht="27.95" customHeight="1">
      <c r="B37" s="44">
        <v>1</v>
      </c>
      <c r="C37" s="290"/>
      <c r="D37" s="2" t="str">
        <f>'0102-0119'!Q23</f>
        <v>總匯海陸雙拼什錦拌麵(海)</v>
      </c>
      <c r="E37" s="2" t="s">
        <v>19</v>
      </c>
      <c r="F37" s="3" t="s">
        <v>95</v>
      </c>
      <c r="G37" s="2" t="str">
        <f>'0102-0119'!Q24</f>
        <v>匈牙利燒烤大雞翅</v>
      </c>
      <c r="H37" s="2" t="s">
        <v>78</v>
      </c>
      <c r="I37" s="3" t="s">
        <v>95</v>
      </c>
      <c r="J37" s="2" t="str">
        <f>'0102-0119'!Q25</f>
        <v>經典濃郁可可雙色卷(冷)</v>
      </c>
      <c r="K37" s="2" t="s">
        <v>16</v>
      </c>
      <c r="L37" s="3" t="s">
        <v>95</v>
      </c>
      <c r="M37" s="2" t="str">
        <f>'0102-0119'!Q26</f>
        <v>主廚古早味燒肉(醃)</v>
      </c>
      <c r="N37" s="2" t="s">
        <v>18</v>
      </c>
      <c r="O37" s="3" t="s">
        <v>95</v>
      </c>
      <c r="P37" s="2" t="str">
        <f>'0102-0119'!Q27</f>
        <v>菠菜</v>
      </c>
      <c r="Q37" s="2" t="s">
        <v>20</v>
      </c>
      <c r="R37" s="3" t="s">
        <v>95</v>
      </c>
      <c r="S37" s="2" t="str">
        <f>'0102-0119'!Q28</f>
        <v>結頭菜湯</v>
      </c>
      <c r="T37" s="2" t="s">
        <v>18</v>
      </c>
      <c r="U37" s="3" t="s">
        <v>95</v>
      </c>
      <c r="V37" s="291"/>
      <c r="W37" s="4" t="s">
        <v>8</v>
      </c>
      <c r="X37" s="47" t="s">
        <v>21</v>
      </c>
      <c r="Y37" s="92">
        <v>5</v>
      </c>
      <c r="Z37" s="28"/>
      <c r="AA37" s="28"/>
      <c r="AB37" s="29"/>
      <c r="AC37" s="28" t="s">
        <v>22</v>
      </c>
      <c r="AD37" s="28" t="s">
        <v>23</v>
      </c>
      <c r="AE37" s="28" t="s">
        <v>24</v>
      </c>
      <c r="AF37" s="28" t="s">
        <v>25</v>
      </c>
    </row>
    <row r="38" spans="2:32" ht="27.95" customHeight="1">
      <c r="B38" s="50" t="s">
        <v>9</v>
      </c>
      <c r="C38" s="290"/>
      <c r="D38" s="8" t="s">
        <v>82</v>
      </c>
      <c r="E38" s="8"/>
      <c r="F38" s="8">
        <v>80</v>
      </c>
      <c r="G38" s="7" t="s">
        <v>295</v>
      </c>
      <c r="H38" s="8"/>
      <c r="I38" s="7">
        <v>60</v>
      </c>
      <c r="J38" s="7" t="s">
        <v>352</v>
      </c>
      <c r="K38" s="8" t="s">
        <v>343</v>
      </c>
      <c r="L38" s="7">
        <v>30</v>
      </c>
      <c r="M38" s="7" t="s">
        <v>260</v>
      </c>
      <c r="N38" s="8"/>
      <c r="O38" s="7">
        <v>20</v>
      </c>
      <c r="P38" s="7" t="str">
        <f>P37</f>
        <v>菠菜</v>
      </c>
      <c r="Q38" s="8" t="s">
        <v>354</v>
      </c>
      <c r="R38" s="7">
        <v>100</v>
      </c>
      <c r="S38" s="7" t="s">
        <v>287</v>
      </c>
      <c r="T38" s="7"/>
      <c r="U38" s="7">
        <v>30</v>
      </c>
      <c r="V38" s="292"/>
      <c r="W38" s="9" t="s">
        <v>62</v>
      </c>
      <c r="X38" s="52" t="s">
        <v>26</v>
      </c>
      <c r="Y38" s="91">
        <v>2.8</v>
      </c>
      <c r="Z38" s="27"/>
      <c r="AA38" s="54" t="s">
        <v>27</v>
      </c>
      <c r="AB38" s="29">
        <v>6</v>
      </c>
      <c r="AC38" s="29">
        <f>AB38*2</f>
        <v>12</v>
      </c>
      <c r="AD38" s="29"/>
      <c r="AE38" s="29">
        <f>AB38*15</f>
        <v>90</v>
      </c>
      <c r="AF38" s="29">
        <f>AC38*4+AE38*4</f>
        <v>408</v>
      </c>
    </row>
    <row r="39" spans="2:32" ht="27.95" customHeight="1">
      <c r="B39" s="50">
        <v>19</v>
      </c>
      <c r="C39" s="290"/>
      <c r="D39" s="8" t="s">
        <v>348</v>
      </c>
      <c r="E39" s="8"/>
      <c r="F39" s="8">
        <v>20</v>
      </c>
      <c r="G39" s="7"/>
      <c r="H39" s="8"/>
      <c r="I39" s="7"/>
      <c r="J39" s="7"/>
      <c r="K39" s="8"/>
      <c r="L39" s="7"/>
      <c r="M39" s="7" t="s">
        <v>261</v>
      </c>
      <c r="N39" s="8" t="s">
        <v>262</v>
      </c>
      <c r="O39" s="7">
        <v>40</v>
      </c>
      <c r="P39" s="7"/>
      <c r="Q39" s="8"/>
      <c r="R39" s="7"/>
      <c r="S39" s="8"/>
      <c r="T39" s="8"/>
      <c r="U39" s="8"/>
      <c r="V39" s="292"/>
      <c r="W39" s="10" t="s">
        <v>10</v>
      </c>
      <c r="X39" s="57" t="s">
        <v>28</v>
      </c>
      <c r="Y39" s="91">
        <v>2</v>
      </c>
      <c r="Z39" s="28"/>
      <c r="AA39" s="58" t="s">
        <v>29</v>
      </c>
      <c r="AB39" s="29">
        <v>2.2999999999999998</v>
      </c>
      <c r="AC39" s="59">
        <f>AB39*7</f>
        <v>16.099999999999998</v>
      </c>
      <c r="AD39" s="29">
        <f>AB39*5</f>
        <v>11.5</v>
      </c>
      <c r="AE39" s="29" t="s">
        <v>30</v>
      </c>
      <c r="AF39" s="60">
        <f>AC39*4+AD39*9</f>
        <v>167.89999999999998</v>
      </c>
    </row>
    <row r="40" spans="2:32" ht="27.95" customHeight="1">
      <c r="B40" s="50" t="s">
        <v>11</v>
      </c>
      <c r="C40" s="290"/>
      <c r="D40" s="8" t="s">
        <v>349</v>
      </c>
      <c r="E40" s="8" t="s">
        <v>357</v>
      </c>
      <c r="F40" s="8">
        <v>10</v>
      </c>
      <c r="G40" s="7"/>
      <c r="H40" s="8"/>
      <c r="I40" s="7"/>
      <c r="J40" s="8"/>
      <c r="K40" s="61"/>
      <c r="L40" s="8"/>
      <c r="M40" s="7"/>
      <c r="N40" s="8"/>
      <c r="O40" s="7"/>
      <c r="P40" s="7"/>
      <c r="Q40" s="8"/>
      <c r="R40" s="7"/>
      <c r="S40" s="8"/>
      <c r="T40" s="8"/>
      <c r="U40" s="8"/>
      <c r="V40" s="292"/>
      <c r="W40" s="9" t="s">
        <v>49</v>
      </c>
      <c r="X40" s="57" t="s">
        <v>31</v>
      </c>
      <c r="Y40" s="91">
        <f>AB41</f>
        <v>2.5</v>
      </c>
      <c r="Z40" s="27"/>
      <c r="AA40" s="28" t="s">
        <v>32</v>
      </c>
      <c r="AB40" s="29">
        <v>1.6</v>
      </c>
      <c r="AC40" s="29">
        <f>AB40*1</f>
        <v>1.6</v>
      </c>
      <c r="AD40" s="29" t="s">
        <v>30</v>
      </c>
      <c r="AE40" s="29">
        <f>AB40*5</f>
        <v>8</v>
      </c>
      <c r="AF40" s="29">
        <f>AC40*4+AE40*4</f>
        <v>38.4</v>
      </c>
    </row>
    <row r="41" spans="2:32" ht="27.95" customHeight="1">
      <c r="B41" s="294" t="s">
        <v>33</v>
      </c>
      <c r="C41" s="290"/>
      <c r="D41" s="8" t="s">
        <v>350</v>
      </c>
      <c r="E41" s="8"/>
      <c r="F41" s="8">
        <v>10</v>
      </c>
      <c r="G41" s="7"/>
      <c r="H41" s="8"/>
      <c r="I41" s="7"/>
      <c r="J41" s="8"/>
      <c r="K41" s="61"/>
      <c r="L41" s="8"/>
      <c r="M41" s="8"/>
      <c r="N41" s="61"/>
      <c r="O41" s="8"/>
      <c r="P41" s="7"/>
      <c r="Q41" s="8"/>
      <c r="R41" s="7"/>
      <c r="S41" s="8"/>
      <c r="T41" s="8"/>
      <c r="U41" s="8"/>
      <c r="V41" s="292"/>
      <c r="W41" s="10" t="s">
        <v>12</v>
      </c>
      <c r="X41" s="57" t="s">
        <v>34</v>
      </c>
      <c r="Y41" s="91">
        <f>AB42</f>
        <v>0</v>
      </c>
      <c r="Z41" s="28"/>
      <c r="AA41" s="28" t="s">
        <v>35</v>
      </c>
      <c r="AB41" s="29">
        <v>2.5</v>
      </c>
      <c r="AC41" s="29"/>
      <c r="AD41" s="29">
        <f>AB41*5</f>
        <v>12.5</v>
      </c>
      <c r="AE41" s="29" t="s">
        <v>30</v>
      </c>
      <c r="AF41" s="29">
        <f>AD41*9</f>
        <v>112.5</v>
      </c>
    </row>
    <row r="42" spans="2:32" ht="27.95" customHeight="1">
      <c r="B42" s="294"/>
      <c r="C42" s="290"/>
      <c r="D42" s="8" t="s">
        <v>351</v>
      </c>
      <c r="E42" s="8"/>
      <c r="F42" s="8">
        <v>10</v>
      </c>
      <c r="G42" s="7"/>
      <c r="H42" s="61"/>
      <c r="I42" s="7"/>
      <c r="J42" s="8"/>
      <c r="K42" s="61"/>
      <c r="L42" s="8"/>
      <c r="M42" s="8"/>
      <c r="N42" s="61"/>
      <c r="O42" s="8"/>
      <c r="P42" s="7"/>
      <c r="Q42" s="61"/>
      <c r="R42" s="7"/>
      <c r="S42" s="8"/>
      <c r="T42" s="61"/>
      <c r="U42" s="8"/>
      <c r="V42" s="292"/>
      <c r="W42" s="9" t="s">
        <v>54</v>
      </c>
      <c r="X42" s="111" t="s">
        <v>43</v>
      </c>
      <c r="Y42" s="91">
        <v>0</v>
      </c>
      <c r="Z42" s="27"/>
      <c r="AA42" s="28" t="s">
        <v>36</v>
      </c>
      <c r="AE42" s="28">
        <f>AB42*15</f>
        <v>0</v>
      </c>
    </row>
    <row r="43" spans="2:32" ht="27.95" customHeight="1">
      <c r="B43" s="64" t="s">
        <v>37</v>
      </c>
      <c r="C43" s="65"/>
      <c r="D43" s="61"/>
      <c r="E43" s="61"/>
      <c r="F43" s="7"/>
      <c r="G43" s="7"/>
      <c r="H43" s="61"/>
      <c r="I43" s="7"/>
      <c r="J43" s="7"/>
      <c r="K43" s="61"/>
      <c r="L43" s="7"/>
      <c r="M43" s="7"/>
      <c r="N43" s="61"/>
      <c r="O43" s="7"/>
      <c r="P43" s="7"/>
      <c r="Q43" s="61"/>
      <c r="R43" s="7"/>
      <c r="S43" s="8"/>
      <c r="T43" s="61"/>
      <c r="U43" s="8"/>
      <c r="V43" s="292"/>
      <c r="W43" s="10" t="s">
        <v>13</v>
      </c>
      <c r="X43" s="66"/>
      <c r="Y43" s="91"/>
      <c r="Z43" s="28"/>
      <c r="AC43" s="28">
        <f>SUM(AC38:AC42)</f>
        <v>29.7</v>
      </c>
      <c r="AD43" s="28">
        <f>SUM(AD38:AD42)</f>
        <v>24</v>
      </c>
      <c r="AE43" s="28">
        <f>SUM(AE38:AE42)</f>
        <v>98</v>
      </c>
      <c r="AF43" s="28">
        <f>AC43*4+AD43*9+AE43*4</f>
        <v>726.8</v>
      </c>
    </row>
    <row r="44" spans="2:32" ht="27.95" customHeight="1" thickBot="1">
      <c r="B44" s="139"/>
      <c r="C44" s="68"/>
      <c r="D44" s="95"/>
      <c r="E44" s="95"/>
      <c r="F44" s="96"/>
      <c r="G44" s="96"/>
      <c r="H44" s="95"/>
      <c r="I44" s="96"/>
      <c r="J44" s="96"/>
      <c r="K44" s="95"/>
      <c r="L44" s="96"/>
      <c r="M44" s="96"/>
      <c r="N44" s="95"/>
      <c r="O44" s="96"/>
      <c r="P44" s="96"/>
      <c r="Q44" s="95"/>
      <c r="R44" s="96"/>
      <c r="S44" s="96"/>
      <c r="T44" s="95"/>
      <c r="U44" s="96"/>
      <c r="V44" s="293"/>
      <c r="W44" s="13" t="s">
        <v>63</v>
      </c>
      <c r="X44" s="97"/>
      <c r="Y44" s="98"/>
      <c r="Z44" s="27"/>
      <c r="AC44" s="69">
        <f>AC43*4/AF43</f>
        <v>0.16345624656026417</v>
      </c>
      <c r="AD44" s="69">
        <f>AD43*9/AF43</f>
        <v>0.29719317556411667</v>
      </c>
      <c r="AE44" s="69">
        <f>AE43*4/AF43</f>
        <v>0.53935057787561924</v>
      </c>
    </row>
    <row r="45" spans="2:32" s="102" customFormat="1" ht="21.75" customHeight="1">
      <c r="B45" s="99"/>
      <c r="C45" s="28"/>
      <c r="D45" s="55"/>
      <c r="E45" s="100"/>
      <c r="F45" s="55"/>
      <c r="G45" s="55"/>
      <c r="H45" s="100"/>
      <c r="I45" s="55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101"/>
      <c r="AA45" s="82"/>
      <c r="AB45" s="76"/>
      <c r="AC45" s="82"/>
      <c r="AD45" s="82"/>
      <c r="AE45" s="82"/>
      <c r="AF45" s="82"/>
    </row>
    <row r="46" spans="2:32">
      <c r="B46" s="76"/>
      <c r="C46" s="102"/>
      <c r="D46" s="288"/>
      <c r="E46" s="288"/>
      <c r="F46" s="289"/>
      <c r="G46" s="289"/>
      <c r="H46" s="103"/>
      <c r="I46" s="28"/>
      <c r="J46" s="28"/>
      <c r="K46" s="103"/>
      <c r="L46" s="28"/>
      <c r="N46" s="103"/>
      <c r="O46" s="28"/>
      <c r="Q46" s="103"/>
      <c r="R46" s="28"/>
      <c r="T46" s="103"/>
      <c r="U46" s="28"/>
      <c r="V46" s="104"/>
      <c r="Y46" s="107"/>
    </row>
    <row r="47" spans="2:32">
      <c r="Y47" s="107"/>
    </row>
    <row r="48" spans="2:32">
      <c r="Y48" s="107"/>
    </row>
    <row r="49" spans="25:25">
      <c r="Y49" s="107"/>
    </row>
    <row r="50" spans="25:25">
      <c r="Y50" s="107"/>
    </row>
    <row r="51" spans="25:25">
      <c r="Y51" s="107"/>
    </row>
    <row r="52" spans="25:25">
      <c r="Y52" s="107"/>
    </row>
  </sheetData>
  <mergeCells count="19">
    <mergeCell ref="C13:C18"/>
    <mergeCell ref="V13:V20"/>
    <mergeCell ref="B17:B18"/>
    <mergeCell ref="C21:C26"/>
    <mergeCell ref="B1:Y1"/>
    <mergeCell ref="B2:G2"/>
    <mergeCell ref="C5:C10"/>
    <mergeCell ref="V5:V12"/>
    <mergeCell ref="B9:B10"/>
    <mergeCell ref="V21:V28"/>
    <mergeCell ref="B25:B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3" right="0.17" top="0.18" bottom="0.17" header="0.5" footer="0.23"/>
  <pageSetup paperSize="9" scale="4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zoomScale="60" workbookViewId="0">
      <selection activeCell="I28" sqref="I28"/>
    </sheetView>
  </sheetViews>
  <sheetFormatPr defaultColWidth="9" defaultRowHeight="20.25"/>
  <cols>
    <col min="1" max="1" width="1.875" style="165" customWidth="1"/>
    <col min="2" max="2" width="4.875" style="189" customWidth="1"/>
    <col min="3" max="3" width="0" style="165" hidden="1" customWidth="1"/>
    <col min="4" max="4" width="18.625" style="165" customWidth="1"/>
    <col min="5" max="5" width="5.625" style="190" customWidth="1"/>
    <col min="6" max="6" width="9.625" style="165" customWidth="1"/>
    <col min="7" max="7" width="18.625" style="165" customWidth="1"/>
    <col min="8" max="8" width="5.625" style="190" customWidth="1"/>
    <col min="9" max="9" width="9.625" style="165" customWidth="1"/>
    <col min="10" max="10" width="18.625" style="165" customWidth="1"/>
    <col min="11" max="11" width="5.625" style="190" customWidth="1"/>
    <col min="12" max="12" width="9.625" style="165" customWidth="1"/>
    <col min="13" max="13" width="18.625" style="165" customWidth="1"/>
    <col min="14" max="14" width="5.625" style="190" customWidth="1"/>
    <col min="15" max="15" width="9.625" style="165" customWidth="1"/>
    <col min="16" max="16" width="18.625" style="165" customWidth="1"/>
    <col min="17" max="17" width="5.625" style="190" customWidth="1"/>
    <col min="18" max="18" width="9.625" style="165" customWidth="1"/>
    <col min="19" max="19" width="18.625" style="165" customWidth="1"/>
    <col min="20" max="20" width="5.625" style="190" customWidth="1"/>
    <col min="21" max="21" width="9.625" style="165" customWidth="1"/>
    <col min="22" max="22" width="5.25" style="196" customWidth="1"/>
    <col min="23" max="23" width="11.75" style="194" customWidth="1"/>
    <col min="24" max="24" width="11.25" style="106" customWidth="1"/>
    <col min="25" max="25" width="6.625" style="197" customWidth="1"/>
    <col min="26" max="26" width="6.625" style="165" customWidth="1"/>
    <col min="27" max="27" width="6" style="141" hidden="1" customWidth="1"/>
    <col min="28" max="28" width="5.5" style="142" hidden="1" customWidth="1"/>
    <col min="29" max="29" width="7.75" style="141" hidden="1" customWidth="1"/>
    <col min="30" max="30" width="8" style="141" hidden="1" customWidth="1"/>
    <col min="31" max="31" width="7.875" style="141" hidden="1" customWidth="1"/>
    <col min="32" max="32" width="7.5" style="141" hidden="1" customWidth="1"/>
    <col min="33" max="16384" width="9" style="165"/>
  </cols>
  <sheetData>
    <row r="1" spans="2:32" s="141" customFormat="1" ht="38.25">
      <c r="B1" s="295" t="s">
        <v>96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140"/>
      <c r="AB1" s="142"/>
    </row>
    <row r="2" spans="2:32" s="141" customFormat="1" ht="16.5" customHeight="1">
      <c r="B2" s="301"/>
      <c r="C2" s="302"/>
      <c r="D2" s="302"/>
      <c r="E2" s="302"/>
      <c r="F2" s="302"/>
      <c r="G2" s="302"/>
      <c r="H2" s="143"/>
      <c r="I2" s="140"/>
      <c r="J2" s="140"/>
      <c r="K2" s="143"/>
      <c r="L2" s="140"/>
      <c r="M2" s="140"/>
      <c r="N2" s="143"/>
      <c r="O2" s="140"/>
      <c r="P2" s="140"/>
      <c r="Q2" s="143"/>
      <c r="R2" s="140"/>
      <c r="S2" s="140"/>
      <c r="T2" s="143"/>
      <c r="U2" s="140"/>
      <c r="V2" s="144"/>
      <c r="W2" s="145"/>
      <c r="X2" s="20"/>
      <c r="Y2" s="145"/>
      <c r="Z2" s="140"/>
      <c r="AB2" s="142"/>
    </row>
    <row r="3" spans="2:32" s="141" customFormat="1" ht="31.5" customHeight="1" thickBot="1">
      <c r="B3" s="112" t="s">
        <v>97</v>
      </c>
      <c r="C3" s="146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T3" s="147"/>
      <c r="U3" s="147"/>
      <c r="V3" s="148"/>
      <c r="W3" s="149"/>
      <c r="X3" s="25"/>
      <c r="Y3" s="150"/>
      <c r="Z3" s="151"/>
      <c r="AB3" s="142"/>
    </row>
    <row r="4" spans="2:32" s="161" customFormat="1" ht="43.5">
      <c r="B4" s="152" t="s">
        <v>0</v>
      </c>
      <c r="C4" s="153" t="s">
        <v>1</v>
      </c>
      <c r="D4" s="154" t="s">
        <v>2</v>
      </c>
      <c r="E4" s="33" t="s">
        <v>98</v>
      </c>
      <c r="F4" s="154"/>
      <c r="G4" s="154" t="s">
        <v>3</v>
      </c>
      <c r="H4" s="33" t="s">
        <v>98</v>
      </c>
      <c r="I4" s="154"/>
      <c r="J4" s="154" t="s">
        <v>4</v>
      </c>
      <c r="K4" s="33" t="s">
        <v>98</v>
      </c>
      <c r="L4" s="155"/>
      <c r="M4" s="154" t="s">
        <v>4</v>
      </c>
      <c r="N4" s="33" t="s">
        <v>98</v>
      </c>
      <c r="O4" s="154"/>
      <c r="P4" s="154" t="s">
        <v>4</v>
      </c>
      <c r="Q4" s="33" t="s">
        <v>98</v>
      </c>
      <c r="R4" s="154"/>
      <c r="S4" s="156" t="s">
        <v>5</v>
      </c>
      <c r="T4" s="33" t="s">
        <v>98</v>
      </c>
      <c r="U4" s="154"/>
      <c r="V4" s="1" t="s">
        <v>6</v>
      </c>
      <c r="W4" s="157" t="s">
        <v>7</v>
      </c>
      <c r="X4" s="37" t="s">
        <v>99</v>
      </c>
      <c r="Y4" s="158" t="s">
        <v>100</v>
      </c>
      <c r="Z4" s="159"/>
      <c r="AA4" s="160"/>
      <c r="AB4" s="142"/>
      <c r="AC4" s="141"/>
      <c r="AD4" s="141"/>
      <c r="AE4" s="141"/>
      <c r="AF4" s="141"/>
    </row>
    <row r="5" spans="2:32" s="163" customFormat="1" ht="38.25" customHeight="1">
      <c r="B5" s="162">
        <v>1</v>
      </c>
      <c r="C5" s="299"/>
      <c r="D5" s="2" t="e">
        <f>'0102-0119'!#REF!</f>
        <v>#REF!</v>
      </c>
      <c r="E5" s="2" t="s">
        <v>101</v>
      </c>
      <c r="F5" s="3" t="s">
        <v>102</v>
      </c>
      <c r="G5" s="2" t="e">
        <f>'0102-0119'!#REF!</f>
        <v>#REF!</v>
      </c>
      <c r="H5" s="45" t="s">
        <v>103</v>
      </c>
      <c r="I5" s="3" t="s">
        <v>102</v>
      </c>
      <c r="J5" s="2" t="e">
        <f>'0102-0119'!#REF!</f>
        <v>#REF!</v>
      </c>
      <c r="K5" s="45" t="s">
        <v>103</v>
      </c>
      <c r="L5" s="3" t="s">
        <v>102</v>
      </c>
      <c r="M5" s="2" t="e">
        <f>'0102-0119'!#REF!</f>
        <v>#REF!</v>
      </c>
      <c r="N5" s="45" t="s">
        <v>104</v>
      </c>
      <c r="O5" s="3" t="s">
        <v>102</v>
      </c>
      <c r="P5" s="2" t="e">
        <f>'0102-0119'!#REF!</f>
        <v>#REF!</v>
      </c>
      <c r="Q5" s="45" t="s">
        <v>105</v>
      </c>
      <c r="R5" s="3" t="s">
        <v>102</v>
      </c>
      <c r="S5" s="2" t="e">
        <f>'0102-0119'!#REF!</f>
        <v>#REF!</v>
      </c>
      <c r="T5" s="45" t="s">
        <v>106</v>
      </c>
      <c r="U5" s="3" t="s">
        <v>102</v>
      </c>
      <c r="V5" s="291"/>
      <c r="W5" s="56" t="s">
        <v>8</v>
      </c>
      <c r="X5" s="57" t="s">
        <v>131</v>
      </c>
      <c r="Y5" s="198">
        <v>6</v>
      </c>
      <c r="Z5" s="141"/>
      <c r="AA5" s="141"/>
      <c r="AB5" s="142"/>
      <c r="AC5" s="141" t="s">
        <v>107</v>
      </c>
      <c r="AD5" s="141" t="s">
        <v>108</v>
      </c>
      <c r="AE5" s="141" t="s">
        <v>109</v>
      </c>
      <c r="AF5" s="141" t="s">
        <v>110</v>
      </c>
    </row>
    <row r="6" spans="2:32" ht="27.95" customHeight="1">
      <c r="B6" s="164" t="s">
        <v>9</v>
      </c>
      <c r="C6" s="299"/>
      <c r="D6" s="8" t="s">
        <v>82</v>
      </c>
      <c r="E6" s="8"/>
      <c r="F6" s="8">
        <v>100</v>
      </c>
      <c r="G6" s="7" t="s">
        <v>111</v>
      </c>
      <c r="H6" s="5"/>
      <c r="I6" s="7">
        <v>70</v>
      </c>
      <c r="J6" s="8" t="s">
        <v>112</v>
      </c>
      <c r="K6" s="7"/>
      <c r="L6" s="8">
        <v>10</v>
      </c>
      <c r="M6" s="7" t="s">
        <v>113</v>
      </c>
      <c r="N6" s="8"/>
      <c r="O6" s="7">
        <v>30</v>
      </c>
      <c r="P6" s="6" t="s">
        <v>114</v>
      </c>
      <c r="Q6" s="6"/>
      <c r="R6" s="6">
        <v>100</v>
      </c>
      <c r="S6" s="5" t="s">
        <v>115</v>
      </c>
      <c r="T6" s="6"/>
      <c r="U6" s="6">
        <v>20</v>
      </c>
      <c r="V6" s="292"/>
      <c r="W6" s="51" t="s">
        <v>132</v>
      </c>
      <c r="X6" s="52" t="s">
        <v>133</v>
      </c>
      <c r="Y6" s="198">
        <v>2.1</v>
      </c>
      <c r="Z6" s="151"/>
      <c r="AA6" s="160" t="s">
        <v>116</v>
      </c>
      <c r="AB6" s="142">
        <v>6</v>
      </c>
      <c r="AC6" s="142">
        <f>AB6*2</f>
        <v>12</v>
      </c>
      <c r="AD6" s="142"/>
      <c r="AE6" s="142">
        <f>AB6*15</f>
        <v>90</v>
      </c>
      <c r="AF6" s="142">
        <f>AC6*4+AE6*4</f>
        <v>408</v>
      </c>
    </row>
    <row r="7" spans="2:32" ht="27.95" customHeight="1">
      <c r="B7" s="164">
        <v>20</v>
      </c>
      <c r="C7" s="299"/>
      <c r="D7" s="8" t="s">
        <v>76</v>
      </c>
      <c r="E7" s="8"/>
      <c r="F7" s="8">
        <v>5</v>
      </c>
      <c r="G7" s="7"/>
      <c r="H7" s="5"/>
      <c r="I7" s="7"/>
      <c r="J7" s="8" t="s">
        <v>117</v>
      </c>
      <c r="K7" s="7"/>
      <c r="L7" s="8">
        <v>40</v>
      </c>
      <c r="M7" s="7" t="s">
        <v>118</v>
      </c>
      <c r="N7" s="8"/>
      <c r="O7" s="7">
        <v>10</v>
      </c>
      <c r="P7" s="6"/>
      <c r="Q7" s="6"/>
      <c r="R7" s="6"/>
      <c r="S7" s="5" t="s">
        <v>119</v>
      </c>
      <c r="T7" s="6"/>
      <c r="U7" s="6"/>
      <c r="V7" s="292"/>
      <c r="W7" s="56" t="s">
        <v>10</v>
      </c>
      <c r="X7" s="57" t="s">
        <v>134</v>
      </c>
      <c r="Y7" s="198">
        <v>1.8</v>
      </c>
      <c r="Z7" s="141"/>
      <c r="AA7" s="166" t="s">
        <v>120</v>
      </c>
      <c r="AB7" s="142">
        <v>2</v>
      </c>
      <c r="AC7" s="167">
        <f>AB7*7</f>
        <v>14</v>
      </c>
      <c r="AD7" s="142">
        <f>AB7*5</f>
        <v>10</v>
      </c>
      <c r="AE7" s="142" t="s">
        <v>121</v>
      </c>
      <c r="AF7" s="168">
        <f>AC7*4+AD7*9</f>
        <v>146</v>
      </c>
    </row>
    <row r="8" spans="2:32" ht="27.95" customHeight="1">
      <c r="B8" s="164" t="s">
        <v>11</v>
      </c>
      <c r="C8" s="299"/>
      <c r="D8" s="8" t="s">
        <v>92</v>
      </c>
      <c r="E8" s="8"/>
      <c r="F8" s="8">
        <v>10</v>
      </c>
      <c r="G8" s="6"/>
      <c r="H8" s="11"/>
      <c r="I8" s="6"/>
      <c r="J8" s="8" t="s">
        <v>122</v>
      </c>
      <c r="K8" s="61"/>
      <c r="L8" s="8">
        <v>10</v>
      </c>
      <c r="M8" s="8" t="s">
        <v>123</v>
      </c>
      <c r="N8" s="11"/>
      <c r="O8" s="7">
        <v>20</v>
      </c>
      <c r="P8" s="6"/>
      <c r="Q8" s="11"/>
      <c r="R8" s="6"/>
      <c r="S8" s="5"/>
      <c r="T8" s="11"/>
      <c r="U8" s="6"/>
      <c r="V8" s="292"/>
      <c r="W8" s="51" t="s">
        <v>135</v>
      </c>
      <c r="X8" s="57" t="s">
        <v>136</v>
      </c>
      <c r="Y8" s="198">
        <v>2.5</v>
      </c>
      <c r="Z8" s="151"/>
      <c r="AA8" s="141" t="s">
        <v>124</v>
      </c>
      <c r="AB8" s="142">
        <v>1.5</v>
      </c>
      <c r="AC8" s="142">
        <f>AB8*1</f>
        <v>1.5</v>
      </c>
      <c r="AD8" s="142" t="s">
        <v>121</v>
      </c>
      <c r="AE8" s="142">
        <f>AB8*5</f>
        <v>7.5</v>
      </c>
      <c r="AF8" s="142">
        <f>AC8*4+AE8*4</f>
        <v>36</v>
      </c>
    </row>
    <row r="9" spans="2:32" ht="27.95" customHeight="1">
      <c r="B9" s="300" t="s">
        <v>125</v>
      </c>
      <c r="C9" s="299"/>
      <c r="D9" s="8" t="s">
        <v>75</v>
      </c>
      <c r="E9" s="8"/>
      <c r="F9" s="8">
        <v>3</v>
      </c>
      <c r="G9" s="6"/>
      <c r="H9" s="11"/>
      <c r="I9" s="6"/>
      <c r="J9" s="7" t="s">
        <v>126</v>
      </c>
      <c r="K9" s="169" t="s">
        <v>127</v>
      </c>
      <c r="L9" s="7">
        <v>5</v>
      </c>
      <c r="M9" s="8"/>
      <c r="N9" s="11"/>
      <c r="O9" s="7"/>
      <c r="P9" s="6"/>
      <c r="Q9" s="11"/>
      <c r="R9" s="6"/>
      <c r="S9" s="5"/>
      <c r="T9" s="11"/>
      <c r="U9" s="6"/>
      <c r="V9" s="292"/>
      <c r="W9" s="56" t="s">
        <v>12</v>
      </c>
      <c r="X9" s="57" t="s">
        <v>137</v>
      </c>
      <c r="Y9" s="198">
        <v>0</v>
      </c>
      <c r="Z9" s="141"/>
      <c r="AA9" s="141" t="s">
        <v>128</v>
      </c>
      <c r="AB9" s="142">
        <v>2.5</v>
      </c>
      <c r="AC9" s="142"/>
      <c r="AD9" s="142">
        <f>AB9*5</f>
        <v>12.5</v>
      </c>
      <c r="AE9" s="142" t="s">
        <v>121</v>
      </c>
      <c r="AF9" s="142">
        <f>AD9*9</f>
        <v>112.5</v>
      </c>
    </row>
    <row r="10" spans="2:32" ht="27.95" customHeight="1">
      <c r="B10" s="300"/>
      <c r="C10" s="299"/>
      <c r="D10" s="8" t="s">
        <v>143</v>
      </c>
      <c r="E10" s="61"/>
      <c r="F10" s="8">
        <v>40</v>
      </c>
      <c r="G10" s="6"/>
      <c r="H10" s="11"/>
      <c r="I10" s="6"/>
      <c r="J10" s="7"/>
      <c r="K10" s="61"/>
      <c r="L10" s="7"/>
      <c r="M10" s="8"/>
      <c r="N10" s="11"/>
      <c r="O10" s="7"/>
      <c r="P10" s="6"/>
      <c r="Q10" s="11"/>
      <c r="R10" s="6"/>
      <c r="S10" s="5"/>
      <c r="T10" s="11"/>
      <c r="U10" s="6"/>
      <c r="V10" s="292"/>
      <c r="W10" s="51" t="s">
        <v>138</v>
      </c>
      <c r="X10" s="111" t="s">
        <v>139</v>
      </c>
      <c r="Y10" s="198">
        <v>0</v>
      </c>
      <c r="Z10" s="151"/>
      <c r="AA10" s="141" t="s">
        <v>129</v>
      </c>
      <c r="AE10" s="141">
        <f>AB10*15</f>
        <v>0</v>
      </c>
    </row>
    <row r="11" spans="2:32" ht="27.95" customHeight="1">
      <c r="B11" s="170" t="s">
        <v>130</v>
      </c>
      <c r="C11" s="171"/>
      <c r="D11" s="8"/>
      <c r="E11" s="61"/>
      <c r="F11" s="8"/>
      <c r="G11" s="6"/>
      <c r="H11" s="11"/>
      <c r="I11" s="6"/>
      <c r="J11" s="6"/>
      <c r="K11" s="11"/>
      <c r="L11" s="6"/>
      <c r="M11" s="7"/>
      <c r="N11" s="11"/>
      <c r="O11" s="7"/>
      <c r="P11" s="6"/>
      <c r="Q11" s="11"/>
      <c r="R11" s="6"/>
      <c r="S11" s="6"/>
      <c r="T11" s="11"/>
      <c r="U11" s="6"/>
      <c r="V11" s="292"/>
      <c r="W11" s="56" t="s">
        <v>13</v>
      </c>
      <c r="X11" s="66"/>
      <c r="Y11" s="198"/>
      <c r="Z11" s="141"/>
      <c r="AC11" s="141">
        <f>SUM(AC6:AC10)</f>
        <v>27.5</v>
      </c>
      <c r="AD11" s="141">
        <f>SUM(AD6:AD10)</f>
        <v>22.5</v>
      </c>
      <c r="AE11" s="141">
        <f>SUM(AE6:AE10)</f>
        <v>97.5</v>
      </c>
      <c r="AF11" s="141">
        <f>AC11*4+AD11*9+AE11*4</f>
        <v>702.5</v>
      </c>
    </row>
    <row r="12" spans="2:32" ht="27.95" customHeight="1" thickBot="1">
      <c r="B12" s="172"/>
      <c r="C12" s="173"/>
      <c r="D12" s="70"/>
      <c r="E12" s="70"/>
      <c r="F12" s="12"/>
      <c r="G12" s="6"/>
      <c r="H12" s="11"/>
      <c r="I12" s="6"/>
      <c r="J12" s="6"/>
      <c r="K12" s="11"/>
      <c r="L12" s="6"/>
      <c r="M12" s="7"/>
      <c r="N12" s="11"/>
      <c r="O12" s="7"/>
      <c r="P12" s="6"/>
      <c r="Q12" s="11"/>
      <c r="R12" s="6"/>
      <c r="S12" s="6"/>
      <c r="T12" s="11"/>
      <c r="U12" s="6"/>
      <c r="V12" s="293"/>
      <c r="W12" s="199" t="s">
        <v>140</v>
      </c>
      <c r="X12" s="200"/>
      <c r="Y12" s="201"/>
      <c r="Z12" s="151"/>
      <c r="AC12" s="174">
        <f>AC11*4/AF11</f>
        <v>0.15658362989323843</v>
      </c>
      <c r="AD12" s="174">
        <f>AD11*9/AF11</f>
        <v>0.28825622775800713</v>
      </c>
      <c r="AE12" s="174">
        <f>AE11*4/AF11</f>
        <v>0.55516014234875444</v>
      </c>
    </row>
    <row r="13" spans="2:32" s="163" customFormat="1" ht="27.95" customHeight="1">
      <c r="B13" s="162"/>
      <c r="C13" s="299"/>
      <c r="D13" s="2"/>
      <c r="E13" s="2"/>
      <c r="F13" s="3"/>
      <c r="G13" s="2"/>
      <c r="H13" s="45"/>
      <c r="I13" s="3"/>
      <c r="J13" s="2"/>
      <c r="K13" s="45"/>
      <c r="L13" s="3"/>
      <c r="M13" s="2"/>
      <c r="N13" s="45"/>
      <c r="O13" s="3"/>
      <c r="P13" s="2"/>
      <c r="Q13" s="45"/>
      <c r="R13" s="3"/>
      <c r="S13" s="2"/>
      <c r="T13" s="45"/>
      <c r="U13" s="3"/>
      <c r="V13" s="291"/>
      <c r="W13" s="46"/>
      <c r="X13" s="47"/>
      <c r="Y13" s="48"/>
      <c r="Z13" s="141"/>
      <c r="AA13" s="141"/>
      <c r="AB13" s="142"/>
      <c r="AC13" s="141" t="s">
        <v>107</v>
      </c>
      <c r="AD13" s="141" t="s">
        <v>108</v>
      </c>
      <c r="AE13" s="141" t="s">
        <v>109</v>
      </c>
      <c r="AF13" s="141" t="s">
        <v>110</v>
      </c>
    </row>
    <row r="14" spans="2:32" ht="27.95" customHeight="1">
      <c r="B14" s="164"/>
      <c r="C14" s="299"/>
      <c r="D14" s="7"/>
      <c r="E14" s="7"/>
      <c r="F14" s="7"/>
      <c r="G14" s="7"/>
      <c r="H14" s="5"/>
      <c r="I14" s="7"/>
      <c r="J14" s="7"/>
      <c r="K14" s="7"/>
      <c r="L14" s="7"/>
      <c r="M14" s="7"/>
      <c r="N14" s="7"/>
      <c r="O14" s="7"/>
      <c r="P14" s="6"/>
      <c r="Q14" s="6"/>
      <c r="R14" s="6"/>
      <c r="S14" s="5"/>
      <c r="T14" s="7"/>
      <c r="U14" s="6"/>
      <c r="V14" s="292"/>
      <c r="W14" s="51"/>
      <c r="X14" s="52"/>
      <c r="Y14" s="53"/>
      <c r="Z14" s="151"/>
      <c r="AA14" s="160" t="s">
        <v>116</v>
      </c>
      <c r="AB14" s="142">
        <v>6</v>
      </c>
      <c r="AC14" s="142">
        <f>AB14*2</f>
        <v>12</v>
      </c>
      <c r="AD14" s="142"/>
      <c r="AE14" s="142">
        <f>AB14*15</f>
        <v>90</v>
      </c>
      <c r="AF14" s="142">
        <f>AC14*4+AE14*4</f>
        <v>408</v>
      </c>
    </row>
    <row r="15" spans="2:32" ht="27.95" customHeight="1">
      <c r="B15" s="164"/>
      <c r="C15" s="299"/>
      <c r="D15" s="7"/>
      <c r="E15" s="7"/>
      <c r="F15" s="7"/>
      <c r="G15" s="7"/>
      <c r="H15" s="5"/>
      <c r="I15" s="7"/>
      <c r="J15" s="7"/>
      <c r="K15" s="7"/>
      <c r="L15" s="7"/>
      <c r="M15" s="7"/>
      <c r="N15" s="7"/>
      <c r="O15" s="7"/>
      <c r="P15" s="6"/>
      <c r="Q15" s="6"/>
      <c r="R15" s="6"/>
      <c r="S15" s="5"/>
      <c r="T15" s="6"/>
      <c r="U15" s="6"/>
      <c r="V15" s="292"/>
      <c r="W15" s="56"/>
      <c r="X15" s="57"/>
      <c r="Y15" s="53"/>
      <c r="Z15" s="141"/>
      <c r="AA15" s="166" t="s">
        <v>120</v>
      </c>
      <c r="AB15" s="142">
        <v>2.2000000000000002</v>
      </c>
      <c r="AC15" s="167">
        <f>AB15*7</f>
        <v>15.400000000000002</v>
      </c>
      <c r="AD15" s="142">
        <f>AB15*5</f>
        <v>11</v>
      </c>
      <c r="AE15" s="142" t="s">
        <v>121</v>
      </c>
      <c r="AF15" s="168">
        <f>AC15*4+AD15*9</f>
        <v>160.60000000000002</v>
      </c>
    </row>
    <row r="16" spans="2:32" ht="27.95" customHeight="1">
      <c r="B16" s="164"/>
      <c r="C16" s="299"/>
      <c r="D16" s="7"/>
      <c r="E16" s="61"/>
      <c r="F16" s="7"/>
      <c r="G16" s="6"/>
      <c r="H16" s="11"/>
      <c r="I16" s="6"/>
      <c r="J16" s="7"/>
      <c r="K16" s="61"/>
      <c r="L16" s="7"/>
      <c r="M16" s="7"/>
      <c r="N16" s="61"/>
      <c r="O16" s="7"/>
      <c r="P16" s="6"/>
      <c r="Q16" s="11"/>
      <c r="R16" s="6"/>
      <c r="S16" s="5"/>
      <c r="T16" s="11"/>
      <c r="U16" s="6"/>
      <c r="V16" s="292"/>
      <c r="W16" s="51"/>
      <c r="X16" s="57"/>
      <c r="Y16" s="53"/>
      <c r="Z16" s="151"/>
      <c r="AA16" s="141" t="s">
        <v>124</v>
      </c>
      <c r="AB16" s="142">
        <v>1.6</v>
      </c>
      <c r="AC16" s="142">
        <f>AB16*1</f>
        <v>1.6</v>
      </c>
      <c r="AD16" s="142" t="s">
        <v>121</v>
      </c>
      <c r="AE16" s="142">
        <f>AB16*5</f>
        <v>8</v>
      </c>
      <c r="AF16" s="142">
        <f>AC16*4+AE16*4</f>
        <v>38.4</v>
      </c>
    </row>
    <row r="17" spans="2:32" ht="27.95" customHeight="1">
      <c r="B17" s="300"/>
      <c r="C17" s="299"/>
      <c r="D17" s="7"/>
      <c r="E17" s="61"/>
      <c r="F17" s="7"/>
      <c r="G17" s="6"/>
      <c r="H17" s="11"/>
      <c r="I17" s="6"/>
      <c r="J17" s="7"/>
      <c r="K17" s="61"/>
      <c r="L17" s="7"/>
      <c r="M17" s="7"/>
      <c r="N17" s="61"/>
      <c r="O17" s="7"/>
      <c r="P17" s="6"/>
      <c r="Q17" s="11"/>
      <c r="R17" s="6"/>
      <c r="S17" s="5"/>
      <c r="T17" s="11"/>
      <c r="U17" s="6"/>
      <c r="V17" s="292"/>
      <c r="W17" s="56"/>
      <c r="X17" s="57"/>
      <c r="Y17" s="53"/>
      <c r="Z17" s="141"/>
      <c r="AA17" s="141" t="s">
        <v>128</v>
      </c>
      <c r="AB17" s="142">
        <v>2.5</v>
      </c>
      <c r="AC17" s="142"/>
      <c r="AD17" s="142">
        <f>AB17*5</f>
        <v>12.5</v>
      </c>
      <c r="AE17" s="142" t="s">
        <v>121</v>
      </c>
      <c r="AF17" s="142">
        <f>AD17*9</f>
        <v>112.5</v>
      </c>
    </row>
    <row r="18" spans="2:32" ht="27.95" customHeight="1">
      <c r="B18" s="300"/>
      <c r="C18" s="299"/>
      <c r="D18" s="61"/>
      <c r="E18" s="61"/>
      <c r="F18" s="7"/>
      <c r="G18" s="6"/>
      <c r="H18" s="11"/>
      <c r="I18" s="6"/>
      <c r="J18" s="7"/>
      <c r="K18" s="61"/>
      <c r="L18" s="7"/>
      <c r="M18" s="7"/>
      <c r="N18" s="61"/>
      <c r="O18" s="7"/>
      <c r="P18" s="6"/>
      <c r="Q18" s="11"/>
      <c r="R18" s="6"/>
      <c r="S18" s="5"/>
      <c r="T18" s="11"/>
      <c r="U18" s="6"/>
      <c r="V18" s="292"/>
      <c r="W18" s="51"/>
      <c r="X18" s="57"/>
      <c r="Y18" s="63"/>
      <c r="Z18" s="151"/>
      <c r="AA18" s="141" t="s">
        <v>129</v>
      </c>
      <c r="AB18" s="142">
        <v>1</v>
      </c>
      <c r="AE18" s="141">
        <f>AB18*15</f>
        <v>15</v>
      </c>
    </row>
    <row r="19" spans="2:32" ht="27.95" customHeight="1">
      <c r="B19" s="170"/>
      <c r="C19" s="171"/>
      <c r="D19" s="61"/>
      <c r="E19" s="61"/>
      <c r="F19" s="7"/>
      <c r="G19" s="6"/>
      <c r="H19" s="11"/>
      <c r="I19" s="6"/>
      <c r="J19" s="6"/>
      <c r="K19" s="11"/>
      <c r="L19" s="6"/>
      <c r="M19" s="7"/>
      <c r="N19" s="61"/>
      <c r="O19" s="7"/>
      <c r="P19" s="6"/>
      <c r="Q19" s="11"/>
      <c r="R19" s="6"/>
      <c r="S19" s="6"/>
      <c r="T19" s="11"/>
      <c r="U19" s="6"/>
      <c r="V19" s="292"/>
      <c r="W19" s="56"/>
      <c r="X19" s="66"/>
      <c r="Y19" s="53"/>
      <c r="Z19" s="141"/>
      <c r="AC19" s="141">
        <f>SUM(AC14:AC18)</f>
        <v>29.000000000000004</v>
      </c>
      <c r="AD19" s="141">
        <f>SUM(AD14:AD18)</f>
        <v>23.5</v>
      </c>
      <c r="AE19" s="141">
        <f>SUM(AE14:AE18)</f>
        <v>113</v>
      </c>
      <c r="AF19" s="141">
        <f>AC19*4+AD19*9+AE19*4</f>
        <v>779.5</v>
      </c>
    </row>
    <row r="20" spans="2:32" ht="27.95" customHeight="1">
      <c r="B20" s="172"/>
      <c r="C20" s="173"/>
      <c r="D20" s="61"/>
      <c r="E20" s="61"/>
      <c r="F20" s="7"/>
      <c r="G20" s="6"/>
      <c r="H20" s="11"/>
      <c r="I20" s="6"/>
      <c r="J20" s="6"/>
      <c r="K20" s="11"/>
      <c r="L20" s="6"/>
      <c r="M20" s="7"/>
      <c r="N20" s="11"/>
      <c r="O20" s="7"/>
      <c r="P20" s="6"/>
      <c r="Q20" s="11"/>
      <c r="R20" s="6"/>
      <c r="S20" s="6"/>
      <c r="T20" s="11"/>
      <c r="U20" s="6"/>
      <c r="V20" s="293"/>
      <c r="W20" s="51"/>
      <c r="X20" s="62"/>
      <c r="Y20" s="63"/>
      <c r="Z20" s="151"/>
      <c r="AC20" s="174">
        <f>AC19*4/AF19</f>
        <v>0.14881334188582426</v>
      </c>
      <c r="AD20" s="174">
        <f>AD19*9/AF19</f>
        <v>0.27132777421423987</v>
      </c>
      <c r="AE20" s="174">
        <f>AE19*4/AF19</f>
        <v>0.5798588838999359</v>
      </c>
    </row>
    <row r="21" spans="2:32" s="163" customFormat="1" ht="27.95" customHeight="1">
      <c r="B21" s="175"/>
      <c r="C21" s="299"/>
      <c r="D21" s="2"/>
      <c r="E21" s="2"/>
      <c r="F21" s="3"/>
      <c r="G21" s="2"/>
      <c r="H21" s="45"/>
      <c r="I21" s="3"/>
      <c r="J21" s="2"/>
      <c r="K21" s="45"/>
      <c r="L21" s="3"/>
      <c r="M21" s="2"/>
      <c r="N21" s="45"/>
      <c r="O21" s="3"/>
      <c r="P21" s="2"/>
      <c r="Q21" s="45"/>
      <c r="R21" s="3"/>
      <c r="S21" s="2"/>
      <c r="T21" s="45"/>
      <c r="U21" s="3"/>
      <c r="V21" s="303"/>
      <c r="W21" s="46"/>
      <c r="X21" s="47"/>
      <c r="Y21" s="48"/>
      <c r="Z21" s="141"/>
      <c r="AA21" s="141"/>
      <c r="AB21" s="142"/>
      <c r="AC21" s="141" t="s">
        <v>107</v>
      </c>
      <c r="AD21" s="141" t="s">
        <v>108</v>
      </c>
      <c r="AE21" s="141" t="s">
        <v>109</v>
      </c>
      <c r="AF21" s="141" t="s">
        <v>110</v>
      </c>
    </row>
    <row r="22" spans="2:32" s="178" customFormat="1" ht="27.75" customHeight="1">
      <c r="B22" s="176"/>
      <c r="C22" s="299"/>
      <c r="D22" s="7"/>
      <c r="E22" s="7"/>
      <c r="F22" s="7"/>
      <c r="G22" s="6"/>
      <c r="H22" s="6"/>
      <c r="I22" s="6"/>
      <c r="J22" s="8"/>
      <c r="K22" s="8"/>
      <c r="L22" s="8"/>
      <c r="M22" s="7"/>
      <c r="N22" s="7"/>
      <c r="O22" s="7"/>
      <c r="P22" s="6"/>
      <c r="Q22" s="6"/>
      <c r="R22" s="6"/>
      <c r="S22" s="6"/>
      <c r="T22" s="6"/>
      <c r="U22" s="6"/>
      <c r="V22" s="304"/>
      <c r="W22" s="51"/>
      <c r="X22" s="52"/>
      <c r="Y22" s="53"/>
      <c r="Z22" s="177"/>
      <c r="AA22" s="160" t="s">
        <v>116</v>
      </c>
      <c r="AB22" s="142">
        <v>6</v>
      </c>
      <c r="AC22" s="142">
        <f>AB22*2</f>
        <v>12</v>
      </c>
      <c r="AD22" s="142"/>
      <c r="AE22" s="142">
        <f>AB22*15</f>
        <v>90</v>
      </c>
      <c r="AF22" s="142">
        <f>AC22*4+AE22*4</f>
        <v>408</v>
      </c>
    </row>
    <row r="23" spans="2:32" s="178" customFormat="1" ht="27.95" customHeight="1">
      <c r="B23" s="176"/>
      <c r="C23" s="299"/>
      <c r="D23" s="7"/>
      <c r="E23" s="7"/>
      <c r="F23" s="7"/>
      <c r="G23" s="6"/>
      <c r="H23" s="6"/>
      <c r="I23" s="6"/>
      <c r="J23" s="8"/>
      <c r="K23" s="8"/>
      <c r="L23" s="8"/>
      <c r="M23" s="7"/>
      <c r="N23" s="7"/>
      <c r="O23" s="7"/>
      <c r="P23" s="6"/>
      <c r="Q23" s="6"/>
      <c r="R23" s="6"/>
      <c r="S23" s="6"/>
      <c r="T23" s="6"/>
      <c r="U23" s="6"/>
      <c r="V23" s="304"/>
      <c r="W23" s="56"/>
      <c r="X23" s="57"/>
      <c r="Y23" s="53"/>
      <c r="Z23" s="179"/>
      <c r="AA23" s="166" t="s">
        <v>120</v>
      </c>
      <c r="AB23" s="142">
        <v>2</v>
      </c>
      <c r="AC23" s="167">
        <f>AB23*7</f>
        <v>14</v>
      </c>
      <c r="AD23" s="142">
        <f>AB23*5</f>
        <v>10</v>
      </c>
      <c r="AE23" s="142" t="s">
        <v>121</v>
      </c>
      <c r="AF23" s="168">
        <f>AC23*4+AD23*9</f>
        <v>146</v>
      </c>
    </row>
    <row r="24" spans="2:32" s="178" customFormat="1" ht="27.95" customHeight="1">
      <c r="B24" s="176"/>
      <c r="C24" s="299"/>
      <c r="D24" s="7"/>
      <c r="E24" s="61"/>
      <c r="F24" s="7"/>
      <c r="G24" s="6"/>
      <c r="H24" s="11"/>
      <c r="I24" s="6"/>
      <c r="J24" s="6"/>
      <c r="K24" s="11"/>
      <c r="L24" s="6"/>
      <c r="M24" s="7"/>
      <c r="N24" s="61"/>
      <c r="O24" s="7"/>
      <c r="P24" s="6"/>
      <c r="Q24" s="11"/>
      <c r="R24" s="6"/>
      <c r="S24" s="5"/>
      <c r="T24" s="11"/>
      <c r="U24" s="6"/>
      <c r="V24" s="304"/>
      <c r="W24" s="51"/>
      <c r="X24" s="57"/>
      <c r="Y24" s="53"/>
      <c r="Z24" s="177"/>
      <c r="AA24" s="141" t="s">
        <v>124</v>
      </c>
      <c r="AB24" s="142">
        <v>1.5</v>
      </c>
      <c r="AC24" s="142">
        <f>AB24*1</f>
        <v>1.5</v>
      </c>
      <c r="AD24" s="142" t="s">
        <v>121</v>
      </c>
      <c r="AE24" s="142">
        <f>AB24*5</f>
        <v>7.5</v>
      </c>
      <c r="AF24" s="142">
        <f>AC24*4+AE24*4</f>
        <v>36</v>
      </c>
    </row>
    <row r="25" spans="2:32" s="178" customFormat="1" ht="27.95" customHeight="1">
      <c r="B25" s="306"/>
      <c r="C25" s="299"/>
      <c r="D25" s="7"/>
      <c r="E25" s="61"/>
      <c r="F25" s="7"/>
      <c r="G25" s="6"/>
      <c r="H25" s="11"/>
      <c r="I25" s="6"/>
      <c r="J25" s="6"/>
      <c r="K25" s="11"/>
      <c r="L25" s="6"/>
      <c r="M25" s="7"/>
      <c r="N25" s="61"/>
      <c r="O25" s="7"/>
      <c r="P25" s="6"/>
      <c r="Q25" s="11"/>
      <c r="R25" s="6"/>
      <c r="S25" s="6"/>
      <c r="T25" s="11"/>
      <c r="U25" s="6"/>
      <c r="V25" s="304"/>
      <c r="W25" s="56"/>
      <c r="X25" s="57"/>
      <c r="Y25" s="53"/>
      <c r="Z25" s="179"/>
      <c r="AA25" s="141" t="s">
        <v>128</v>
      </c>
      <c r="AB25" s="142">
        <v>2.5</v>
      </c>
      <c r="AC25" s="142"/>
      <c r="AD25" s="142">
        <f>AB25*5</f>
        <v>12.5</v>
      </c>
      <c r="AE25" s="142" t="s">
        <v>121</v>
      </c>
      <c r="AF25" s="142">
        <f>AD25*9</f>
        <v>112.5</v>
      </c>
    </row>
    <row r="26" spans="2:32" s="178" customFormat="1" ht="27.95" customHeight="1">
      <c r="B26" s="306"/>
      <c r="C26" s="299"/>
      <c r="D26" s="8"/>
      <c r="E26" s="8"/>
      <c r="F26" s="8"/>
      <c r="G26" s="180"/>
      <c r="H26" s="11"/>
      <c r="I26" s="6"/>
      <c r="J26" s="6"/>
      <c r="K26" s="11"/>
      <c r="L26" s="6"/>
      <c r="M26" s="7"/>
      <c r="N26" s="61"/>
      <c r="O26" s="7"/>
      <c r="P26" s="6"/>
      <c r="Q26" s="11"/>
      <c r="R26" s="6"/>
      <c r="S26" s="6"/>
      <c r="T26" s="11"/>
      <c r="U26" s="6"/>
      <c r="V26" s="304"/>
      <c r="W26" s="51"/>
      <c r="X26" s="111"/>
      <c r="Y26" s="53"/>
      <c r="Z26" s="177"/>
      <c r="AA26" s="141" t="s">
        <v>129</v>
      </c>
      <c r="AB26" s="142"/>
      <c r="AC26" s="141"/>
      <c r="AD26" s="141"/>
      <c r="AE26" s="141">
        <f>AB26*15</f>
        <v>0</v>
      </c>
      <c r="AF26" s="141"/>
    </row>
    <row r="27" spans="2:32" s="178" customFormat="1" ht="27.95" customHeight="1">
      <c r="B27" s="170"/>
      <c r="C27" s="181"/>
      <c r="D27" s="8"/>
      <c r="E27" s="61"/>
      <c r="F27" s="8"/>
      <c r="G27" s="6"/>
      <c r="H27" s="11"/>
      <c r="I27" s="6"/>
      <c r="J27" s="6"/>
      <c r="K27" s="11"/>
      <c r="L27" s="6"/>
      <c r="M27" s="6"/>
      <c r="N27" s="11"/>
      <c r="O27" s="6"/>
      <c r="P27" s="6"/>
      <c r="Q27" s="11"/>
      <c r="R27" s="6"/>
      <c r="S27" s="6"/>
      <c r="T27" s="11"/>
      <c r="U27" s="6"/>
      <c r="V27" s="304"/>
      <c r="W27" s="56"/>
      <c r="X27" s="66"/>
      <c r="Y27" s="53"/>
      <c r="Z27" s="179"/>
      <c r="AA27" s="141"/>
      <c r="AB27" s="142"/>
      <c r="AC27" s="141">
        <f>SUM(AC22:AC26)</f>
        <v>27.5</v>
      </c>
      <c r="AD27" s="141">
        <f>SUM(AD22:AD26)</f>
        <v>22.5</v>
      </c>
      <c r="AE27" s="141">
        <f>SUM(AE22:AE26)</f>
        <v>97.5</v>
      </c>
      <c r="AF27" s="141">
        <f>AC27*4+AD27*9+AE27*4</f>
        <v>702.5</v>
      </c>
    </row>
    <row r="28" spans="2:32" s="178" customFormat="1" ht="27.95" customHeight="1" thickBot="1">
      <c r="B28" s="182"/>
      <c r="C28" s="183"/>
      <c r="D28" s="11"/>
      <c r="E28" s="11"/>
      <c r="F28" s="6"/>
      <c r="G28" s="6"/>
      <c r="H28" s="11"/>
      <c r="I28" s="6"/>
      <c r="J28" s="6"/>
      <c r="K28" s="11"/>
      <c r="L28" s="6"/>
      <c r="M28" s="6"/>
      <c r="N28" s="11"/>
      <c r="O28" s="6"/>
      <c r="P28" s="6"/>
      <c r="Q28" s="11"/>
      <c r="R28" s="6"/>
      <c r="S28" s="6"/>
      <c r="T28" s="11"/>
      <c r="U28" s="6"/>
      <c r="V28" s="305"/>
      <c r="W28" s="51"/>
      <c r="X28" s="71"/>
      <c r="Y28" s="53"/>
      <c r="Z28" s="177"/>
      <c r="AA28" s="179"/>
      <c r="AB28" s="184"/>
      <c r="AC28" s="174">
        <f>AC27*4/AF27</f>
        <v>0.15658362989323843</v>
      </c>
      <c r="AD28" s="174">
        <f>AD27*9/AF27</f>
        <v>0.28825622775800713</v>
      </c>
      <c r="AE28" s="174">
        <f>AE27*4/AF27</f>
        <v>0.55516014234875444</v>
      </c>
      <c r="AF28" s="179"/>
    </row>
    <row r="29" spans="2:32" s="163" customFormat="1" ht="27.95" customHeight="1">
      <c r="B29" s="162"/>
      <c r="C29" s="299"/>
      <c r="D29" s="45"/>
      <c r="E29" s="2"/>
      <c r="F29" s="3"/>
      <c r="G29" s="45"/>
      <c r="H29" s="45"/>
      <c r="I29" s="3"/>
      <c r="J29" s="45"/>
      <c r="K29" s="45"/>
      <c r="L29" s="3"/>
      <c r="M29" s="45"/>
      <c r="N29" s="45"/>
      <c r="O29" s="3"/>
      <c r="P29" s="45"/>
      <c r="Q29" s="45"/>
      <c r="R29" s="3"/>
      <c r="S29" s="45"/>
      <c r="T29" s="45"/>
      <c r="U29" s="3"/>
      <c r="V29" s="303"/>
      <c r="W29" s="46"/>
      <c r="X29" s="47"/>
      <c r="Y29" s="48"/>
      <c r="Z29" s="141"/>
      <c r="AA29" s="141"/>
      <c r="AB29" s="142"/>
      <c r="AC29" s="141" t="s">
        <v>107</v>
      </c>
      <c r="AD29" s="141" t="s">
        <v>108</v>
      </c>
      <c r="AE29" s="141" t="s">
        <v>109</v>
      </c>
      <c r="AF29" s="141" t="s">
        <v>110</v>
      </c>
    </row>
    <row r="30" spans="2:32" ht="27.95" customHeight="1">
      <c r="B30" s="164"/>
      <c r="C30" s="299"/>
      <c r="D30" s="8"/>
      <c r="E30" s="8"/>
      <c r="F30" s="8"/>
      <c r="G30" s="6"/>
      <c r="H30" s="6"/>
      <c r="I30" s="6"/>
      <c r="J30" s="5"/>
      <c r="K30" s="5"/>
      <c r="L30" s="5"/>
      <c r="M30" s="7"/>
      <c r="N30" s="8"/>
      <c r="O30" s="7"/>
      <c r="P30" s="7"/>
      <c r="Q30" s="7"/>
      <c r="R30" s="7"/>
      <c r="S30" s="5"/>
      <c r="T30" s="5"/>
      <c r="U30" s="5"/>
      <c r="V30" s="304"/>
      <c r="W30" s="51"/>
      <c r="X30" s="52"/>
      <c r="Y30" s="53"/>
      <c r="Z30" s="151"/>
      <c r="AA30" s="160" t="s">
        <v>116</v>
      </c>
      <c r="AB30" s="142">
        <v>6</v>
      </c>
      <c r="AC30" s="142">
        <f>AB30*2</f>
        <v>12</v>
      </c>
      <c r="AD30" s="142"/>
      <c r="AE30" s="142">
        <f>AB30*15</f>
        <v>90</v>
      </c>
      <c r="AF30" s="142">
        <f>AC30*4+AE30*4</f>
        <v>408</v>
      </c>
    </row>
    <row r="31" spans="2:32" ht="27.95" customHeight="1">
      <c r="B31" s="164"/>
      <c r="C31" s="299"/>
      <c r="D31" s="8"/>
      <c r="E31" s="8"/>
      <c r="F31" s="8"/>
      <c r="G31" s="6"/>
      <c r="H31" s="6"/>
      <c r="I31" s="6"/>
      <c r="J31" s="5"/>
      <c r="K31" s="5"/>
      <c r="L31" s="5"/>
      <c r="M31" s="7"/>
      <c r="N31" s="7"/>
      <c r="O31" s="7"/>
      <c r="P31" s="7"/>
      <c r="Q31" s="61"/>
      <c r="R31" s="7"/>
      <c r="S31" s="5"/>
      <c r="T31" s="5"/>
      <c r="U31" s="5"/>
      <c r="V31" s="304"/>
      <c r="W31" s="56"/>
      <c r="X31" s="57"/>
      <c r="Y31" s="53"/>
      <c r="Z31" s="141"/>
      <c r="AA31" s="166" t="s">
        <v>120</v>
      </c>
      <c r="AB31" s="142">
        <v>2.2999999999999998</v>
      </c>
      <c r="AC31" s="167">
        <f>AB31*7</f>
        <v>16.099999999999998</v>
      </c>
      <c r="AD31" s="142">
        <f>AB31*5</f>
        <v>11.5</v>
      </c>
      <c r="AE31" s="142" t="s">
        <v>121</v>
      </c>
      <c r="AF31" s="168">
        <f>AC31*4+AD31*9</f>
        <v>167.89999999999998</v>
      </c>
    </row>
    <row r="32" spans="2:32" ht="27.95" customHeight="1">
      <c r="B32" s="164"/>
      <c r="C32" s="299"/>
      <c r="D32" s="8"/>
      <c r="E32" s="8"/>
      <c r="F32" s="8"/>
      <c r="G32" s="6"/>
      <c r="H32" s="11"/>
      <c r="I32" s="6"/>
      <c r="J32" s="7"/>
      <c r="K32" s="11"/>
      <c r="L32" s="7"/>
      <c r="M32" s="7"/>
      <c r="N32" s="61"/>
      <c r="O32" s="7"/>
      <c r="P32" s="7"/>
      <c r="Q32" s="61"/>
      <c r="R32" s="7"/>
      <c r="S32" s="5"/>
      <c r="T32" s="6"/>
      <c r="U32" s="6"/>
      <c r="V32" s="304"/>
      <c r="W32" s="51"/>
      <c r="X32" s="57"/>
      <c r="Y32" s="53"/>
      <c r="Z32" s="151"/>
      <c r="AA32" s="141" t="s">
        <v>124</v>
      </c>
      <c r="AB32" s="142">
        <v>1.5</v>
      </c>
      <c r="AC32" s="142">
        <f>AB32*1</f>
        <v>1.5</v>
      </c>
      <c r="AD32" s="142" t="s">
        <v>121</v>
      </c>
      <c r="AE32" s="142">
        <f>AB32*5</f>
        <v>7.5</v>
      </c>
      <c r="AF32" s="142">
        <f>AC32*4+AE32*4</f>
        <v>36</v>
      </c>
    </row>
    <row r="33" spans="2:32" ht="27.95" customHeight="1">
      <c r="B33" s="300"/>
      <c r="C33" s="299"/>
      <c r="D33" s="7"/>
      <c r="E33" s="61"/>
      <c r="F33" s="7"/>
      <c r="G33" s="6"/>
      <c r="H33" s="11"/>
      <c r="I33" s="6"/>
      <c r="J33" s="5"/>
      <c r="K33" s="5"/>
      <c r="L33" s="5"/>
      <c r="M33" s="7"/>
      <c r="N33" s="61"/>
      <c r="O33" s="7"/>
      <c r="P33" s="6"/>
      <c r="Q33" s="11"/>
      <c r="R33" s="6"/>
      <c r="S33" s="5"/>
      <c r="T33" s="6"/>
      <c r="U33" s="6"/>
      <c r="V33" s="304"/>
      <c r="W33" s="56"/>
      <c r="X33" s="57"/>
      <c r="Y33" s="53"/>
      <c r="Z33" s="141"/>
      <c r="AA33" s="141" t="s">
        <v>128</v>
      </c>
      <c r="AB33" s="142">
        <v>2.5</v>
      </c>
      <c r="AC33" s="142"/>
      <c r="AD33" s="142">
        <f>AB33*5</f>
        <v>12.5</v>
      </c>
      <c r="AE33" s="142" t="s">
        <v>121</v>
      </c>
      <c r="AF33" s="142">
        <f>AD33*9</f>
        <v>112.5</v>
      </c>
    </row>
    <row r="34" spans="2:32" ht="27.95" customHeight="1">
      <c r="B34" s="300"/>
      <c r="C34" s="299"/>
      <c r="D34" s="7"/>
      <c r="E34" s="61"/>
      <c r="F34" s="7"/>
      <c r="G34" s="6"/>
      <c r="H34" s="11"/>
      <c r="I34" s="6"/>
      <c r="J34" s="5"/>
      <c r="K34" s="11"/>
      <c r="L34" s="5"/>
      <c r="M34" s="7"/>
      <c r="N34" s="11"/>
      <c r="O34" s="7"/>
      <c r="P34" s="6"/>
      <c r="Q34" s="11"/>
      <c r="R34" s="6"/>
      <c r="S34" s="5"/>
      <c r="T34" s="11"/>
      <c r="U34" s="6"/>
      <c r="V34" s="304"/>
      <c r="W34" s="51"/>
      <c r="X34" s="111"/>
      <c r="Y34" s="53"/>
      <c r="Z34" s="151"/>
      <c r="AA34" s="141" t="s">
        <v>129</v>
      </c>
      <c r="AB34" s="142">
        <v>1</v>
      </c>
      <c r="AE34" s="141">
        <f>AB34*15</f>
        <v>15</v>
      </c>
    </row>
    <row r="35" spans="2:32" ht="27.95" customHeight="1">
      <c r="B35" s="170"/>
      <c r="C35" s="171"/>
      <c r="D35" s="61"/>
      <c r="E35" s="61"/>
      <c r="F35" s="7"/>
      <c r="G35" s="6"/>
      <c r="H35" s="11"/>
      <c r="I35" s="6"/>
      <c r="J35" s="6"/>
      <c r="K35" s="11"/>
      <c r="L35" s="6"/>
      <c r="M35" s="7"/>
      <c r="N35" s="11"/>
      <c r="O35" s="7"/>
      <c r="P35" s="6"/>
      <c r="Q35" s="11"/>
      <c r="R35" s="6"/>
      <c r="S35" s="6"/>
      <c r="T35" s="6"/>
      <c r="U35" s="6"/>
      <c r="V35" s="304"/>
      <c r="W35" s="56"/>
      <c r="X35" s="66"/>
      <c r="Y35" s="53"/>
      <c r="Z35" s="141"/>
      <c r="AC35" s="141">
        <f>SUM(AC30:AC34)</f>
        <v>29.599999999999998</v>
      </c>
      <c r="AD35" s="141">
        <f>SUM(AD30:AD34)</f>
        <v>24</v>
      </c>
      <c r="AE35" s="141">
        <f>SUM(AE30:AE34)</f>
        <v>112.5</v>
      </c>
      <c r="AF35" s="141">
        <f>AC35*4+AD35*9+AE35*4</f>
        <v>784.4</v>
      </c>
    </row>
    <row r="36" spans="2:32" ht="27.95" customHeight="1">
      <c r="B36" s="172"/>
      <c r="C36" s="173"/>
      <c r="D36" s="61"/>
      <c r="E36" s="61"/>
      <c r="F36" s="7"/>
      <c r="G36" s="6"/>
      <c r="H36" s="11"/>
      <c r="I36" s="6"/>
      <c r="J36" s="6"/>
      <c r="K36" s="11"/>
      <c r="L36" s="6"/>
      <c r="M36" s="6"/>
      <c r="N36" s="11"/>
      <c r="O36" s="6"/>
      <c r="P36" s="6"/>
      <c r="Q36" s="11"/>
      <c r="R36" s="6"/>
      <c r="S36" s="6"/>
      <c r="T36" s="11"/>
      <c r="U36" s="6"/>
      <c r="V36" s="305"/>
      <c r="W36" s="51"/>
      <c r="X36" s="62"/>
      <c r="Y36" s="53"/>
      <c r="Z36" s="151"/>
      <c r="AC36" s="174">
        <f>AC35*4/AF35</f>
        <v>0.15094339622641509</v>
      </c>
      <c r="AD36" s="174">
        <f>AD35*9/AF35</f>
        <v>0.27536970933197347</v>
      </c>
      <c r="AE36" s="174">
        <f>AE35*4/AF35</f>
        <v>0.57368689444161147</v>
      </c>
    </row>
    <row r="37" spans="2:32" s="163" customFormat="1" ht="27.95" customHeight="1">
      <c r="B37" s="162"/>
      <c r="C37" s="299"/>
      <c r="D37" s="45"/>
      <c r="E37" s="45"/>
      <c r="F37" s="3"/>
      <c r="G37" s="45"/>
      <c r="H37" s="45"/>
      <c r="I37" s="3"/>
      <c r="J37" s="45"/>
      <c r="K37" s="45"/>
      <c r="L37" s="3"/>
      <c r="M37" s="45"/>
      <c r="N37" s="45"/>
      <c r="O37" s="3"/>
      <c r="P37" s="45"/>
      <c r="Q37" s="45"/>
      <c r="R37" s="3"/>
      <c r="S37" s="45"/>
      <c r="T37" s="45"/>
      <c r="U37" s="3"/>
      <c r="V37" s="303"/>
      <c r="W37" s="46"/>
      <c r="X37" s="47"/>
      <c r="Y37" s="92"/>
      <c r="Z37" s="141"/>
      <c r="AA37" s="141"/>
      <c r="AB37" s="142"/>
      <c r="AC37" s="141" t="s">
        <v>107</v>
      </c>
      <c r="AD37" s="141" t="s">
        <v>108</v>
      </c>
      <c r="AE37" s="141" t="s">
        <v>109</v>
      </c>
      <c r="AF37" s="141" t="s">
        <v>110</v>
      </c>
    </row>
    <row r="38" spans="2:32" ht="27.95" customHeight="1">
      <c r="B38" s="164"/>
      <c r="C38" s="299"/>
      <c r="D38" s="7"/>
      <c r="E38" s="7"/>
      <c r="F38" s="7"/>
      <c r="G38" s="6"/>
      <c r="H38" s="5"/>
      <c r="I38" s="6"/>
      <c r="J38" s="5"/>
      <c r="K38" s="6"/>
      <c r="L38" s="5"/>
      <c r="M38" s="6"/>
      <c r="N38" s="5"/>
      <c r="O38" s="6"/>
      <c r="P38" s="7"/>
      <c r="Q38" s="7"/>
      <c r="R38" s="7"/>
      <c r="S38" s="8"/>
      <c r="T38" s="7"/>
      <c r="U38" s="7"/>
      <c r="V38" s="304"/>
      <c r="W38" s="51"/>
      <c r="X38" s="52"/>
      <c r="Y38" s="91"/>
      <c r="Z38" s="151"/>
      <c r="AA38" s="160" t="s">
        <v>116</v>
      </c>
      <c r="AB38" s="142">
        <v>6</v>
      </c>
      <c r="AC38" s="142">
        <f>AB38*2</f>
        <v>12</v>
      </c>
      <c r="AD38" s="142"/>
      <c r="AE38" s="142">
        <f>AB38*15</f>
        <v>90</v>
      </c>
      <c r="AF38" s="142">
        <f>AC38*4+AE38*4</f>
        <v>408</v>
      </c>
    </row>
    <row r="39" spans="2:32" ht="27.95" customHeight="1">
      <c r="B39" s="164"/>
      <c r="C39" s="299"/>
      <c r="D39" s="8"/>
      <c r="E39" s="8"/>
      <c r="F39" s="8"/>
      <c r="G39" s="6"/>
      <c r="H39" s="5"/>
      <c r="I39" s="6"/>
      <c r="J39" s="5"/>
      <c r="K39" s="11"/>
      <c r="L39" s="5"/>
      <c r="M39" s="6"/>
      <c r="N39" s="5"/>
      <c r="O39" s="6"/>
      <c r="P39" s="6"/>
      <c r="Q39" s="5"/>
      <c r="R39" s="6"/>
      <c r="S39" s="8"/>
      <c r="T39" s="7"/>
      <c r="U39" s="7"/>
      <c r="V39" s="304"/>
      <c r="W39" s="56"/>
      <c r="X39" s="57"/>
      <c r="Y39" s="91"/>
      <c r="Z39" s="141"/>
      <c r="AA39" s="166" t="s">
        <v>120</v>
      </c>
      <c r="AB39" s="142">
        <v>2.2999999999999998</v>
      </c>
      <c r="AC39" s="167">
        <f>AB39*7</f>
        <v>16.099999999999998</v>
      </c>
      <c r="AD39" s="142">
        <f>AB39*5</f>
        <v>11.5</v>
      </c>
      <c r="AE39" s="142" t="s">
        <v>121</v>
      </c>
      <c r="AF39" s="168">
        <f>AC39*4+AD39*9</f>
        <v>167.89999999999998</v>
      </c>
    </row>
    <row r="40" spans="2:32" ht="27.95" customHeight="1">
      <c r="B40" s="164"/>
      <c r="C40" s="299"/>
      <c r="D40" s="8"/>
      <c r="E40" s="8"/>
      <c r="F40" s="8"/>
      <c r="G40" s="6"/>
      <c r="H40" s="5"/>
      <c r="I40" s="6"/>
      <c r="J40" s="5"/>
      <c r="K40" s="6"/>
      <c r="L40" s="5"/>
      <c r="M40" s="6"/>
      <c r="N40" s="5"/>
      <c r="O40" s="6"/>
      <c r="P40" s="6"/>
      <c r="Q40" s="5"/>
      <c r="R40" s="6"/>
      <c r="S40" s="8"/>
      <c r="T40" s="61"/>
      <c r="U40" s="7"/>
      <c r="V40" s="304"/>
      <c r="W40" s="51"/>
      <c r="X40" s="57"/>
      <c r="Y40" s="91"/>
      <c r="Z40" s="151"/>
      <c r="AA40" s="141" t="s">
        <v>124</v>
      </c>
      <c r="AB40" s="142">
        <v>1.6</v>
      </c>
      <c r="AC40" s="142">
        <f>AB40*1</f>
        <v>1.6</v>
      </c>
      <c r="AD40" s="142" t="s">
        <v>121</v>
      </c>
      <c r="AE40" s="142">
        <f>AB40*5</f>
        <v>8</v>
      </c>
      <c r="AF40" s="142">
        <f>AC40*4+AE40*4</f>
        <v>38.4</v>
      </c>
    </row>
    <row r="41" spans="2:32" ht="27.95" customHeight="1">
      <c r="B41" s="300"/>
      <c r="C41" s="299"/>
      <c r="D41" s="8"/>
      <c r="E41" s="8"/>
      <c r="F41" s="8"/>
      <c r="G41" s="6"/>
      <c r="H41" s="5"/>
      <c r="I41" s="6"/>
      <c r="J41" s="5"/>
      <c r="K41" s="6"/>
      <c r="L41" s="5"/>
      <c r="M41" s="6"/>
      <c r="N41" s="5"/>
      <c r="O41" s="6"/>
      <c r="P41" s="6"/>
      <c r="Q41" s="5"/>
      <c r="R41" s="6"/>
      <c r="S41" s="8"/>
      <c r="T41" s="61"/>
      <c r="U41" s="7"/>
      <c r="V41" s="304"/>
      <c r="W41" s="56"/>
      <c r="X41" s="57"/>
      <c r="Y41" s="91"/>
      <c r="Z41" s="141"/>
      <c r="AA41" s="141" t="s">
        <v>128</v>
      </c>
      <c r="AB41" s="142">
        <v>2.5</v>
      </c>
      <c r="AC41" s="142"/>
      <c r="AD41" s="142">
        <f>AB41*5</f>
        <v>12.5</v>
      </c>
      <c r="AE41" s="142" t="s">
        <v>121</v>
      </c>
      <c r="AF41" s="142">
        <f>AD41*9</f>
        <v>112.5</v>
      </c>
    </row>
    <row r="42" spans="2:32" ht="27.95" customHeight="1">
      <c r="B42" s="300"/>
      <c r="C42" s="299"/>
      <c r="D42" s="8"/>
      <c r="E42" s="8"/>
      <c r="F42" s="8"/>
      <c r="G42" s="6"/>
      <c r="H42" s="11"/>
      <c r="I42" s="6"/>
      <c r="J42" s="6"/>
      <c r="K42" s="11"/>
      <c r="L42" s="6"/>
      <c r="M42" s="6"/>
      <c r="N42" s="11"/>
      <c r="O42" s="6"/>
      <c r="P42" s="6"/>
      <c r="Q42" s="11"/>
      <c r="R42" s="6"/>
      <c r="S42" s="8"/>
      <c r="T42" s="61"/>
      <c r="U42" s="7"/>
      <c r="V42" s="304"/>
      <c r="W42" s="51"/>
      <c r="X42" s="111"/>
      <c r="Y42" s="91"/>
      <c r="Z42" s="151"/>
      <c r="AA42" s="141" t="s">
        <v>129</v>
      </c>
      <c r="AE42" s="141">
        <f>AB42*15</f>
        <v>0</v>
      </c>
    </row>
    <row r="43" spans="2:32" ht="27.95" customHeight="1">
      <c r="B43" s="170"/>
      <c r="C43" s="171"/>
      <c r="D43" s="61"/>
      <c r="E43" s="61"/>
      <c r="F43" s="7"/>
      <c r="G43" s="6"/>
      <c r="H43" s="11"/>
      <c r="I43" s="6"/>
      <c r="J43" s="5"/>
      <c r="K43" s="11"/>
      <c r="L43" s="5"/>
      <c r="M43" s="6"/>
      <c r="N43" s="11"/>
      <c r="O43" s="6"/>
      <c r="P43" s="6"/>
      <c r="Q43" s="11"/>
      <c r="R43" s="6"/>
      <c r="S43" s="5"/>
      <c r="T43" s="11"/>
      <c r="U43" s="5"/>
      <c r="V43" s="304"/>
      <c r="W43" s="56"/>
      <c r="X43" s="66"/>
      <c r="Y43" s="91"/>
      <c r="Z43" s="141"/>
      <c r="AC43" s="141">
        <f>SUM(AC38:AC42)</f>
        <v>29.7</v>
      </c>
      <c r="AD43" s="141">
        <f>SUM(AD38:AD42)</f>
        <v>24</v>
      </c>
      <c r="AE43" s="141">
        <f>SUM(AE38:AE42)</f>
        <v>98</v>
      </c>
      <c r="AF43" s="141">
        <f>AC43*4+AD43*9+AE43*4</f>
        <v>726.8</v>
      </c>
    </row>
    <row r="44" spans="2:32" ht="27.95" customHeight="1" thickBot="1">
      <c r="B44" s="185"/>
      <c r="C44" s="173"/>
      <c r="D44" s="95"/>
      <c r="E44" s="95"/>
      <c r="F44" s="96"/>
      <c r="G44" s="186"/>
      <c r="H44" s="187"/>
      <c r="I44" s="186"/>
      <c r="J44" s="186"/>
      <c r="K44" s="187"/>
      <c r="L44" s="186"/>
      <c r="M44" s="186"/>
      <c r="N44" s="187"/>
      <c r="O44" s="186"/>
      <c r="P44" s="186"/>
      <c r="Q44" s="187"/>
      <c r="R44" s="186"/>
      <c r="S44" s="186"/>
      <c r="T44" s="187"/>
      <c r="U44" s="186"/>
      <c r="V44" s="305"/>
      <c r="W44" s="188"/>
      <c r="X44" s="97"/>
      <c r="Y44" s="98"/>
      <c r="Z44" s="151"/>
      <c r="AC44" s="174">
        <f>AC43*4/AF43</f>
        <v>0.16345624656026417</v>
      </c>
      <c r="AD44" s="174">
        <f>AD43*9/AF43</f>
        <v>0.29719317556411667</v>
      </c>
      <c r="AE44" s="174">
        <f>AE43*4/AF43</f>
        <v>0.53935057787561924</v>
      </c>
    </row>
    <row r="45" spans="2:32" ht="21.75" customHeight="1">
      <c r="C45" s="141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191"/>
    </row>
    <row r="46" spans="2:32">
      <c r="B46" s="142"/>
      <c r="D46" s="308"/>
      <c r="E46" s="308"/>
      <c r="F46" s="309"/>
      <c r="G46" s="309"/>
      <c r="H46" s="192"/>
      <c r="I46" s="141"/>
      <c r="J46" s="141"/>
      <c r="K46" s="192"/>
      <c r="L46" s="141"/>
      <c r="N46" s="192"/>
      <c r="O46" s="141"/>
      <c r="Q46" s="192"/>
      <c r="R46" s="141"/>
      <c r="T46" s="192"/>
      <c r="U46" s="141"/>
      <c r="V46" s="193"/>
      <c r="Y46" s="195"/>
    </row>
    <row r="47" spans="2:32">
      <c r="Y47" s="195"/>
    </row>
    <row r="48" spans="2:32">
      <c r="Y48" s="195"/>
    </row>
    <row r="49" spans="25:25">
      <c r="Y49" s="195"/>
    </row>
    <row r="50" spans="25:25">
      <c r="Y50" s="195"/>
    </row>
    <row r="51" spans="25:25">
      <c r="Y51" s="195"/>
    </row>
    <row r="52" spans="25:25">
      <c r="Y52" s="195"/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4" sqref="J14"/>
    </sheetView>
  </sheetViews>
  <sheetFormatPr defaultRowHeight="16.5"/>
  <sheetData/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1</vt:i4>
      </vt:variant>
    </vt:vector>
  </HeadingPairs>
  <TitlesOfParts>
    <vt:vector size="7" baseType="lpstr">
      <vt:lpstr>0102-0119</vt:lpstr>
      <vt:lpstr>第一週明細</vt:lpstr>
      <vt:lpstr>第二週明細</vt:lpstr>
      <vt:lpstr>第三週明細</vt:lpstr>
      <vt:lpstr>第四週明細</vt:lpstr>
      <vt:lpstr>Sheet2</vt:lpstr>
      <vt:lpstr>'0102-0119'!Print_Area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2022-01-18T06:40:15Z</cp:lastPrinted>
  <dcterms:created xsi:type="dcterms:W3CDTF">2013-10-17T10:44:48Z</dcterms:created>
  <dcterms:modified xsi:type="dcterms:W3CDTF">2023-12-07T07:31:44Z</dcterms:modified>
</cp:coreProperties>
</file>