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23040" windowHeight="9132" activeTab="3"/>
  </bookViews>
  <sheets>
    <sheet name="113.1月菜單" sheetId="27" r:id="rId1"/>
    <sheet name="1月第一週明細" sheetId="3" r:id="rId2"/>
    <sheet name="1月第二週明細" sheetId="4" r:id="rId3"/>
    <sheet name="1月第三週明細" sheetId="7" r:id="rId4"/>
  </sheets>
  <calcPr calcId="162913"/>
</workbook>
</file>

<file path=xl/calcChain.xml><?xml version="1.0" encoding="utf-8"?>
<calcChain xmlns="http://schemas.openxmlformats.org/spreadsheetml/2006/main">
  <c r="W14" i="7" l="1"/>
  <c r="S29" i="4" l="1"/>
  <c r="W42" i="7" l="1"/>
  <c r="W40" i="7"/>
  <c r="W38" i="7"/>
  <c r="S37" i="7"/>
  <c r="P37" i="7"/>
  <c r="M37" i="7"/>
  <c r="J37" i="7"/>
  <c r="G37" i="7"/>
  <c r="D37" i="7"/>
  <c r="W44" i="7" l="1"/>
  <c r="U32" i="27" l="1"/>
  <c r="S32" i="27"/>
  <c r="AE50" i="3"/>
  <c r="AF49" i="3"/>
  <c r="AD49" i="3"/>
  <c r="AE48" i="3"/>
  <c r="AC48" i="3"/>
  <c r="U31" i="27"/>
  <c r="AD47" i="3"/>
  <c r="AC47" i="3"/>
  <c r="AF47" i="3" s="1"/>
  <c r="AE46" i="3"/>
  <c r="AC46" i="3"/>
  <c r="AF48" i="3" l="1"/>
  <c r="S31" i="27"/>
  <c r="AF46" i="3"/>
  <c r="W34" i="7" l="1"/>
  <c r="W26" i="7"/>
  <c r="W10" i="7"/>
  <c r="W18" i="7"/>
  <c r="W42" i="4"/>
  <c r="W34" i="4"/>
  <c r="W26" i="4"/>
  <c r="W18" i="4"/>
  <c r="W10" i="4"/>
  <c r="W42" i="3"/>
  <c r="W34" i="3"/>
  <c r="W18" i="3"/>
  <c r="W26" i="3"/>
  <c r="W32" i="7" l="1"/>
  <c r="W30" i="7"/>
  <c r="W36" i="7" s="1"/>
  <c r="W24" i="7"/>
  <c r="W22" i="7"/>
  <c r="W16" i="7"/>
  <c r="W8" i="7"/>
  <c r="W6" i="7"/>
  <c r="W12" i="7" s="1"/>
  <c r="W8" i="4"/>
  <c r="W6" i="4"/>
  <c r="W40" i="4"/>
  <c r="W38" i="4"/>
  <c r="W32" i="4"/>
  <c r="W36" i="4" s="1"/>
  <c r="W30" i="4"/>
  <c r="W24" i="4"/>
  <c r="W22" i="4"/>
  <c r="W28" i="4" s="1"/>
  <c r="W16" i="4"/>
  <c r="W14" i="4"/>
  <c r="W40" i="3"/>
  <c r="W38" i="3"/>
  <c r="W32" i="3"/>
  <c r="W30" i="3"/>
  <c r="W24" i="3"/>
  <c r="W22" i="3"/>
  <c r="W28" i="3" s="1"/>
  <c r="W16" i="3"/>
  <c r="W14" i="3"/>
  <c r="W28" i="7" l="1"/>
  <c r="W20" i="4"/>
  <c r="W36" i="3"/>
  <c r="W12" i="4"/>
  <c r="W20" i="7"/>
  <c r="W44" i="4"/>
  <c r="W44" i="3"/>
  <c r="W20" i="3"/>
  <c r="P37" i="3" l="1"/>
  <c r="Q32" i="27" l="1"/>
  <c r="Q31" i="27"/>
  <c r="O32" i="27"/>
  <c r="S29" i="7" l="1"/>
  <c r="P29" i="7"/>
  <c r="M29" i="7"/>
  <c r="J29" i="7"/>
  <c r="G29" i="7"/>
  <c r="D29" i="7"/>
  <c r="O31" i="27" l="1"/>
  <c r="D37" i="3" l="1"/>
  <c r="S29" i="3"/>
  <c r="P29" i="3"/>
  <c r="M29" i="3"/>
  <c r="J29" i="3"/>
  <c r="G29" i="3"/>
  <c r="D29" i="3"/>
  <c r="S21" i="3" l="1"/>
  <c r="P21" i="3"/>
  <c r="M21" i="3"/>
  <c r="J21" i="3"/>
  <c r="G21" i="3"/>
  <c r="D21" i="3"/>
  <c r="S13" i="3" l="1"/>
  <c r="P13" i="3"/>
  <c r="M13" i="3"/>
  <c r="J13" i="3"/>
  <c r="G13" i="3"/>
  <c r="D13" i="3"/>
  <c r="G14" i="27" l="1"/>
  <c r="I13" i="27"/>
  <c r="I14" i="27"/>
  <c r="D5" i="3"/>
  <c r="G13" i="27" l="1"/>
  <c r="M14" i="27"/>
  <c r="K14" i="27" l="1"/>
  <c r="M13" i="27"/>
  <c r="K13" i="27" l="1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M32" i="27"/>
  <c r="AD25" i="7"/>
  <c r="AF25" i="7" s="1"/>
  <c r="AE24" i="7"/>
  <c r="AC24" i="7"/>
  <c r="AD23" i="7"/>
  <c r="AD27" i="7" s="1"/>
  <c r="AC23" i="7"/>
  <c r="AE22" i="7"/>
  <c r="AC22" i="7"/>
  <c r="K32" i="27"/>
  <c r="S21" i="7"/>
  <c r="P21" i="7"/>
  <c r="M21" i="7"/>
  <c r="J21" i="7"/>
  <c r="G21" i="7"/>
  <c r="D21" i="7"/>
  <c r="AE18" i="7"/>
  <c r="AD17" i="7"/>
  <c r="AF17" i="7" s="1"/>
  <c r="AE16" i="7"/>
  <c r="AC16" i="7"/>
  <c r="I31" i="27"/>
  <c r="AD15" i="7"/>
  <c r="AD19" i="7" s="1"/>
  <c r="AC15" i="7"/>
  <c r="AE14" i="7"/>
  <c r="AC14" i="7"/>
  <c r="S13" i="7"/>
  <c r="P13" i="7"/>
  <c r="M13" i="7"/>
  <c r="J13" i="7"/>
  <c r="G13" i="7"/>
  <c r="D13" i="7"/>
  <c r="AE10" i="7"/>
  <c r="AD9" i="7"/>
  <c r="AF9" i="7" s="1"/>
  <c r="AE8" i="7"/>
  <c r="AC8" i="7"/>
  <c r="AD7" i="7"/>
  <c r="AD11" i="7" s="1"/>
  <c r="AC7" i="7"/>
  <c r="AE6" i="7"/>
  <c r="AC6" i="7"/>
  <c r="S5" i="7"/>
  <c r="P5" i="7"/>
  <c r="M5" i="7"/>
  <c r="J5" i="7"/>
  <c r="G5" i="7"/>
  <c r="D5" i="7"/>
  <c r="AE42" i="4"/>
  <c r="AD41" i="4"/>
  <c r="AF41" i="4" s="1"/>
  <c r="AE40" i="4"/>
  <c r="AC40" i="4"/>
  <c r="U22" i="27"/>
  <c r="AD39" i="4"/>
  <c r="AC39" i="4"/>
  <c r="AE38" i="4"/>
  <c r="AC38" i="4"/>
  <c r="S37" i="4"/>
  <c r="P37" i="4"/>
  <c r="M37" i="4"/>
  <c r="J37" i="4"/>
  <c r="G37" i="4"/>
  <c r="D37" i="4"/>
  <c r="AE34" i="4"/>
  <c r="Q23" i="27"/>
  <c r="AD33" i="4"/>
  <c r="AE32" i="4"/>
  <c r="AC32" i="4"/>
  <c r="AD31" i="4"/>
  <c r="AC31" i="4"/>
  <c r="AE30" i="4"/>
  <c r="AC30" i="4"/>
  <c r="O23" i="27"/>
  <c r="P29" i="4"/>
  <c r="M29" i="4"/>
  <c r="J29" i="4"/>
  <c r="G29" i="4"/>
  <c r="D29" i="4"/>
  <c r="AE26" i="4"/>
  <c r="AD25" i="4"/>
  <c r="AE24" i="4"/>
  <c r="AC24" i="4"/>
  <c r="AD23" i="4"/>
  <c r="AC23" i="4"/>
  <c r="AE22" i="4"/>
  <c r="AC22" i="4"/>
  <c r="AF22" i="4" s="1"/>
  <c r="S21" i="4"/>
  <c r="P21" i="4"/>
  <c r="M21" i="4"/>
  <c r="J21" i="4"/>
  <c r="G21" i="4"/>
  <c r="D21" i="4"/>
  <c r="AE18" i="4"/>
  <c r="AD17" i="4"/>
  <c r="AF17" i="4" s="1"/>
  <c r="AE16" i="4"/>
  <c r="AC16" i="4"/>
  <c r="AD15" i="4"/>
  <c r="AC15" i="4"/>
  <c r="AE14" i="4"/>
  <c r="AC14" i="4"/>
  <c r="G23" i="27"/>
  <c r="S13" i="4"/>
  <c r="P13" i="4"/>
  <c r="M13" i="4"/>
  <c r="J13" i="4"/>
  <c r="G13" i="4"/>
  <c r="D13" i="4"/>
  <c r="AE10" i="4"/>
  <c r="AD9" i="4"/>
  <c r="AF9" i="4" s="1"/>
  <c r="AE8" i="4"/>
  <c r="AC8" i="4"/>
  <c r="E22" i="27"/>
  <c r="AD7" i="4"/>
  <c r="AC7" i="4"/>
  <c r="AE6" i="4"/>
  <c r="AC6" i="4"/>
  <c r="S5" i="4"/>
  <c r="P5" i="4"/>
  <c r="M5" i="4"/>
  <c r="J5" i="4"/>
  <c r="G5" i="4"/>
  <c r="D5" i="4"/>
  <c r="AE42" i="3"/>
  <c r="U14" i="27"/>
  <c r="AD41" i="3"/>
  <c r="AF41" i="3" s="1"/>
  <c r="AE40" i="3"/>
  <c r="AC40" i="3"/>
  <c r="AD39" i="3"/>
  <c r="AC39" i="3"/>
  <c r="AE38" i="3"/>
  <c r="AC38" i="3"/>
  <c r="S14" i="27"/>
  <c r="S37" i="3"/>
  <c r="M37" i="3"/>
  <c r="J37" i="3"/>
  <c r="G37" i="3"/>
  <c r="AE34" i="3"/>
  <c r="AD33" i="3"/>
  <c r="AF33" i="3" s="1"/>
  <c r="AE32" i="3"/>
  <c r="AC32" i="3"/>
  <c r="Q13" i="27"/>
  <c r="AD31" i="3"/>
  <c r="AD35" i="3" s="1"/>
  <c r="AC31" i="3"/>
  <c r="AE30" i="3"/>
  <c r="AC30" i="3"/>
  <c r="AE26" i="3"/>
  <c r="AD25" i="3"/>
  <c r="AF25" i="3" s="1"/>
  <c r="AE24" i="3"/>
  <c r="AC24" i="3"/>
  <c r="AD23" i="3"/>
  <c r="AC23" i="3"/>
  <c r="AE22" i="3"/>
  <c r="AC22" i="3"/>
  <c r="AE18" i="3"/>
  <c r="AD17" i="3"/>
  <c r="AF17" i="3" s="1"/>
  <c r="AE16" i="3"/>
  <c r="AC16" i="3"/>
  <c r="AD15" i="3"/>
  <c r="AC15" i="3"/>
  <c r="AE14" i="3"/>
  <c r="AC14" i="3"/>
  <c r="I32" i="27"/>
  <c r="U23" i="27"/>
  <c r="M23" i="27"/>
  <c r="AF40" i="3" l="1"/>
  <c r="AF40" i="7"/>
  <c r="AC11" i="4"/>
  <c r="AF40" i="4"/>
  <c r="AF14" i="7"/>
  <c r="AF39" i="7"/>
  <c r="AD35" i="7"/>
  <c r="AE27" i="3"/>
  <c r="AF7" i="4"/>
  <c r="AC27" i="4"/>
  <c r="AF30" i="4"/>
  <c r="AF32" i="4"/>
  <c r="AC43" i="4"/>
  <c r="AF6" i="7"/>
  <c r="AF22" i="3"/>
  <c r="AF24" i="3"/>
  <c r="AF31" i="3"/>
  <c r="AF15" i="3"/>
  <c r="AF30" i="3"/>
  <c r="AC43" i="3"/>
  <c r="G32" i="27"/>
  <c r="AF8" i="4"/>
  <c r="AE27" i="4"/>
  <c r="AF24" i="4"/>
  <c r="AC35" i="4"/>
  <c r="AF39" i="4"/>
  <c r="AE11" i="7"/>
  <c r="AE27" i="7"/>
  <c r="AF24" i="7"/>
  <c r="AF31" i="7"/>
  <c r="AC43" i="7"/>
  <c r="AC27" i="3"/>
  <c r="AE35" i="3"/>
  <c r="AC19" i="3"/>
  <c r="AF38" i="3"/>
  <c r="AF23" i="4"/>
  <c r="AE43" i="4"/>
  <c r="AF16" i="3"/>
  <c r="AF32" i="3"/>
  <c r="AF39" i="3"/>
  <c r="AE43" i="3"/>
  <c r="AF16" i="4"/>
  <c r="AD27" i="4"/>
  <c r="AE35" i="4"/>
  <c r="AF38" i="4"/>
  <c r="AF8" i="7"/>
  <c r="AF15" i="7"/>
  <c r="AE19" i="7"/>
  <c r="AE35" i="7"/>
  <c r="AF32" i="7"/>
  <c r="AC35" i="3"/>
  <c r="AF14" i="4"/>
  <c r="AF31" i="4"/>
  <c r="AC11" i="7"/>
  <c r="AF11" i="7" s="1"/>
  <c r="AD12" i="7" s="1"/>
  <c r="AF23" i="7"/>
  <c r="AE19" i="3"/>
  <c r="AE11" i="4"/>
  <c r="AF6" i="4"/>
  <c r="AD35" i="4"/>
  <c r="AF33" i="4"/>
  <c r="AC19" i="4"/>
  <c r="AE43" i="7"/>
  <c r="AF38" i="7"/>
  <c r="AD27" i="3"/>
  <c r="AF23" i="3"/>
  <c r="AD43" i="3"/>
  <c r="AD19" i="4"/>
  <c r="AF15" i="4"/>
  <c r="AD19" i="3"/>
  <c r="AD43" i="4"/>
  <c r="AC27" i="7"/>
  <c r="AF22" i="7"/>
  <c r="AF14" i="3"/>
  <c r="AD11" i="4"/>
  <c r="AF25" i="4"/>
  <c r="AC19" i="7"/>
  <c r="AF30" i="7"/>
  <c r="AC35" i="7"/>
  <c r="AD43" i="7"/>
  <c r="AE19" i="4"/>
  <c r="AF43" i="4"/>
  <c r="AC44" i="4" s="1"/>
  <c r="AF7" i="7"/>
  <c r="AF16" i="7"/>
  <c r="E32" i="27"/>
  <c r="Q22" i="27"/>
  <c r="Q14" i="27"/>
  <c r="M31" i="27"/>
  <c r="E31" i="27"/>
  <c r="C32" i="27"/>
  <c r="S22" i="27"/>
  <c r="S23" i="27"/>
  <c r="M22" i="27"/>
  <c r="K23" i="27"/>
  <c r="I22" i="27"/>
  <c r="G22" i="27"/>
  <c r="I23" i="27"/>
  <c r="C22" i="27"/>
  <c r="C23" i="27"/>
  <c r="E23" i="27"/>
  <c r="U13" i="27"/>
  <c r="O14" i="27"/>
  <c r="AF27" i="4" l="1"/>
  <c r="AC28" i="4" s="1"/>
  <c r="AF43" i="3"/>
  <c r="AE44" i="3" s="1"/>
  <c r="AF43" i="7"/>
  <c r="AC44" i="7" s="1"/>
  <c r="AF27" i="3"/>
  <c r="AD28" i="3" s="1"/>
  <c r="AF35" i="4"/>
  <c r="AE36" i="4" s="1"/>
  <c r="AC12" i="7"/>
  <c r="AF35" i="3"/>
  <c r="AC36" i="3" s="1"/>
  <c r="AF19" i="3"/>
  <c r="AC20" i="3" s="1"/>
  <c r="AE28" i="4"/>
  <c r="AC36" i="4"/>
  <c r="AE12" i="7"/>
  <c r="S13" i="27"/>
  <c r="AF35" i="7"/>
  <c r="AC36" i="7" s="1"/>
  <c r="AD44" i="4"/>
  <c r="AE44" i="7"/>
  <c r="AF19" i="4"/>
  <c r="AC20" i="4" s="1"/>
  <c r="AF19" i="7"/>
  <c r="AC20" i="7" s="1"/>
  <c r="AF11" i="4"/>
  <c r="AC12" i="4" s="1"/>
  <c r="AD28" i="4"/>
  <c r="AD44" i="7"/>
  <c r="AF27" i="7"/>
  <c r="AC28" i="7" s="1"/>
  <c r="AE44" i="4"/>
  <c r="O22" i="27"/>
  <c r="K31" i="27"/>
  <c r="G31" i="27"/>
  <c r="C31" i="27"/>
  <c r="K22" i="27"/>
  <c r="O13" i="27"/>
  <c r="AD44" i="3" l="1"/>
  <c r="AD36" i="3"/>
  <c r="AC44" i="3"/>
  <c r="AE36" i="3"/>
  <c r="AD36" i="4"/>
  <c r="AC28" i="3"/>
  <c r="AD20" i="3"/>
  <c r="AE28" i="3"/>
  <c r="AE20" i="3"/>
  <c r="AD20" i="4"/>
  <c r="AE12" i="4"/>
  <c r="AD28" i="7"/>
  <c r="AE28" i="7"/>
  <c r="AD20" i="7"/>
  <c r="AE20" i="7"/>
  <c r="AD12" i="4"/>
  <c r="AE36" i="7"/>
  <c r="AD36" i="7"/>
  <c r="AE20" i="4"/>
</calcChain>
</file>

<file path=xl/sharedStrings.xml><?xml version="1.0" encoding="utf-8"?>
<sst xmlns="http://schemas.openxmlformats.org/spreadsheetml/2006/main" count="931" uniqueCount="361">
  <si>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</si>
  <si>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</si>
  <si>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</si>
  <si>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</si>
  <si>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</si>
  <si>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</si>
  <si>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</si>
  <si>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</si>
  <si>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</si>
  <si>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</si>
  <si>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</si>
  <si>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</si>
  <si>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</si>
  <si>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</si>
  <si>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</si>
  <si>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</si>
  <si>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</si>
  <si>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</si>
  <si>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</si>
  <si>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</si>
  <si>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</si>
  <si>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</si>
  <si>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</si>
  <si>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</si>
  <si>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</si>
  <si>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</si>
  <si>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</si>
  <si>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</si>
  <si>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</si>
  <si>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</si>
  <si>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</si>
  <si>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</si>
  <si>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</si>
  <si>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</si>
  <si>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</si>
  <si>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</si>
  <si>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</si>
  <si>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</si>
  <si>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</si>
  <si>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</si>
  <si>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</si>
  <si>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</si>
  <si>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</si>
  <si>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</si>
  <si>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</si>
  <si>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</si>
  <si>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</si>
  <si>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</si>
  <si>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</si>
  <si>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</si>
  <si>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</si>
  <si>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</si>
  <si>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</si>
  <si>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</si>
  <si>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</si>
  <si>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</si>
  <si>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</si>
  <si>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煮</t>
    <phoneticPr fontId="19" type="noConversion"/>
  </si>
  <si>
    <t>生鮮豬絞肉</t>
    <phoneticPr fontId="19" type="noConversion"/>
  </si>
  <si>
    <t>雞蛋</t>
    <phoneticPr fontId="19" type="noConversion"/>
  </si>
  <si>
    <t>木耳</t>
    <phoneticPr fontId="19" type="noConversion"/>
  </si>
  <si>
    <t>滷</t>
    <phoneticPr fontId="19" type="noConversion"/>
  </si>
  <si>
    <t>蔬菜</t>
    <phoneticPr fontId="19" type="noConversion"/>
  </si>
  <si>
    <t>地瓜飯</t>
    <phoneticPr fontId="19" type="noConversion"/>
  </si>
  <si>
    <t>香Q米飯</t>
    <phoneticPr fontId="19" type="noConversion"/>
  </si>
  <si>
    <t>深色蔬菜</t>
    <phoneticPr fontId="19" type="noConversion"/>
  </si>
  <si>
    <t>地瓜</t>
    <phoneticPr fontId="19" type="noConversion"/>
  </si>
  <si>
    <t>烤</t>
    <phoneticPr fontId="19" type="noConversion"/>
  </si>
  <si>
    <t>白蘿蔔</t>
    <phoneticPr fontId="19" type="noConversion"/>
  </si>
  <si>
    <t>豆</t>
    <phoneticPr fontId="19" type="noConversion"/>
  </si>
  <si>
    <t>味噌</t>
    <phoneticPr fontId="19" type="noConversion"/>
  </si>
  <si>
    <t>麥片飯</t>
    <phoneticPr fontId="19" type="noConversion"/>
  </si>
  <si>
    <t>糙米飯</t>
    <phoneticPr fontId="19" type="noConversion"/>
  </si>
  <si>
    <t>煮</t>
    <phoneticPr fontId="19" type="noConversion"/>
  </si>
  <si>
    <t>紫菜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</si>
  <si>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</si>
  <si>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</si>
  <si>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</si>
  <si>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</si>
  <si>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地瓜飯</t>
    <phoneticPr fontId="19" type="noConversion"/>
  </si>
  <si>
    <t>星期二</t>
    <phoneticPr fontId="19" type="noConversion"/>
  </si>
  <si>
    <t>炸</t>
    <phoneticPr fontId="19" type="noConversion"/>
  </si>
  <si>
    <t>冷</t>
    <phoneticPr fontId="19" type="noConversion"/>
  </si>
  <si>
    <t>淺色蔬菜</t>
    <phoneticPr fontId="19" type="noConversion"/>
  </si>
  <si>
    <t>深色蔬菜</t>
    <phoneticPr fontId="19" type="noConversion"/>
  </si>
  <si>
    <t>星期一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</si>
  <si>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</si>
  <si>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</si>
  <si>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</si>
  <si>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烤</t>
    <phoneticPr fontId="19" type="noConversion"/>
  </si>
  <si>
    <t>蒸</t>
    <phoneticPr fontId="19" type="noConversion"/>
  </si>
  <si>
    <t>蔬菜</t>
    <phoneticPr fontId="19" type="noConversion"/>
  </si>
  <si>
    <t>柴魚片</t>
    <phoneticPr fontId="19" type="noConversion"/>
  </si>
  <si>
    <t>豆</t>
    <phoneticPr fontId="19" type="noConversion"/>
  </si>
  <si>
    <t>美白菇</t>
    <phoneticPr fontId="19" type="noConversion"/>
  </si>
  <si>
    <t>胡蘿蔔</t>
    <phoneticPr fontId="19" type="noConversion"/>
  </si>
  <si>
    <t>芡</t>
    <phoneticPr fontId="19" type="noConversion"/>
  </si>
  <si>
    <t>香Q米飯</t>
    <phoneticPr fontId="19" type="noConversion"/>
  </si>
  <si>
    <t>洋蔥</t>
    <phoneticPr fontId="19" type="noConversion"/>
  </si>
  <si>
    <t>白米</t>
    <phoneticPr fontId="19" type="noConversion"/>
  </si>
  <si>
    <t>生鮮豬絞肉</t>
    <phoneticPr fontId="5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</si>
  <si>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</si>
  <si>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</si>
  <si>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</si>
  <si>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豬肉來源:臺灣(豬肉及豬可食部位原料之原產地:臺灣)</t>
  </si>
  <si>
    <t>深色蔬菜</t>
    <phoneticPr fontId="19" type="noConversion"/>
  </si>
  <si>
    <t>鹹豬肉</t>
    <phoneticPr fontId="19" type="noConversion"/>
  </si>
  <si>
    <t>深色蔬菜</t>
    <phoneticPr fontId="19" type="noConversion"/>
  </si>
  <si>
    <t>淺色蔬菜</t>
    <phoneticPr fontId="19" type="noConversion"/>
  </si>
  <si>
    <t>月</t>
    <phoneticPr fontId="19" type="noConversion"/>
  </si>
  <si>
    <t>生鮮豬里肌肉排</t>
    <phoneticPr fontId="19" type="noConversion"/>
  </si>
  <si>
    <t>粉薑</t>
    <phoneticPr fontId="19" type="noConversion"/>
  </si>
  <si>
    <t>傳統豆腐</t>
    <phoneticPr fontId="19" type="noConversion"/>
  </si>
  <si>
    <t>粉薑</t>
    <phoneticPr fontId="19" type="noConversion"/>
  </si>
  <si>
    <t>生鮮豬後腿肉絲</t>
    <phoneticPr fontId="19" type="noConversion"/>
  </si>
  <si>
    <t>生鮮豬前腿肉片</t>
    <phoneticPr fontId="19" type="noConversion"/>
  </si>
  <si>
    <t>杏鮑菇</t>
    <phoneticPr fontId="19" type="noConversion"/>
  </si>
  <si>
    <t>海</t>
    <phoneticPr fontId="19" type="noConversion"/>
  </si>
  <si>
    <t>三色豆</t>
    <phoneticPr fontId="19" type="noConversion"/>
  </si>
  <si>
    <t>白米</t>
    <phoneticPr fontId="19" type="noConversion"/>
  </si>
  <si>
    <t>乾裙帶菜</t>
    <phoneticPr fontId="19" type="noConversion"/>
  </si>
  <si>
    <t>甘藍</t>
    <phoneticPr fontId="19" type="noConversion"/>
  </si>
  <si>
    <t>大麥片</t>
    <phoneticPr fontId="19" type="noConversion"/>
  </si>
  <si>
    <t>烤</t>
    <phoneticPr fontId="19" type="noConversion"/>
  </si>
  <si>
    <t>生鮮雞翅</t>
    <phoneticPr fontId="19" type="noConversion"/>
  </si>
  <si>
    <t>三色豆</t>
    <phoneticPr fontId="19" type="noConversion"/>
  </si>
  <si>
    <t>生鮮豬絞肉</t>
    <phoneticPr fontId="19" type="noConversion"/>
  </si>
  <si>
    <t>海加</t>
    <phoneticPr fontId="19" type="noConversion"/>
  </si>
  <si>
    <t>冷凍魷魚丸</t>
    <phoneticPr fontId="19" type="noConversion"/>
  </si>
  <si>
    <t>綠豆芽</t>
    <phoneticPr fontId="58" type="noConversion"/>
  </si>
  <si>
    <t>甘藍</t>
    <phoneticPr fontId="58" type="noConversion"/>
  </si>
  <si>
    <t>板條</t>
    <phoneticPr fontId="58" type="noConversion"/>
  </si>
  <si>
    <t>胡蘿蔔</t>
    <phoneticPr fontId="58" type="noConversion"/>
  </si>
  <si>
    <t>生鮮豬後腿肉丁</t>
    <phoneticPr fontId="19" type="noConversion"/>
  </si>
  <si>
    <t>煮</t>
    <phoneticPr fontId="19" type="noConversion"/>
  </si>
  <si>
    <t>糙粳米</t>
    <phoneticPr fontId="19" type="noConversion"/>
  </si>
  <si>
    <t>煮</t>
    <phoneticPr fontId="19" type="noConversion"/>
  </si>
  <si>
    <t>炸</t>
    <phoneticPr fontId="19" type="noConversion"/>
  </si>
  <si>
    <t>加</t>
    <phoneticPr fontId="19" type="noConversion"/>
  </si>
  <si>
    <t>冷凍玉米粒</t>
    <phoneticPr fontId="19" type="noConversion"/>
  </si>
  <si>
    <t>味噌豆腐湯(豆)</t>
    <phoneticPr fontId="19" type="noConversion"/>
  </si>
  <si>
    <t>海芽蛋花湯</t>
    <phoneticPr fontId="19" type="noConversion"/>
  </si>
  <si>
    <t>豬肉來源:臺灣(豬肉及豬可食部位原料之原產地:臺灣)</t>
    <phoneticPr fontId="19" type="noConversion"/>
  </si>
  <si>
    <t>有機蔬菜</t>
    <phoneticPr fontId="19" type="noConversion"/>
  </si>
  <si>
    <t>小米</t>
    <phoneticPr fontId="19" type="noConversion"/>
  </si>
  <si>
    <t>生鮮雞腿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</si>
  <si>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</si>
  <si>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</si>
  <si>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</si>
  <si>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</si>
  <si>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</si>
  <si>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</si>
  <si>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</si>
  <si>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結球白菜</t>
    <phoneticPr fontId="19" type="noConversion"/>
  </si>
  <si>
    <t>傳統豆腐</t>
    <phoneticPr fontId="19" type="noConversion"/>
  </si>
  <si>
    <t>粉薑</t>
    <phoneticPr fontId="19" type="noConversion"/>
  </si>
  <si>
    <t>豆</t>
    <phoneticPr fontId="19" type="noConversion"/>
  </si>
  <si>
    <t>生鮮阿根廷魷</t>
    <phoneticPr fontId="19" type="noConversion"/>
  </si>
  <si>
    <t>味噌</t>
    <phoneticPr fontId="19" type="noConversion"/>
  </si>
  <si>
    <t>加</t>
    <phoneticPr fontId="19" type="noConversion"/>
  </si>
  <si>
    <t>豬血糕</t>
    <phoneticPr fontId="19" type="noConversion"/>
  </si>
  <si>
    <t>冷</t>
    <phoneticPr fontId="19" type="noConversion"/>
  </si>
  <si>
    <t>乾香菇</t>
    <phoneticPr fontId="19" type="noConversion"/>
  </si>
  <si>
    <t>九層塔</t>
    <phoneticPr fontId="19" type="noConversion"/>
  </si>
  <si>
    <t>生鮮雞排</t>
    <phoneticPr fontId="19" type="noConversion"/>
  </si>
  <si>
    <t>麵條</t>
    <phoneticPr fontId="19" type="noConversion"/>
  </si>
  <si>
    <t>冷凍青花菜</t>
    <phoneticPr fontId="19" type="noConversion"/>
  </si>
  <si>
    <t>海鮮鍋(海)</t>
    <phoneticPr fontId="19" type="noConversion"/>
  </si>
  <si>
    <t>球莖甘藍</t>
    <phoneticPr fontId="19" type="noConversion"/>
  </si>
  <si>
    <t>燒賣</t>
    <phoneticPr fontId="19" type="noConversion"/>
  </si>
  <si>
    <t>生鮮豬後腿肉丁</t>
    <phoneticPr fontId="19" type="noConversion"/>
  </si>
  <si>
    <t>黑豆乾</t>
    <phoneticPr fontId="19" type="noConversion"/>
  </si>
  <si>
    <t>生鮮豬後腿肉丁</t>
    <phoneticPr fontId="19" type="noConversion"/>
  </si>
  <si>
    <t>油蔥酥</t>
    <phoneticPr fontId="19" type="noConversion"/>
  </si>
  <si>
    <t>金針菇</t>
    <phoneticPr fontId="19" type="noConversion"/>
  </si>
  <si>
    <t>元旦放假</t>
    <phoneticPr fontId="19" type="noConversion"/>
  </si>
  <si>
    <t>1月2日(二)</t>
    <phoneticPr fontId="19" type="noConversion"/>
  </si>
  <si>
    <t>1月3日(三)</t>
    <phoneticPr fontId="19" type="noConversion"/>
  </si>
  <si>
    <t>1月4日(四)</t>
    <phoneticPr fontId="19" type="noConversion"/>
  </si>
  <si>
    <t>1月5日(五)</t>
    <phoneticPr fontId="19" type="noConversion"/>
  </si>
  <si>
    <t>1月8日(一)</t>
    <phoneticPr fontId="19" type="noConversion"/>
  </si>
  <si>
    <t>1月9日(二)</t>
    <phoneticPr fontId="19" type="noConversion"/>
  </si>
  <si>
    <t>1月10日(三)</t>
    <phoneticPr fontId="19" type="noConversion"/>
  </si>
  <si>
    <t>1月11日(四)</t>
    <phoneticPr fontId="19" type="noConversion"/>
  </si>
  <si>
    <t>1月12日(五)</t>
    <phoneticPr fontId="19" type="noConversion"/>
  </si>
  <si>
    <t>1月15日(一)</t>
    <phoneticPr fontId="19" type="noConversion"/>
  </si>
  <si>
    <t>1月16日(二)</t>
    <phoneticPr fontId="19" type="noConversion"/>
  </si>
  <si>
    <t>1月18日(四)</t>
    <phoneticPr fontId="19" type="noConversion"/>
  </si>
  <si>
    <t>1月19日(五)</t>
    <phoneticPr fontId="19" type="noConversion"/>
  </si>
  <si>
    <t>星期五</t>
    <phoneticPr fontId="19" type="noConversion"/>
  </si>
  <si>
    <t>小米飯</t>
    <phoneticPr fontId="19" type="noConversion"/>
  </si>
  <si>
    <t>茄汁排骨</t>
    <phoneticPr fontId="19" type="noConversion"/>
  </si>
  <si>
    <t>有機蔬菜</t>
    <phoneticPr fontId="19" type="noConversion"/>
  </si>
  <si>
    <t>雙拼魚丁(海)(炸)</t>
    <phoneticPr fontId="19" type="noConversion"/>
  </si>
  <si>
    <t>特濃咖哩肉</t>
    <phoneticPr fontId="19" type="noConversion"/>
  </si>
  <si>
    <t>蘿蔔湯</t>
    <phoneticPr fontId="19" type="noConversion"/>
  </si>
  <si>
    <t>紅燒肉(豆)</t>
    <phoneticPr fontId="19" type="noConversion"/>
  </si>
  <si>
    <t>酥炸宜蘭卜肉(炸)</t>
    <phoneticPr fontId="19" type="noConversion"/>
  </si>
  <si>
    <t>客家粿條</t>
    <phoneticPr fontId="19" type="noConversion"/>
  </si>
  <si>
    <t>深海魷魚(海)</t>
    <phoneticPr fontId="19" type="noConversion"/>
  </si>
  <si>
    <t>卡啦翅小腿(炸)</t>
    <phoneticPr fontId="19" type="noConversion"/>
  </si>
  <si>
    <t>岩燒雞翅</t>
    <phoneticPr fontId="19" type="noConversion"/>
  </si>
  <si>
    <t>1月17日(三)</t>
    <phoneticPr fontId="19" type="noConversion"/>
  </si>
  <si>
    <t>香雞排(炸)</t>
    <phoneticPr fontId="19" type="noConversion"/>
  </si>
  <si>
    <t>榨菜肉絲湯(醃)</t>
    <phoneticPr fontId="19" type="noConversion"/>
  </si>
  <si>
    <t>玉米炒蛋</t>
    <phoneticPr fontId="19" type="noConversion"/>
  </si>
  <si>
    <t>甘藍</t>
    <phoneticPr fontId="19" type="noConversion"/>
  </si>
  <si>
    <t>傳統豆腐</t>
    <phoneticPr fontId="19" type="noConversion"/>
  </si>
  <si>
    <t>豆</t>
    <phoneticPr fontId="19" type="noConversion"/>
  </si>
  <si>
    <t>美白菇</t>
    <phoneticPr fontId="19" type="noConversion"/>
  </si>
  <si>
    <t>胡蘿蔔</t>
  </si>
  <si>
    <t>大蒜</t>
  </si>
  <si>
    <t>辣椒</t>
  </si>
  <si>
    <t>雞蛋</t>
    <phoneticPr fontId="19" type="noConversion"/>
  </si>
  <si>
    <t>香烤雞柳條X2(加)</t>
    <phoneticPr fontId="19" type="noConversion"/>
  </si>
  <si>
    <t>絞肉干丁(豆)</t>
    <phoneticPr fontId="19" type="noConversion"/>
  </si>
  <si>
    <t>繽紛花椰菜</t>
    <phoneticPr fontId="19" type="noConversion"/>
  </si>
  <si>
    <t>雞柳條</t>
    <phoneticPr fontId="19" type="noConversion"/>
  </si>
  <si>
    <t>加</t>
    <phoneticPr fontId="19" type="noConversion"/>
  </si>
  <si>
    <t>生鮮豬絞肉</t>
    <phoneticPr fontId="19" type="noConversion"/>
  </si>
  <si>
    <t>豆乾丁</t>
    <phoneticPr fontId="19" type="noConversion"/>
  </si>
  <si>
    <t>豆</t>
    <phoneticPr fontId="19" type="noConversion"/>
  </si>
  <si>
    <t>胡蘿蔔</t>
    <phoneticPr fontId="19" type="noConversion"/>
  </si>
  <si>
    <t>金針菇</t>
    <phoneticPr fontId="19" type="noConversion"/>
  </si>
  <si>
    <t>生鮮豬上肩肉</t>
    <phoneticPr fontId="19" type="noConversion"/>
  </si>
  <si>
    <t>生鮮豬後腿肉丁</t>
    <phoneticPr fontId="19" type="noConversion"/>
  </si>
  <si>
    <t>馬鈴薯</t>
    <phoneticPr fontId="19" type="noConversion"/>
  </si>
  <si>
    <t>台式香腸(加)</t>
    <phoneticPr fontId="19" type="noConversion"/>
  </si>
  <si>
    <t>香腸</t>
    <phoneticPr fontId="19" type="noConversion"/>
  </si>
  <si>
    <t>烤</t>
    <phoneticPr fontId="19" type="noConversion"/>
  </si>
  <si>
    <t>生鮮蝦仁</t>
    <phoneticPr fontId="19" type="noConversion"/>
  </si>
  <si>
    <t>冷</t>
    <phoneticPr fontId="19" type="noConversion"/>
  </si>
  <si>
    <t>煮</t>
    <phoneticPr fontId="19" type="noConversion"/>
  </si>
  <si>
    <t>烤酥皮雞排</t>
    <phoneticPr fontId="19" type="noConversion"/>
  </si>
  <si>
    <t>玉米濃湯(芡)</t>
    <phoneticPr fontId="19" type="noConversion"/>
  </si>
  <si>
    <t>揚州炒飯</t>
    <phoneticPr fontId="19" type="noConversion"/>
  </si>
  <si>
    <t>結球白菜</t>
    <phoneticPr fontId="19" type="noConversion"/>
  </si>
  <si>
    <t>胡蘿蔔</t>
    <phoneticPr fontId="19" type="noConversion"/>
  </si>
  <si>
    <t>海</t>
    <phoneticPr fontId="19" type="noConversion"/>
  </si>
  <si>
    <t>燒賣(加)</t>
    <phoneticPr fontId="19" type="noConversion"/>
  </si>
  <si>
    <t>北城豆腐鍋(豆)</t>
    <phoneticPr fontId="19" type="noConversion"/>
  </si>
  <si>
    <t>彩頭什錦肉片</t>
    <phoneticPr fontId="19" type="noConversion"/>
  </si>
  <si>
    <t>肉燥豆腐(豆)</t>
    <phoneticPr fontId="19" type="noConversion"/>
  </si>
  <si>
    <t>脆筍肉絲湯(醃)</t>
    <phoneticPr fontId="19" type="noConversion"/>
  </si>
  <si>
    <t>可可饅頭(冷)</t>
    <phoneticPr fontId="19" type="noConversion"/>
  </si>
  <si>
    <t>奶焗馬鈴薯</t>
    <phoneticPr fontId="19" type="noConversion"/>
  </si>
  <si>
    <t>西芹</t>
    <phoneticPr fontId="19" type="noConversion"/>
  </si>
  <si>
    <t>照燒豬排</t>
    <phoneticPr fontId="19" type="noConversion"/>
  </si>
  <si>
    <t>沙茶蝦仁(海)</t>
    <phoneticPr fontId="19" type="noConversion"/>
  </si>
  <si>
    <t>櫥窗滷味(豆)(冷)</t>
    <phoneticPr fontId="19" type="noConversion"/>
  </si>
  <si>
    <t>味噌菇菇湯</t>
    <phoneticPr fontId="19" type="noConversion"/>
  </si>
  <si>
    <t>五香滷蛋</t>
    <phoneticPr fontId="19" type="noConversion"/>
  </si>
  <si>
    <t>三色豆</t>
    <phoneticPr fontId="19" type="noConversion"/>
  </si>
  <si>
    <t>豆干片</t>
    <phoneticPr fontId="19" type="noConversion"/>
  </si>
  <si>
    <t>芹菜</t>
    <phoneticPr fontId="19" type="noConversion"/>
  </si>
  <si>
    <t>芹香菜頭湯</t>
    <phoneticPr fontId="19" type="noConversion"/>
  </si>
  <si>
    <t>雞蛋</t>
    <phoneticPr fontId="19" type="noConversion"/>
  </si>
  <si>
    <t>柴魚片</t>
    <phoneticPr fontId="19" type="noConversion"/>
  </si>
  <si>
    <t>海</t>
    <phoneticPr fontId="19" type="noConversion"/>
  </si>
  <si>
    <t>烤</t>
    <phoneticPr fontId="19" type="noConversion"/>
  </si>
  <si>
    <t>生鮮水鯊魚肉</t>
    <phoneticPr fontId="19" type="noConversion"/>
  </si>
  <si>
    <t>馬鈴薯</t>
    <phoneticPr fontId="19" type="noConversion"/>
  </si>
  <si>
    <t>咖哩粉</t>
    <phoneticPr fontId="19" type="noConversion"/>
  </si>
  <si>
    <t>海</t>
    <phoneticPr fontId="19" type="noConversion"/>
  </si>
  <si>
    <t>柴香豆腐湯(豆)(海)</t>
    <phoneticPr fontId="19" type="noConversion"/>
  </si>
  <si>
    <t>豆腐丁</t>
    <phoneticPr fontId="19" type="noConversion"/>
  </si>
  <si>
    <t>白蘿蔔</t>
    <phoneticPr fontId="19" type="noConversion"/>
  </si>
  <si>
    <t>美白菇</t>
    <phoneticPr fontId="19" type="noConversion"/>
  </si>
  <si>
    <t>胡蘿蔔</t>
    <phoneticPr fontId="19" type="noConversion"/>
  </si>
  <si>
    <t>煮</t>
    <phoneticPr fontId="19" type="noConversion"/>
  </si>
  <si>
    <t>豆干</t>
    <phoneticPr fontId="19" type="noConversion"/>
  </si>
  <si>
    <t>豆</t>
    <phoneticPr fontId="19" type="noConversion"/>
  </si>
  <si>
    <t>冷藏廣式蘿蔔糕</t>
    <phoneticPr fontId="19" type="noConversion"/>
  </si>
  <si>
    <t>香菇貢丸</t>
    <phoneticPr fontId="19" type="noConversion"/>
  </si>
  <si>
    <t>胡蘿蔔</t>
    <phoneticPr fontId="19" type="noConversion"/>
  </si>
  <si>
    <t>木耳</t>
    <phoneticPr fontId="19" type="noConversion"/>
  </si>
  <si>
    <t>脆筍</t>
    <phoneticPr fontId="19" type="noConversion"/>
  </si>
  <si>
    <t>生鮮豬後腿肉絲</t>
    <phoneticPr fontId="19" type="noConversion"/>
  </si>
  <si>
    <t>醃</t>
    <phoneticPr fontId="19" type="noConversion"/>
  </si>
  <si>
    <t>海</t>
    <phoneticPr fontId="19" type="noConversion"/>
  </si>
  <si>
    <t>胡蘿蔔</t>
    <phoneticPr fontId="19" type="noConversion"/>
  </si>
  <si>
    <t>木耳</t>
    <phoneticPr fontId="19" type="noConversion"/>
  </si>
  <si>
    <t>饅頭</t>
    <phoneticPr fontId="19" type="noConversion"/>
  </si>
  <si>
    <t>芡</t>
    <phoneticPr fontId="19" type="noConversion"/>
  </si>
  <si>
    <t>雞蛋</t>
    <phoneticPr fontId="19" type="noConversion"/>
  </si>
  <si>
    <t>胡蘿蔔</t>
    <phoneticPr fontId="19" type="noConversion"/>
  </si>
  <si>
    <t>木耳</t>
    <phoneticPr fontId="19" type="noConversion"/>
  </si>
  <si>
    <t>豆</t>
    <phoneticPr fontId="19" type="noConversion"/>
  </si>
  <si>
    <t>豆</t>
    <phoneticPr fontId="19" type="noConversion"/>
  </si>
  <si>
    <t>生鮮翅小腿</t>
    <phoneticPr fontId="19" type="noConversion"/>
  </si>
  <si>
    <t>炸</t>
    <phoneticPr fontId="19" type="noConversion"/>
  </si>
  <si>
    <t>馬鈴薯</t>
    <phoneticPr fontId="19" type="noConversion"/>
  </si>
  <si>
    <t>胡蘿蔔</t>
    <phoneticPr fontId="19" type="noConversion"/>
  </si>
  <si>
    <t>生鮮豬絞肉</t>
    <phoneticPr fontId="19" type="noConversion"/>
  </si>
  <si>
    <t>甘藍</t>
    <phoneticPr fontId="19" type="noConversion"/>
  </si>
  <si>
    <t>鴻喜菇</t>
    <phoneticPr fontId="19" type="noConversion"/>
  </si>
  <si>
    <t>花生</t>
    <phoneticPr fontId="19" type="noConversion"/>
  </si>
  <si>
    <t>生鮮豬腳丁</t>
    <phoneticPr fontId="19" type="noConversion"/>
  </si>
  <si>
    <t>白蘿蔔</t>
    <phoneticPr fontId="19" type="noConversion"/>
  </si>
  <si>
    <t>結球白菜</t>
    <phoneticPr fontId="19" type="noConversion"/>
  </si>
  <si>
    <t>美白菇</t>
    <phoneticPr fontId="19" type="noConversion"/>
  </si>
  <si>
    <t>煮</t>
    <phoneticPr fontId="19" type="noConversion"/>
  </si>
  <si>
    <t>生鮮豬絞肉</t>
    <phoneticPr fontId="19" type="noConversion"/>
  </si>
  <si>
    <t>蝦米</t>
    <phoneticPr fontId="19" type="noConversion"/>
  </si>
  <si>
    <t>海</t>
    <phoneticPr fontId="19" type="noConversion"/>
  </si>
  <si>
    <t>滷</t>
    <phoneticPr fontId="19" type="noConversion"/>
  </si>
  <si>
    <t>烤</t>
    <phoneticPr fontId="19" type="noConversion"/>
  </si>
  <si>
    <t>滷蛋</t>
    <phoneticPr fontId="19" type="noConversion"/>
  </si>
  <si>
    <t>海帶結</t>
    <phoneticPr fontId="19" type="noConversion"/>
  </si>
  <si>
    <t>(不列入加工)</t>
    <phoneticPr fontId="19" type="noConversion"/>
  </si>
  <si>
    <t>榨菜</t>
    <phoneticPr fontId="19" type="noConversion"/>
  </si>
  <si>
    <t>生鮮豬後腿肉絲</t>
    <phoneticPr fontId="19" type="noConversion"/>
  </si>
  <si>
    <t>粉薑</t>
    <phoneticPr fontId="19" type="noConversion"/>
  </si>
  <si>
    <t>醃</t>
    <phoneticPr fontId="19" type="noConversion"/>
  </si>
  <si>
    <t>炸醬炒高麗</t>
    <phoneticPr fontId="19" type="noConversion"/>
  </si>
  <si>
    <t>高麗菜飯(海)</t>
    <phoneticPr fontId="19" type="noConversion"/>
  </si>
  <si>
    <t>日式大阪燒(海)</t>
    <phoneticPr fontId="19" type="noConversion"/>
  </si>
  <si>
    <t>鐵板拌麵</t>
    <phoneticPr fontId="19" type="noConversion"/>
  </si>
  <si>
    <t>香酥雞腿(炸)</t>
    <phoneticPr fontId="19" type="noConversion"/>
  </si>
  <si>
    <t>1月1日(一)</t>
    <phoneticPr fontId="19" type="noConversion"/>
  </si>
  <si>
    <t>醣類：</t>
    <phoneticPr fontId="19" type="noConversion"/>
  </si>
  <si>
    <t>紫菜蛋花湯</t>
    <phoneticPr fontId="19" type="noConversion"/>
  </si>
  <si>
    <t>海芽薑絲湯</t>
    <phoneticPr fontId="19" type="noConversion"/>
  </si>
  <si>
    <t>萬巒豬腳</t>
    <phoneticPr fontId="19" type="noConversion"/>
  </si>
  <si>
    <t>日式燒肉片</t>
    <phoneticPr fontId="19" type="noConversion"/>
  </si>
  <si>
    <t>生鮮豬前腿肉片</t>
    <phoneticPr fontId="19" type="noConversion"/>
  </si>
  <si>
    <t>粉薑</t>
    <phoneticPr fontId="19" type="noConversion"/>
  </si>
  <si>
    <t>冷凍青花菜</t>
    <phoneticPr fontId="19" type="noConversion"/>
  </si>
  <si>
    <t>淺色蔬菜</t>
    <phoneticPr fontId="19" type="noConversion"/>
  </si>
  <si>
    <t>深色蔬菜</t>
    <phoneticPr fontId="19" type="noConversion"/>
  </si>
  <si>
    <t>太祖魷魚羹(海)</t>
    <phoneticPr fontId="19" type="noConversion"/>
  </si>
  <si>
    <t>三杯中卷(海)(豆)</t>
    <phoneticPr fontId="19" type="noConversion"/>
  </si>
  <si>
    <t>生鮮魷耳條</t>
    <phoneticPr fontId="19" type="noConversion"/>
  </si>
  <si>
    <t>113年1月1日-1月5日第一週菜單明細(員林國小--承富)</t>
    <phoneticPr fontId="19" type="noConversion"/>
  </si>
  <si>
    <t>113年1月8日-1月12日第二週菜單明細(員林國小--承富)</t>
    <phoneticPr fontId="19" type="noConversion"/>
  </si>
  <si>
    <t>113年1月15日-1月19日第三週菜單明細(員林國小--承富)</t>
    <phoneticPr fontId="19" type="noConversion"/>
  </si>
  <si>
    <t>手工烤饅頭(冷)</t>
    <phoneticPr fontId="19" type="noConversion"/>
  </si>
  <si>
    <t>手工烤饅頭</t>
    <phoneticPr fontId="19" type="noConversion"/>
  </si>
  <si>
    <t>青菜豆腐湯(豆)(芡)</t>
    <phoneticPr fontId="19" type="noConversion"/>
  </si>
  <si>
    <t>結頭菜湯/獎勵金豆奶</t>
    <phoneticPr fontId="19" type="noConversion"/>
  </si>
  <si>
    <t>獎勵金豆奶</t>
    <phoneticPr fontId="19" type="noConversion"/>
  </si>
  <si>
    <t>三杯雞</t>
    <phoneticPr fontId="19" type="noConversion"/>
  </si>
  <si>
    <t>生鮮骨腿丁</t>
    <phoneticPr fontId="19" type="noConversion"/>
  </si>
  <si>
    <t>杏鮑菇</t>
    <phoneticPr fontId="19" type="noConversion"/>
  </si>
  <si>
    <t>京醬肉絲(豆)</t>
    <phoneticPr fontId="19" type="noConversion"/>
  </si>
  <si>
    <t>豆干</t>
    <phoneticPr fontId="19" type="noConversion"/>
  </si>
  <si>
    <t>豆</t>
    <phoneticPr fontId="19" type="noConversion"/>
  </si>
  <si>
    <t>生鮮豬後腿肉絲</t>
    <phoneticPr fontId="19" type="noConversion"/>
  </si>
  <si>
    <t>煮</t>
    <phoneticPr fontId="19" type="noConversion"/>
  </si>
  <si>
    <t>甘藷條</t>
    <phoneticPr fontId="19" type="noConversion"/>
  </si>
  <si>
    <t>地瓜條(加)+魷魚丸(海加)</t>
    <phoneticPr fontId="19" type="noConversion"/>
  </si>
  <si>
    <t>椒鹽蘿蔔糕(冷)</t>
    <phoneticPr fontId="19" type="noConversion"/>
  </si>
  <si>
    <t>冷</t>
    <phoneticPr fontId="19" type="noConversion"/>
  </si>
  <si>
    <t>沙茶米血丁(冷)+香菇貢丸(加)</t>
    <phoneticPr fontId="19" type="noConversion"/>
  </si>
  <si>
    <t>豬血糕</t>
    <phoneticPr fontId="19" type="noConversion"/>
  </si>
  <si>
    <t>白菜拌蝦仁(海)</t>
    <phoneticPr fontId="19" type="noConversion"/>
  </si>
  <si>
    <t>生鮮蝦仁</t>
    <phoneticPr fontId="19" type="noConversion"/>
  </si>
  <si>
    <t>煮</t>
    <phoneticPr fontId="19" type="noConversion"/>
  </si>
  <si>
    <t>黑糖山粉圓</t>
    <phoneticPr fontId="19" type="noConversion"/>
  </si>
  <si>
    <t>黑糖</t>
    <phoneticPr fontId="19" type="noConversion"/>
  </si>
  <si>
    <t>山粉圓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</si>
</sst>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[Red]\(0\)"/>
  </numFmts>
  <fonts count="90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6"/>
      <name val="標楷體"/>
      <family val="4"/>
      <charset val="136"/>
    </font>
    <font>
      <b/>
      <sz val="28"/>
      <color rgb="FF7030A0"/>
      <name val="華康墨字體(P)"/>
      <family val="5"/>
      <charset val="136"/>
    </font>
    <font>
      <b/>
      <sz val="28"/>
      <color rgb="FF6600FF"/>
      <name val="華康流隸體(P)"/>
      <family val="4"/>
      <charset val="136"/>
    </font>
    <font>
      <sz val="28"/>
      <color rgb="FFFF0000"/>
      <name val="華康墨字體(P)"/>
      <family val="5"/>
      <charset val="136"/>
    </font>
    <font>
      <sz val="28"/>
      <color rgb="FF6600FF"/>
      <name val="華康墨字體(P)"/>
      <family val="5"/>
      <charset val="136"/>
    </font>
    <font>
      <sz val="28"/>
      <color rgb="FF0070C0"/>
      <name val="華康流隸體(P)"/>
      <family val="4"/>
      <charset val="136"/>
    </font>
    <font>
      <sz val="28"/>
      <name val="新細明體"/>
      <family val="1"/>
      <charset val="136"/>
    </font>
    <font>
      <b/>
      <sz val="28"/>
      <color rgb="FFFF0000"/>
      <name val="華康墨字體(P)"/>
      <family val="5"/>
      <charset val="136"/>
    </font>
    <font>
      <b/>
      <sz val="28"/>
      <color theme="5" tint="-0.499984740745262"/>
      <name val="華康流隸體(P)"/>
      <family val="4"/>
      <charset val="136"/>
    </font>
    <font>
      <b/>
      <sz val="28"/>
      <color rgb="FF00B050"/>
      <name val="華康流隸體(P)"/>
      <family val="4"/>
      <charset val="136"/>
    </font>
    <font>
      <sz val="28"/>
      <color rgb="FF7030A0"/>
      <name val="華康棒棒體W5"/>
      <family val="5"/>
      <charset val="136"/>
    </font>
    <font>
      <sz val="28"/>
      <color rgb="FF7030A0"/>
      <name val="華康流隸體(P)"/>
      <family val="4"/>
      <charset val="136"/>
    </font>
    <font>
      <sz val="28"/>
      <color rgb="FFFF3399"/>
      <name val="華康棒棒體W5"/>
      <family val="5"/>
      <charset val="136"/>
    </font>
    <font>
      <sz val="28"/>
      <color rgb="FFFF3399"/>
      <name val="華康墨字體(P)"/>
      <family val="5"/>
      <charset val="136"/>
    </font>
    <font>
      <b/>
      <sz val="28"/>
      <color rgb="FF6600FF"/>
      <name val="華康墨字體(P)"/>
      <family val="5"/>
      <charset val="136"/>
    </font>
    <font>
      <sz val="28"/>
      <color theme="9" tint="-0.249977111117893"/>
      <name val="華康流隸體(P)"/>
      <family val="4"/>
      <charset val="136"/>
    </font>
    <font>
      <sz val="12"/>
      <name val="新細明體"/>
      <family val="1"/>
    </font>
    <font>
      <sz val="9"/>
      <name val="新細明體"/>
      <family val="3"/>
      <charset val="136"/>
      <scheme val="minor"/>
    </font>
    <font>
      <sz val="10"/>
      <color rgb="FF0000FF"/>
      <name val="新細明體"/>
      <family val="1"/>
      <scheme val="minor"/>
    </font>
    <font>
      <sz val="20"/>
      <name val="新細明體"/>
      <family val="1"/>
    </font>
    <font>
      <sz val="28"/>
      <color theme="0"/>
      <name val="華康棒棒體W5"/>
      <family val="5"/>
      <charset val="136"/>
    </font>
    <font>
      <b/>
      <sz val="16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20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28"/>
      <color theme="1"/>
      <name val="標楷體"/>
      <family val="4"/>
      <charset val="136"/>
    </font>
    <font>
      <b/>
      <sz val="26"/>
      <color theme="5" tint="-0.499984740745262"/>
      <name val="華康流隸體(P)"/>
      <family val="4"/>
      <charset val="136"/>
    </font>
    <font>
      <b/>
      <sz val="26"/>
      <color rgb="FF008000"/>
      <name val="華康棒棒體W5"/>
      <family val="5"/>
      <charset val="136"/>
    </font>
    <font>
      <b/>
      <sz val="28"/>
      <color rgb="FFFF3399"/>
      <name val="華康棒棒體W5"/>
      <family val="5"/>
      <charset val="136"/>
    </font>
    <font>
      <b/>
      <sz val="28"/>
      <color rgb="FF00CC00"/>
      <name val="華康棒棒體W5"/>
      <family val="5"/>
      <charset val="136"/>
    </font>
    <font>
      <b/>
      <sz val="28"/>
      <color theme="5" tint="-0.499984740745262"/>
      <name val="華康棒棒體W5"/>
      <family val="5"/>
      <charset val="136"/>
    </font>
    <font>
      <sz val="28"/>
      <color theme="9" tint="-0.499984740745262"/>
      <name val="華康棒棒體W5"/>
      <family val="5"/>
      <charset val="136"/>
    </font>
    <font>
      <sz val="28"/>
      <color rgb="FFFF0000"/>
      <name val="華康墨字體(P)"/>
      <family val="1"/>
      <charset val="136"/>
    </font>
    <font>
      <b/>
      <sz val="28"/>
      <color theme="9" tint="-0.249977111117893"/>
      <name val="華康墨字體(P)"/>
      <family val="5"/>
      <charset val="136"/>
    </font>
    <font>
      <b/>
      <sz val="28"/>
      <color theme="5" tint="-0.249977111117893"/>
      <name val="華康流隸體(P)"/>
      <family val="4"/>
      <charset val="136"/>
    </font>
    <font>
      <b/>
      <sz val="28"/>
      <color rgb="FF008000"/>
      <name val="華康棒棒體W5"/>
      <family val="5"/>
      <charset val="136"/>
    </font>
    <font>
      <b/>
      <sz val="28"/>
      <color rgb="FFFF0000"/>
      <name val="華康流隸體(P)"/>
      <family val="4"/>
      <charset val="136"/>
    </font>
    <font>
      <sz val="28"/>
      <color rgb="FFFF0000"/>
      <name val="華康流隸體(P)"/>
      <family val="4"/>
      <charset val="136"/>
    </font>
    <font>
      <b/>
      <sz val="28"/>
      <color theme="9" tint="-0.499984740745262"/>
      <name val="華康棒棒體W5"/>
      <family val="5"/>
      <charset val="136"/>
    </font>
    <font>
      <sz val="28"/>
      <color rgb="FFFF0000"/>
      <name val="華康棒棒體W5"/>
      <family val="5"/>
      <charset val="136"/>
    </font>
    <font>
      <sz val="28"/>
      <color rgb="FFFF0000"/>
      <name val="華康棒棒體W5"/>
      <family val="1"/>
      <charset val="136"/>
    </font>
    <font>
      <b/>
      <sz val="28"/>
      <color theme="9" tint="-0.499984740745262"/>
      <name val="華康流隸體(P)"/>
      <family val="4"/>
      <charset val="136"/>
    </font>
    <font>
      <b/>
      <sz val="28"/>
      <color rgb="FF00B050"/>
      <name val="華康棒棒體W5"/>
      <family val="5"/>
      <charset val="136"/>
    </font>
    <font>
      <b/>
      <sz val="28"/>
      <color rgb="FF002060"/>
      <name val="華康棒棒體W5"/>
      <family val="5"/>
      <charset val="136"/>
    </font>
    <font>
      <sz val="28"/>
      <color rgb="FF002060"/>
      <name val="華康棒棒體W5"/>
      <family val="1"/>
      <charset val="136"/>
    </font>
    <font>
      <sz val="28"/>
      <color theme="9" tint="-0.499984740745262"/>
      <name val="華康流隸體(P)"/>
      <family val="4"/>
      <charset val="136"/>
    </font>
    <font>
      <sz val="28"/>
      <color rgb="FF008000"/>
      <name val="華康棒棒體W5"/>
      <family val="5"/>
      <charset val="136"/>
    </font>
    <font>
      <b/>
      <sz val="28"/>
      <color rgb="FFFF3399"/>
      <name val="華康墨字體(P)"/>
      <family val="5"/>
      <charset val="136"/>
    </font>
    <font>
      <b/>
      <sz val="28"/>
      <color theme="5" tint="-0.499984740745262"/>
      <name val="標楷體"/>
      <family val="4"/>
      <charset val="136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>
      <alignment vertical="center"/>
    </xf>
  </cellStyleXfs>
  <cellXfs count="43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22" fillId="0" borderId="0" xfId="0" applyFont="1" applyBorder="1" applyAlignment="1">
      <alignment horizontal="left" shrinkToFit="1"/>
    </xf>
    <xf numFmtId="0" fontId="39" fillId="0" borderId="20" xfId="0" applyFont="1" applyBorder="1" applyAlignment="1">
      <alignment horizontal="left" vertical="center" shrinkToFit="1"/>
    </xf>
    <xf numFmtId="0" fontId="39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0" fillId="0" borderId="0" xfId="0" applyFont="1">
      <alignment vertical="center"/>
    </xf>
    <xf numFmtId="0" fontId="39" fillId="0" borderId="20" xfId="0" applyFont="1" applyFill="1" applyBorder="1" applyAlignment="1">
      <alignment vertical="center" textRotation="255" shrinkToFit="1"/>
    </xf>
    <xf numFmtId="0" fontId="28" fillId="0" borderId="60" xfId="0" applyFont="1" applyBorder="1" applyAlignment="1">
      <alignment vertical="center" shrinkToFit="1"/>
    </xf>
    <xf numFmtId="0" fontId="22" fillId="0" borderId="72" xfId="0" applyFont="1" applyFill="1" applyBorder="1" applyAlignment="1">
      <alignment vertical="center" textRotation="180" shrinkToFit="1"/>
    </xf>
    <xf numFmtId="0" fontId="22" fillId="0" borderId="72" xfId="0" applyFont="1" applyBorder="1" applyAlignment="1">
      <alignment horizontal="left" vertical="center"/>
    </xf>
    <xf numFmtId="0" fontId="22" fillId="0" borderId="57" xfId="0" applyFont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9" fillId="0" borderId="0" xfId="19" applyFont="1"/>
    <xf numFmtId="0" fontId="39" fillId="0" borderId="20" xfId="0" applyFont="1" applyFill="1" applyBorder="1" applyAlignment="1">
      <alignment vertical="center" shrinkToFit="1"/>
    </xf>
    <xf numFmtId="180" fontId="36" fillId="0" borderId="0" xfId="19" applyNumberFormat="1" applyFont="1" applyFill="1" applyBorder="1"/>
    <xf numFmtId="0" fontId="36" fillId="0" borderId="0" xfId="19" applyFont="1" applyFill="1" applyBorder="1"/>
    <xf numFmtId="179" fontId="36" fillId="0" borderId="33" xfId="19" applyNumberFormat="1" applyFont="1" applyFill="1" applyBorder="1"/>
    <xf numFmtId="0" fontId="36" fillId="0" borderId="33" xfId="19" applyFont="1" applyFill="1" applyBorder="1"/>
    <xf numFmtId="0" fontId="36" fillId="0" borderId="48" xfId="19" applyFont="1" applyFill="1" applyBorder="1"/>
    <xf numFmtId="179" fontId="36" fillId="0" borderId="0" xfId="19" applyNumberFormat="1" applyFont="1" applyFill="1" applyBorder="1"/>
    <xf numFmtId="0" fontId="36" fillId="0" borderId="68" xfId="19" applyFont="1" applyFill="1" applyBorder="1"/>
    <xf numFmtId="0" fontId="28" fillId="0" borderId="0" xfId="0" applyFont="1" applyBorder="1" applyAlignment="1">
      <alignment vertical="center" shrinkToFit="1"/>
    </xf>
    <xf numFmtId="0" fontId="22" fillId="0" borderId="0" xfId="0" applyFont="1" applyFill="1" applyBorder="1" applyAlignment="1">
      <alignment vertical="center" textRotation="180" shrinkToFit="1"/>
    </xf>
    <xf numFmtId="0" fontId="22" fillId="24" borderId="25" xfId="0" applyFont="1" applyFill="1" applyBorder="1" applyAlignment="1">
      <alignment horizontal="center" vertical="center" shrinkToFit="1"/>
    </xf>
    <xf numFmtId="0" fontId="28" fillId="0" borderId="76" xfId="0" applyFont="1" applyBorder="1" applyAlignment="1">
      <alignment horizontal="right"/>
    </xf>
    <xf numFmtId="0" fontId="22" fillId="0" borderId="77" xfId="0" applyFont="1" applyFill="1" applyBorder="1" applyAlignment="1">
      <alignment vertical="center" textRotation="180" shrinkToFit="1"/>
    </xf>
    <xf numFmtId="0" fontId="22" fillId="0" borderId="77" xfId="0" applyFont="1" applyBorder="1" applyAlignment="1">
      <alignment horizontal="left" vertical="center" shrinkToFit="1"/>
    </xf>
    <xf numFmtId="0" fontId="47" fillId="0" borderId="0" xfId="19" applyFont="1" applyAlignment="1">
      <alignment horizontal="center" vertical="center"/>
    </xf>
    <xf numFmtId="0" fontId="47" fillId="0" borderId="0" xfId="19" applyFont="1"/>
    <xf numFmtId="0" fontId="33" fillId="0" borderId="0" xfId="19" applyFont="1" applyFill="1"/>
    <xf numFmtId="0" fontId="34" fillId="0" borderId="0" xfId="19" applyFont="1" applyFill="1" applyBorder="1" applyAlignment="1"/>
    <xf numFmtId="0" fontId="33" fillId="0" borderId="0" xfId="19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80" fontId="36" fillId="0" borderId="52" xfId="19" applyNumberFormat="1" applyFont="1" applyFill="1" applyBorder="1"/>
    <xf numFmtId="0" fontId="36" fillId="0" borderId="52" xfId="19" applyFont="1" applyFill="1" applyBorder="1"/>
    <xf numFmtId="179" fontId="36" fillId="0" borderId="53" xfId="19" applyNumberFormat="1" applyFont="1" applyFill="1" applyBorder="1"/>
    <xf numFmtId="0" fontId="36" fillId="0" borderId="35" xfId="19" applyFont="1" applyFill="1" applyBorder="1"/>
    <xf numFmtId="180" fontId="36" fillId="0" borderId="35" xfId="19" applyNumberFormat="1" applyFont="1" applyFill="1" applyBorder="1"/>
    <xf numFmtId="179" fontId="36" fillId="0" borderId="40" xfId="19" applyNumberFormat="1" applyFont="1" applyFill="1" applyBorder="1"/>
    <xf numFmtId="179" fontId="36" fillId="0" borderId="36" xfId="19" applyNumberFormat="1" applyFont="1" applyFill="1" applyBorder="1"/>
    <xf numFmtId="0" fontId="36" fillId="0" borderId="54" xfId="19" applyFont="1" applyFill="1" applyBorder="1"/>
    <xf numFmtId="179" fontId="36" fillId="0" borderId="55" xfId="19" applyNumberFormat="1" applyFont="1" applyFill="1" applyBorder="1"/>
    <xf numFmtId="0" fontId="36" fillId="0" borderId="37" xfId="19" applyFont="1" applyFill="1" applyBorder="1"/>
    <xf numFmtId="179" fontId="36" fillId="0" borderId="38" xfId="19" applyNumberFormat="1" applyFont="1" applyFill="1" applyBorder="1"/>
    <xf numFmtId="0" fontId="36" fillId="0" borderId="38" xfId="19" applyFont="1" applyFill="1" applyBorder="1"/>
    <xf numFmtId="179" fontId="36" fillId="0" borderId="41" xfId="19" applyNumberFormat="1" applyFont="1" applyFill="1" applyBorder="1"/>
    <xf numFmtId="179" fontId="36" fillId="0" borderId="39" xfId="19" applyNumberFormat="1" applyFont="1" applyFill="1" applyBorder="1"/>
    <xf numFmtId="0" fontId="36" fillId="0" borderId="34" xfId="19" applyFont="1" applyFill="1" applyBorder="1"/>
    <xf numFmtId="179" fontId="36" fillId="0" borderId="35" xfId="19" applyNumberFormat="1" applyFont="1" applyFill="1" applyBorder="1"/>
    <xf numFmtId="0" fontId="36" fillId="0" borderId="50" xfId="19" applyFont="1" applyFill="1" applyBorder="1"/>
    <xf numFmtId="179" fontId="36" fillId="0" borderId="50" xfId="19" applyNumberFormat="1" applyFont="1" applyFill="1" applyBorder="1"/>
    <xf numFmtId="179" fontId="36" fillId="0" borderId="45" xfId="19" applyNumberFormat="1" applyFont="1" applyFill="1" applyBorder="1"/>
    <xf numFmtId="179" fontId="36" fillId="0" borderId="66" xfId="19" applyNumberFormat="1" applyFont="1" applyFill="1" applyBorder="1"/>
    <xf numFmtId="179" fontId="36" fillId="0" borderId="52" xfId="19" applyNumberFormat="1" applyFont="1" applyFill="1" applyBorder="1"/>
    <xf numFmtId="0" fontId="22" fillId="0" borderId="0" xfId="0" applyFont="1" applyBorder="1" applyAlignment="1">
      <alignment horizontal="left" vertical="center"/>
    </xf>
    <xf numFmtId="0" fontId="28" fillId="0" borderId="7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 shrinkToFit="1"/>
    </xf>
    <xf numFmtId="0" fontId="60" fillId="0" borderId="71" xfId="43" applyNumberFormat="1" applyFont="1" applyFill="1" applyBorder="1" applyAlignment="1" applyProtection="1">
      <alignment vertical="center"/>
    </xf>
    <xf numFmtId="0" fontId="22" fillId="0" borderId="72" xfId="43" applyNumberFormat="1" applyFont="1" applyFill="1" applyBorder="1" applyAlignment="1" applyProtection="1">
      <alignment vertical="center"/>
    </xf>
    <xf numFmtId="0" fontId="22" fillId="24" borderId="79" xfId="0" applyFont="1" applyFill="1" applyBorder="1" applyAlignment="1">
      <alignment horizontal="center" vertical="center" shrinkToFit="1"/>
    </xf>
    <xf numFmtId="0" fontId="21" fillId="24" borderId="79" xfId="0" applyFont="1" applyFill="1" applyBorder="1" applyAlignment="1">
      <alignment horizontal="center" vertical="center" wrapText="1" shrinkToFit="1"/>
    </xf>
    <xf numFmtId="0" fontId="21" fillId="24" borderId="80" xfId="0" applyFont="1" applyFill="1" applyBorder="1" applyAlignment="1">
      <alignment horizontal="center" vertical="center" wrapText="1" shrinkToFit="1"/>
    </xf>
    <xf numFmtId="0" fontId="22" fillId="24" borderId="81" xfId="0" applyFont="1" applyFill="1" applyBorder="1" applyAlignment="1">
      <alignment horizontal="center" vertical="center" shrinkToFit="1"/>
    </xf>
    <xf numFmtId="0" fontId="60" fillId="0" borderId="72" xfId="43" applyNumberFormat="1" applyFont="1" applyFill="1" applyBorder="1" applyAlignment="1" applyProtection="1">
      <alignment vertical="center"/>
    </xf>
    <xf numFmtId="181" fontId="22" fillId="0" borderId="0" xfId="43" applyNumberFormat="1" applyFont="1" applyFill="1" applyBorder="1" applyAlignment="1" applyProtection="1">
      <alignment horizontal="left" vertical="center"/>
    </xf>
    <xf numFmtId="0" fontId="22" fillId="0" borderId="60" xfId="0" applyFont="1" applyBorder="1">
      <alignment vertical="center"/>
    </xf>
    <xf numFmtId="0" fontId="22" fillId="0" borderId="60" xfId="0" applyFont="1" applyFill="1" applyBorder="1" applyAlignment="1">
      <alignment horizontal="left" vertical="center" shrinkToFit="1"/>
    </xf>
    <xf numFmtId="0" fontId="22" fillId="0" borderId="60" xfId="0" applyFont="1" applyFill="1" applyBorder="1" applyAlignment="1">
      <alignment vertical="center" textRotation="180" shrinkToFit="1"/>
    </xf>
    <xf numFmtId="0" fontId="22" fillId="0" borderId="21" xfId="0" applyFont="1" applyFill="1" applyBorder="1" applyAlignment="1">
      <alignment horizontal="left" vertical="center" shrinkToFit="1"/>
    </xf>
    <xf numFmtId="0" fontId="28" fillId="0" borderId="60" xfId="0" applyFont="1" applyBorder="1">
      <alignment vertical="center"/>
    </xf>
    <xf numFmtId="0" fontId="22" fillId="0" borderId="21" xfId="0" applyFont="1" applyFill="1" applyBorder="1" applyAlignment="1">
      <alignment vertical="center" textRotation="180" shrinkToFit="1"/>
    </xf>
    <xf numFmtId="0" fontId="40" fillId="0" borderId="72" xfId="43" applyNumberFormat="1" applyFont="1" applyFill="1" applyBorder="1" applyAlignment="1" applyProtection="1">
      <alignment vertical="center"/>
    </xf>
    <xf numFmtId="0" fontId="62" fillId="0" borderId="0" xfId="19" applyFont="1" applyFill="1"/>
    <xf numFmtId="0" fontId="64" fillId="0" borderId="0" xfId="19" applyFont="1" applyFill="1" applyBorder="1" applyAlignment="1">
      <alignment vertical="center" wrapText="1"/>
    </xf>
    <xf numFmtId="0" fontId="64" fillId="0" borderId="33" xfId="19" applyFont="1" applyFill="1" applyBorder="1" applyAlignment="1">
      <alignment vertical="center" wrapText="1"/>
    </xf>
    <xf numFmtId="0" fontId="38" fillId="0" borderId="0" xfId="19" applyFont="1" applyFill="1" applyBorder="1" applyAlignment="1"/>
    <xf numFmtId="0" fontId="40" fillId="0" borderId="57" xfId="0" applyFont="1" applyBorder="1" applyAlignment="1">
      <alignment vertical="center" shrinkToFit="1"/>
    </xf>
    <xf numFmtId="0" fontId="27" fillId="0" borderId="3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5" xfId="0" applyNumberFormat="1" applyFont="1" applyBorder="1" applyAlignment="1">
      <alignment horizontal="right"/>
    </xf>
    <xf numFmtId="0" fontId="22" fillId="0" borderId="60" xfId="0" applyFont="1" applyBorder="1" applyAlignment="1">
      <alignment horizontal="left" vertical="center"/>
    </xf>
    <xf numFmtId="0" fontId="22" fillId="0" borderId="73" xfId="0" applyFont="1" applyFill="1" applyBorder="1" applyAlignment="1">
      <alignment horizontal="left" vertical="center" shrinkToFit="1"/>
    </xf>
    <xf numFmtId="0" fontId="22" fillId="0" borderId="71" xfId="0" applyFont="1" applyFill="1" applyBorder="1" applyAlignment="1">
      <alignment horizontal="left" vertical="center" shrinkToFit="1"/>
    </xf>
    <xf numFmtId="0" fontId="21" fillId="0" borderId="57" xfId="0" applyFont="1" applyBorder="1" applyAlignment="1">
      <alignment vertical="center" shrinkToFit="1"/>
    </xf>
    <xf numFmtId="0" fontId="22" fillId="0" borderId="72" xfId="0" applyFont="1" applyFill="1" applyBorder="1" applyAlignment="1">
      <alignment vertical="center" shrinkToFit="1"/>
    </xf>
    <xf numFmtId="0" fontId="21" fillId="0" borderId="83" xfId="0" applyFont="1" applyBorder="1" applyAlignment="1">
      <alignment vertical="center" shrinkToFit="1"/>
    </xf>
    <xf numFmtId="0" fontId="21" fillId="0" borderId="72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47" fillId="0" borderId="0" xfId="19" applyFont="1" applyBorder="1"/>
    <xf numFmtId="0" fontId="37" fillId="0" borderId="0" xfId="19" applyFont="1" applyBorder="1"/>
    <xf numFmtId="0" fontId="28" fillId="0" borderId="27" xfId="0" applyFont="1" applyBorder="1" applyAlignment="1">
      <alignment horizontal="right"/>
    </xf>
    <xf numFmtId="180" fontId="27" fillId="0" borderId="29" xfId="0" applyNumberFormat="1" applyFont="1" applyBorder="1" applyAlignment="1">
      <alignment horizontal="right"/>
    </xf>
    <xf numFmtId="0" fontId="27" fillId="0" borderId="29" xfId="0" applyFont="1" applyBorder="1" applyAlignment="1">
      <alignment horizontal="left"/>
    </xf>
    <xf numFmtId="0" fontId="27" fillId="0" borderId="84" xfId="0" applyFont="1" applyBorder="1" applyAlignment="1">
      <alignment horizontal="center"/>
    </xf>
    <xf numFmtId="180" fontId="27" fillId="0" borderId="21" xfId="0" applyNumberFormat="1" applyFont="1" applyBorder="1" applyAlignment="1">
      <alignment horizontal="right"/>
    </xf>
    <xf numFmtId="0" fontId="27" fillId="0" borderId="20" xfId="0" applyFont="1" applyBorder="1" applyAlignment="1">
      <alignment horizontal="left"/>
    </xf>
    <xf numFmtId="0" fontId="22" fillId="0" borderId="57" xfId="0" applyFont="1" applyBorder="1">
      <alignment vertical="center"/>
    </xf>
    <xf numFmtId="0" fontId="0" fillId="0" borderId="60" xfId="0" applyFont="1" applyBorder="1" applyAlignment="1">
      <alignment vertical="center" shrinkToFit="1"/>
    </xf>
    <xf numFmtId="0" fontId="22" fillId="0" borderId="21" xfId="0" applyFont="1" applyFill="1" applyBorder="1" applyAlignment="1">
      <alignment vertical="center" shrinkToFit="1"/>
    </xf>
    <xf numFmtId="0" fontId="39" fillId="0" borderId="20" xfId="0" applyFont="1" applyBorder="1" applyAlignment="1">
      <alignment vertical="center" textRotation="180" shrinkToFit="1"/>
    </xf>
    <xf numFmtId="0" fontId="36" fillId="0" borderId="85" xfId="19" applyFont="1" applyFill="1" applyBorder="1"/>
    <xf numFmtId="0" fontId="63" fillId="0" borderId="0" xfId="19" applyFont="1" applyFill="1" applyBorder="1"/>
    <xf numFmtId="0" fontId="33" fillId="0" borderId="0" xfId="19" applyFont="1" applyFill="1" applyBorder="1"/>
    <xf numFmtId="0" fontId="3" fillId="0" borderId="0" xfId="19" applyBorder="1"/>
    <xf numFmtId="0" fontId="65" fillId="0" borderId="0" xfId="19" applyFont="1" applyFill="1" applyBorder="1" applyAlignment="1">
      <alignment vertical="center" wrapText="1"/>
    </xf>
    <xf numFmtId="0" fontId="65" fillId="0" borderId="33" xfId="19" applyFont="1" applyFill="1" applyBorder="1" applyAlignment="1">
      <alignment vertical="center" wrapText="1"/>
    </xf>
    <xf numFmtId="178" fontId="32" fillId="0" borderId="43" xfId="0" applyNumberFormat="1" applyFont="1" applyFill="1" applyBorder="1" applyAlignment="1">
      <alignment horizontal="center" vertical="center" wrapText="1"/>
    </xf>
    <xf numFmtId="178" fontId="32" fillId="0" borderId="44" xfId="0" applyNumberFormat="1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35" fillId="25" borderId="45" xfId="0" applyFont="1" applyFill="1" applyBorder="1" applyAlignment="1">
      <alignment horizontal="center" vertical="center" shrinkToFit="1"/>
    </xf>
    <xf numFmtId="0" fontId="35" fillId="25" borderId="58" xfId="0" applyFont="1" applyFill="1" applyBorder="1" applyAlignment="1">
      <alignment horizontal="center" vertical="center" shrinkToFit="1"/>
    </xf>
    <xf numFmtId="0" fontId="35" fillId="25" borderId="74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/>
    </xf>
    <xf numFmtId="178" fontId="32" fillId="35" borderId="69" xfId="0" applyNumberFormat="1" applyFont="1" applyFill="1" applyBorder="1" applyAlignment="1">
      <alignment horizontal="center" vertical="center" wrapText="1"/>
    </xf>
    <xf numFmtId="178" fontId="32" fillId="35" borderId="70" xfId="0" applyNumberFormat="1" applyFont="1" applyFill="1" applyBorder="1" applyAlignment="1">
      <alignment horizontal="center" vertical="center" wrapText="1"/>
    </xf>
    <xf numFmtId="178" fontId="32" fillId="0" borderId="46" xfId="0" applyNumberFormat="1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2" fillId="31" borderId="57" xfId="0" applyFont="1" applyFill="1" applyBorder="1" applyAlignment="1">
      <alignment horizontal="center" vertical="center"/>
    </xf>
    <xf numFmtId="0" fontId="42" fillId="31" borderId="0" xfId="0" applyFont="1" applyFill="1" applyBorder="1" applyAlignment="1">
      <alignment horizontal="center" vertical="center"/>
    </xf>
    <xf numFmtId="0" fontId="42" fillId="31" borderId="61" xfId="0" applyFont="1" applyFill="1" applyBorder="1" applyAlignment="1">
      <alignment horizontal="center" vertical="center"/>
    </xf>
    <xf numFmtId="0" fontId="67" fillId="32" borderId="57" xfId="0" applyFont="1" applyFill="1" applyBorder="1" applyAlignment="1">
      <alignment horizontal="center" vertical="center"/>
    </xf>
    <xf numFmtId="0" fontId="67" fillId="32" borderId="0" xfId="0" applyFont="1" applyFill="1" applyBorder="1" applyAlignment="1">
      <alignment horizontal="center" vertical="center"/>
    </xf>
    <xf numFmtId="0" fontId="67" fillId="32" borderId="61" xfId="0" applyFont="1" applyFill="1" applyBorder="1" applyAlignment="1">
      <alignment horizontal="center" vertical="center"/>
    </xf>
    <xf numFmtId="0" fontId="43" fillId="34" borderId="0" xfId="0" applyFont="1" applyFill="1" applyBorder="1" applyAlignment="1">
      <alignment horizontal="center" vertical="center"/>
    </xf>
    <xf numFmtId="0" fontId="54" fillId="25" borderId="57" xfId="0" applyFont="1" applyFill="1" applyBorder="1" applyAlignment="1">
      <alignment horizontal="center" vertical="center"/>
    </xf>
    <xf numFmtId="0" fontId="54" fillId="25" borderId="0" xfId="0" applyFont="1" applyFill="1" applyBorder="1" applyAlignment="1">
      <alignment horizontal="center" vertical="center"/>
    </xf>
    <xf numFmtId="0" fontId="54" fillId="25" borderId="56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46" fillId="32" borderId="57" xfId="0" applyFont="1" applyFill="1" applyBorder="1" applyAlignment="1">
      <alignment horizontal="center" vertical="center" shrinkToFit="1"/>
    </xf>
    <xf numFmtId="0" fontId="46" fillId="32" borderId="0" xfId="0" applyFont="1" applyFill="1" applyBorder="1" applyAlignment="1">
      <alignment horizontal="center" vertical="center" shrinkToFit="1"/>
    </xf>
    <xf numFmtId="0" fontId="46" fillId="32" borderId="61" xfId="0" applyFont="1" applyFill="1" applyBorder="1" applyAlignment="1">
      <alignment horizontal="center" vertical="center" shrinkToFit="1"/>
    </xf>
    <xf numFmtId="0" fontId="69" fillId="34" borderId="57" xfId="0" applyFont="1" applyFill="1" applyBorder="1" applyAlignment="1">
      <alignment horizontal="center" vertical="center" shrinkToFit="1"/>
    </xf>
    <xf numFmtId="0" fontId="53" fillId="34" borderId="0" xfId="0" applyFont="1" applyFill="1" applyBorder="1" applyAlignment="1">
      <alignment horizontal="center" vertical="center" shrinkToFit="1"/>
    </xf>
    <xf numFmtId="0" fontId="53" fillId="34" borderId="61" xfId="0" applyFont="1" applyFill="1" applyBorder="1" applyAlignment="1">
      <alignment horizontal="center" vertical="center" shrinkToFit="1"/>
    </xf>
    <xf numFmtId="0" fontId="76" fillId="32" borderId="0" xfId="0" applyFont="1" applyFill="1" applyBorder="1" applyAlignment="1">
      <alignment horizontal="center" vertical="center" shrinkToFit="1"/>
    </xf>
    <xf numFmtId="0" fontId="71" fillId="25" borderId="57" xfId="0" applyFont="1" applyFill="1" applyBorder="1" applyAlignment="1">
      <alignment horizontal="center" vertical="center" shrinkToFit="1"/>
    </xf>
    <xf numFmtId="0" fontId="71" fillId="25" borderId="0" xfId="0" applyFont="1" applyFill="1" applyBorder="1" applyAlignment="1">
      <alignment horizontal="center" vertical="center" shrinkToFit="1"/>
    </xf>
    <xf numFmtId="0" fontId="71" fillId="25" borderId="56" xfId="0" applyFont="1" applyFill="1" applyBorder="1" applyAlignment="1">
      <alignment horizontal="center" vertical="center" shrinkToFit="1"/>
    </xf>
    <xf numFmtId="0" fontId="51" fillId="36" borderId="48" xfId="0" applyFont="1" applyFill="1" applyBorder="1" applyAlignment="1">
      <alignment horizontal="center" vertical="center" shrinkToFit="1"/>
    </xf>
    <xf numFmtId="0" fontId="51" fillId="36" borderId="0" xfId="0" applyFont="1" applyFill="1" applyBorder="1" applyAlignment="1">
      <alignment horizontal="center" vertical="center" shrinkToFit="1"/>
    </xf>
    <xf numFmtId="0" fontId="72" fillId="34" borderId="60" xfId="0" applyFont="1" applyFill="1" applyBorder="1" applyAlignment="1">
      <alignment horizontal="center" vertical="center" shrinkToFit="1"/>
    </xf>
    <xf numFmtId="0" fontId="44" fillId="37" borderId="57" xfId="0" applyFont="1" applyFill="1" applyBorder="1" applyAlignment="1">
      <alignment horizontal="center" vertical="center" shrinkToFit="1"/>
    </xf>
    <xf numFmtId="0" fontId="73" fillId="37" borderId="0" xfId="0" applyFont="1" applyFill="1" applyBorder="1" applyAlignment="1">
      <alignment horizontal="center" vertical="center" shrinkToFit="1"/>
    </xf>
    <xf numFmtId="0" fontId="73" fillId="37" borderId="61" xfId="0" applyFont="1" applyFill="1" applyBorder="1" applyAlignment="1">
      <alignment horizontal="center" vertical="center" shrinkToFit="1"/>
    </xf>
    <xf numFmtId="0" fontId="74" fillId="31" borderId="0" xfId="0" applyFont="1" applyFill="1" applyBorder="1" applyAlignment="1">
      <alignment horizontal="center" vertical="center" shrinkToFit="1"/>
    </xf>
    <xf numFmtId="0" fontId="52" fillId="25" borderId="57" xfId="0" applyFont="1" applyFill="1" applyBorder="1" applyAlignment="1">
      <alignment horizontal="center" vertical="center" shrinkToFit="1"/>
    </xf>
    <xf numFmtId="0" fontId="52" fillId="25" borderId="0" xfId="0" applyFont="1" applyFill="1" applyBorder="1" applyAlignment="1">
      <alignment horizontal="center" vertical="center" shrinkToFit="1"/>
    </xf>
    <xf numFmtId="0" fontId="52" fillId="25" borderId="56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25" borderId="57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24" fillId="25" borderId="56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shrinkToFit="1"/>
    </xf>
    <xf numFmtId="0" fontId="66" fillId="0" borderId="53" xfId="0" applyFont="1" applyFill="1" applyBorder="1" applyAlignment="1">
      <alignment horizontal="center" vertical="center" shrinkToFit="1"/>
    </xf>
    <xf numFmtId="0" fontId="66" fillId="0" borderId="63" xfId="0" applyFont="1" applyFill="1" applyBorder="1" applyAlignment="1">
      <alignment horizontal="center" vertical="center" shrinkToFit="1"/>
    </xf>
    <xf numFmtId="0" fontId="66" fillId="0" borderId="54" xfId="0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 shrinkToFit="1"/>
    </xf>
    <xf numFmtId="0" fontId="24" fillId="25" borderId="53" xfId="0" applyFont="1" applyFill="1" applyBorder="1" applyAlignment="1">
      <alignment horizontal="center" vertical="center" shrinkToFit="1"/>
    </xf>
    <xf numFmtId="0" fontId="24" fillId="25" borderId="63" xfId="0" applyFont="1" applyFill="1" applyBorder="1" applyAlignment="1">
      <alignment horizontal="center" vertical="center" shrinkToFit="1"/>
    </xf>
    <xf numFmtId="0" fontId="24" fillId="25" borderId="65" xfId="0" applyFont="1" applyFill="1" applyBorder="1" applyAlignment="1">
      <alignment horizontal="center" vertical="center" shrinkToFit="1"/>
    </xf>
    <xf numFmtId="178" fontId="32" fillId="0" borderId="51" xfId="0" applyNumberFormat="1" applyFont="1" applyFill="1" applyBorder="1" applyAlignment="1">
      <alignment horizontal="center" vertical="center" wrapText="1"/>
    </xf>
    <xf numFmtId="178" fontId="32" fillId="0" borderId="52" xfId="0" applyNumberFormat="1" applyFont="1" applyFill="1" applyBorder="1" applyAlignment="1">
      <alignment horizontal="center" vertical="center" wrapText="1"/>
    </xf>
    <xf numFmtId="178" fontId="32" fillId="0" borderId="53" xfId="0" applyNumberFormat="1" applyFont="1" applyFill="1" applyBorder="1" applyAlignment="1">
      <alignment horizontal="center" vertical="center" wrapText="1"/>
    </xf>
    <xf numFmtId="178" fontId="32" fillId="0" borderId="54" xfId="0" applyNumberFormat="1" applyFont="1" applyFill="1" applyBorder="1" applyAlignment="1">
      <alignment horizontal="center" vertical="center" wrapText="1"/>
    </xf>
    <xf numFmtId="178" fontId="32" fillId="0" borderId="55" xfId="0" applyNumberFormat="1" applyFont="1" applyFill="1" applyBorder="1" applyAlignment="1">
      <alignment horizontal="center" vertical="center" wrapText="1"/>
    </xf>
    <xf numFmtId="0" fontId="61" fillId="26" borderId="59" xfId="0" applyFont="1" applyFill="1" applyBorder="1" applyAlignment="1">
      <alignment horizontal="center" vertical="center" shrinkToFit="1"/>
    </xf>
    <xf numFmtId="0" fontId="61" fillId="26" borderId="60" xfId="0" applyFont="1" applyFill="1" applyBorder="1" applyAlignment="1">
      <alignment horizontal="center" vertical="center" shrinkToFit="1"/>
    </xf>
    <xf numFmtId="0" fontId="61" fillId="26" borderId="57" xfId="0" applyFont="1" applyFill="1" applyBorder="1" applyAlignment="1">
      <alignment horizontal="center" vertical="center" shrinkToFit="1"/>
    </xf>
    <xf numFmtId="0" fontId="54" fillId="31" borderId="57" xfId="0" applyFont="1" applyFill="1" applyBorder="1" applyAlignment="1">
      <alignment horizontal="center" vertical="center" shrinkToFit="1"/>
    </xf>
    <xf numFmtId="0" fontId="54" fillId="31" borderId="0" xfId="0" applyFont="1" applyFill="1" applyBorder="1" applyAlignment="1">
      <alignment horizontal="center" vertical="center" shrinkToFit="1"/>
    </xf>
    <xf numFmtId="0" fontId="54" fillId="31" borderId="61" xfId="0" applyFont="1" applyFill="1" applyBorder="1" applyAlignment="1">
      <alignment horizontal="center" vertical="center" shrinkToFit="1"/>
    </xf>
    <xf numFmtId="0" fontId="49" fillId="25" borderId="57" xfId="0" applyFont="1" applyFill="1" applyBorder="1" applyAlignment="1">
      <alignment horizontal="center" vertical="center" shrinkToFit="1"/>
    </xf>
    <xf numFmtId="0" fontId="49" fillId="25" borderId="0" xfId="0" applyFont="1" applyFill="1" applyBorder="1" applyAlignment="1">
      <alignment horizontal="center" vertical="center" shrinkToFit="1"/>
    </xf>
    <xf numFmtId="0" fontId="49" fillId="25" borderId="61" xfId="0" applyFont="1" applyFill="1" applyBorder="1" applyAlignment="1">
      <alignment horizontal="center" vertical="center" shrinkToFit="1"/>
    </xf>
    <xf numFmtId="0" fontId="55" fillId="29" borderId="57" xfId="0" applyFont="1" applyFill="1" applyBorder="1" applyAlignment="1">
      <alignment horizontal="center" vertical="center" shrinkToFit="1"/>
    </xf>
    <xf numFmtId="0" fontId="55" fillId="29" borderId="0" xfId="0" applyFont="1" applyFill="1" applyBorder="1" applyAlignment="1">
      <alignment horizontal="center" vertical="center" shrinkToFit="1"/>
    </xf>
    <xf numFmtId="0" fontId="79" fillId="31" borderId="60" xfId="0" applyFont="1" applyFill="1" applyBorder="1" applyAlignment="1">
      <alignment horizontal="center" vertical="center" shrinkToFit="1"/>
    </xf>
    <xf numFmtId="0" fontId="79" fillId="31" borderId="67" xfId="0" applyFont="1" applyFill="1" applyBorder="1" applyAlignment="1">
      <alignment horizontal="center" vertical="center" shrinkToFit="1"/>
    </xf>
    <xf numFmtId="0" fontId="52" fillId="34" borderId="57" xfId="0" applyFont="1" applyFill="1" applyBorder="1" applyAlignment="1">
      <alignment horizontal="center" vertical="center" shrinkToFit="1"/>
    </xf>
    <xf numFmtId="0" fontId="52" fillId="34" borderId="0" xfId="0" applyFont="1" applyFill="1" applyBorder="1" applyAlignment="1">
      <alignment horizontal="center" vertical="center" shrinkToFit="1"/>
    </xf>
    <xf numFmtId="0" fontId="52" fillId="34" borderId="61" xfId="0" applyFont="1" applyFill="1" applyBorder="1" applyAlignment="1">
      <alignment horizontal="center" vertical="center" shrinkToFit="1"/>
    </xf>
    <xf numFmtId="0" fontId="80" fillId="37" borderId="57" xfId="0" applyFont="1" applyFill="1" applyBorder="1" applyAlignment="1">
      <alignment horizontal="center" vertical="center" shrinkToFit="1"/>
    </xf>
    <xf numFmtId="0" fontId="81" fillId="37" borderId="0" xfId="0" applyFont="1" applyFill="1" applyBorder="1" applyAlignment="1">
      <alignment horizontal="center" vertical="center" shrinkToFit="1"/>
    </xf>
    <xf numFmtId="0" fontId="81" fillId="37" borderId="61" xfId="0" applyFont="1" applyFill="1" applyBorder="1" applyAlignment="1">
      <alignment horizontal="center" vertical="center" shrinkToFit="1"/>
    </xf>
    <xf numFmtId="0" fontId="56" fillId="32" borderId="57" xfId="0" applyFont="1" applyFill="1" applyBorder="1" applyAlignment="1">
      <alignment horizontal="center" vertical="center" shrinkToFit="1"/>
    </xf>
    <xf numFmtId="0" fontId="56" fillId="32" borderId="0" xfId="0" applyFont="1" applyFill="1" applyBorder="1" applyAlignment="1">
      <alignment horizontal="center" vertical="center" shrinkToFit="1"/>
    </xf>
    <xf numFmtId="0" fontId="56" fillId="32" borderId="61" xfId="0" applyFont="1" applyFill="1" applyBorder="1" applyAlignment="1">
      <alignment horizontal="center" vertical="center" shrinkToFit="1"/>
    </xf>
    <xf numFmtId="0" fontId="54" fillId="31" borderId="56" xfId="0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0" fontId="24" fillId="0" borderId="57" xfId="0" applyFont="1" applyFill="1" applyBorder="1" applyAlignment="1">
      <alignment horizontal="center" vertical="center" shrinkToFit="1"/>
    </xf>
    <xf numFmtId="0" fontId="35" fillId="31" borderId="45" xfId="0" applyFont="1" applyFill="1" applyBorder="1" applyAlignment="1">
      <alignment horizontal="center" vertical="center" shrinkToFit="1"/>
    </xf>
    <xf numFmtId="0" fontId="35" fillId="31" borderId="58" xfId="0" applyFont="1" applyFill="1" applyBorder="1" applyAlignment="1">
      <alignment horizontal="center" vertical="center" shrinkToFit="1"/>
    </xf>
    <xf numFmtId="0" fontId="35" fillId="31" borderId="74" xfId="0" applyFont="1" applyFill="1" applyBorder="1" applyAlignment="1">
      <alignment horizontal="center" vertical="center" shrinkToFit="1"/>
    </xf>
    <xf numFmtId="0" fontId="75" fillId="31" borderId="48" xfId="0" applyFont="1" applyFill="1" applyBorder="1" applyAlignment="1">
      <alignment horizontal="center" vertical="center"/>
    </xf>
    <xf numFmtId="0" fontId="75" fillId="31" borderId="0" xfId="0" applyFont="1" applyFill="1" applyBorder="1" applyAlignment="1">
      <alignment horizontal="center" vertical="center"/>
    </xf>
    <xf numFmtId="0" fontId="68" fillId="30" borderId="57" xfId="0" applyFont="1" applyFill="1" applyBorder="1" applyAlignment="1">
      <alignment horizontal="center" vertical="center"/>
    </xf>
    <xf numFmtId="0" fontId="68" fillId="30" borderId="0" xfId="0" applyFont="1" applyFill="1" applyBorder="1" applyAlignment="1">
      <alignment horizontal="center" vertical="center"/>
    </xf>
    <xf numFmtId="0" fontId="68" fillId="30" borderId="61" xfId="0" applyFont="1" applyFill="1" applyBorder="1" applyAlignment="1">
      <alignment horizontal="center" vertical="center"/>
    </xf>
    <xf numFmtId="0" fontId="45" fillId="32" borderId="57" xfId="0" applyFont="1" applyFill="1" applyBorder="1" applyAlignment="1">
      <alignment horizontal="center" vertical="center"/>
    </xf>
    <xf numFmtId="0" fontId="45" fillId="32" borderId="0" xfId="0" applyFont="1" applyFill="1" applyBorder="1" applyAlignment="1">
      <alignment horizontal="center" vertical="center"/>
    </xf>
    <xf numFmtId="0" fontId="45" fillId="32" borderId="61" xfId="0" applyFont="1" applyFill="1" applyBorder="1" applyAlignment="1">
      <alignment horizontal="center" vertical="center"/>
    </xf>
    <xf numFmtId="0" fontId="53" fillId="25" borderId="57" xfId="0" applyFont="1" applyFill="1" applyBorder="1" applyAlignment="1">
      <alignment horizontal="center" vertical="center"/>
    </xf>
    <xf numFmtId="0" fontId="53" fillId="25" borderId="0" xfId="0" applyFont="1" applyFill="1" applyBorder="1" applyAlignment="1">
      <alignment horizontal="center" vertical="center"/>
    </xf>
    <xf numFmtId="0" fontId="53" fillId="25" borderId="61" xfId="0" applyFont="1" applyFill="1" applyBorder="1" applyAlignment="1">
      <alignment horizontal="center" vertical="center"/>
    </xf>
    <xf numFmtId="0" fontId="77" fillId="31" borderId="57" xfId="0" applyFont="1" applyFill="1" applyBorder="1" applyAlignment="1">
      <alignment horizontal="center" vertical="center"/>
    </xf>
    <xf numFmtId="0" fontId="78" fillId="31" borderId="0" xfId="0" applyFont="1" applyFill="1" applyBorder="1" applyAlignment="1">
      <alignment horizontal="center" vertical="center"/>
    </xf>
    <xf numFmtId="0" fontId="78" fillId="31" borderId="56" xfId="0" applyFont="1" applyFill="1" applyBorder="1" applyAlignment="1">
      <alignment horizontal="center" vertical="center"/>
    </xf>
    <xf numFmtId="0" fontId="35" fillId="34" borderId="45" xfId="0" applyFont="1" applyFill="1" applyBorder="1" applyAlignment="1">
      <alignment horizontal="center" vertical="center" shrinkToFit="1"/>
    </xf>
    <xf numFmtId="0" fontId="35" fillId="34" borderId="58" xfId="0" applyFont="1" applyFill="1" applyBorder="1" applyAlignment="1">
      <alignment horizontal="center" vertical="center" shrinkToFit="1"/>
    </xf>
    <xf numFmtId="0" fontId="35" fillId="34" borderId="74" xfId="0" applyFont="1" applyFill="1" applyBorder="1" applyAlignment="1">
      <alignment horizontal="center" vertical="center" shrinkToFit="1"/>
    </xf>
    <xf numFmtId="0" fontId="24" fillId="0" borderId="61" xfId="0" applyFont="1" applyFill="1" applyBorder="1" applyAlignment="1">
      <alignment horizontal="center" vertical="center" shrinkToFit="1"/>
    </xf>
    <xf numFmtId="0" fontId="77" fillId="34" borderId="48" xfId="0" applyFont="1" applyFill="1" applyBorder="1" applyAlignment="1">
      <alignment horizontal="center" vertical="center"/>
    </xf>
    <xf numFmtId="0" fontId="77" fillId="34" borderId="0" xfId="0" applyFont="1" applyFill="1" applyBorder="1" applyAlignment="1">
      <alignment horizontal="center" vertical="center"/>
    </xf>
    <xf numFmtId="0" fontId="88" fillId="32" borderId="57" xfId="0" applyFont="1" applyFill="1" applyBorder="1" applyAlignment="1">
      <alignment horizontal="center" vertical="center"/>
    </xf>
    <xf numFmtId="0" fontId="88" fillId="32" borderId="0" xfId="0" applyFont="1" applyFill="1" applyBorder="1" applyAlignment="1">
      <alignment horizontal="center" vertical="center"/>
    </xf>
    <xf numFmtId="0" fontId="82" fillId="37" borderId="57" xfId="0" applyFont="1" applyFill="1" applyBorder="1" applyAlignment="1">
      <alignment horizontal="center" vertical="center"/>
    </xf>
    <xf numFmtId="0" fontId="82" fillId="37" borderId="0" xfId="0" applyFont="1" applyFill="1" applyBorder="1" applyAlignment="1">
      <alignment horizontal="center" vertical="center"/>
    </xf>
    <xf numFmtId="0" fontId="43" fillId="28" borderId="57" xfId="0" applyFont="1" applyFill="1" applyBorder="1" applyAlignment="1">
      <alignment horizontal="center" vertical="center"/>
    </xf>
    <xf numFmtId="0" fontId="43" fillId="28" borderId="0" xfId="0" applyFont="1" applyFill="1" applyBorder="1" applyAlignment="1">
      <alignment horizontal="center" vertical="center"/>
    </xf>
    <xf numFmtId="0" fontId="43" fillId="28" borderId="61" xfId="0" applyFont="1" applyFill="1" applyBorder="1" applyAlignment="1">
      <alignment horizontal="center" vertical="center"/>
    </xf>
    <xf numFmtId="178" fontId="32" fillId="0" borderId="42" xfId="0" applyNumberFormat="1" applyFont="1" applyFill="1" applyBorder="1" applyAlignment="1">
      <alignment horizontal="center" vertical="center" wrapText="1"/>
    </xf>
    <xf numFmtId="178" fontId="32" fillId="0" borderId="49" xfId="0" applyNumberFormat="1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4" fillId="31" borderId="57" xfId="0" applyFont="1" applyFill="1" applyBorder="1" applyAlignment="1">
      <alignment horizontal="center" vertical="center" wrapText="1"/>
    </xf>
    <xf numFmtId="0" fontId="24" fillId="31" borderId="0" xfId="0" applyFont="1" applyFill="1" applyBorder="1" applyAlignment="1">
      <alignment horizontal="center" vertical="center" wrapText="1"/>
    </xf>
    <xf numFmtId="0" fontId="24" fillId="31" borderId="56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shrinkToFit="1"/>
    </xf>
    <xf numFmtId="0" fontId="24" fillId="31" borderId="53" xfId="0" applyFont="1" applyFill="1" applyBorder="1" applyAlignment="1">
      <alignment horizontal="center" vertical="center" shrinkToFit="1"/>
    </xf>
    <xf numFmtId="0" fontId="24" fillId="31" borderId="63" xfId="0" applyFont="1" applyFill="1" applyBorder="1" applyAlignment="1">
      <alignment horizontal="center" vertical="center" shrinkToFit="1"/>
    </xf>
    <xf numFmtId="0" fontId="24" fillId="31" borderId="65" xfId="0" applyFont="1" applyFill="1" applyBorder="1" applyAlignment="1">
      <alignment horizontal="center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0" fontId="24" fillId="34" borderId="57" xfId="0" applyFont="1" applyFill="1" applyBorder="1" applyAlignment="1">
      <alignment horizontal="center" vertical="center" wrapText="1"/>
    </xf>
    <xf numFmtId="0" fontId="24" fillId="34" borderId="0" xfId="0" applyFont="1" applyFill="1" applyBorder="1" applyAlignment="1">
      <alignment horizontal="center" vertical="center" wrapText="1"/>
    </xf>
    <xf numFmtId="0" fontId="24" fillId="34" borderId="56" xfId="0" applyFont="1" applyFill="1" applyBorder="1" applyAlignment="1">
      <alignment horizontal="center" vertical="center" wrapText="1"/>
    </xf>
    <xf numFmtId="0" fontId="24" fillId="34" borderId="53" xfId="0" applyFont="1" applyFill="1" applyBorder="1" applyAlignment="1">
      <alignment horizontal="center" vertical="center" shrinkToFit="1"/>
    </xf>
    <xf numFmtId="0" fontId="24" fillId="34" borderId="63" xfId="0" applyFont="1" applyFill="1" applyBorder="1" applyAlignment="1">
      <alignment horizontal="center" vertical="center" shrinkToFit="1"/>
    </xf>
    <xf numFmtId="0" fontId="24" fillId="34" borderId="6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77" fillId="34" borderId="57" xfId="0" applyFont="1" applyFill="1" applyBorder="1" applyAlignment="1">
      <alignment horizontal="center" vertical="center"/>
    </xf>
    <xf numFmtId="0" fontId="78" fillId="34" borderId="0" xfId="0" applyFont="1" applyFill="1" applyBorder="1" applyAlignment="1">
      <alignment horizontal="center" vertical="center"/>
    </xf>
    <xf numFmtId="0" fontId="78" fillId="34" borderId="56" xfId="0" applyFont="1" applyFill="1" applyBorder="1" applyAlignment="1">
      <alignment horizontal="center" vertical="center"/>
    </xf>
    <xf numFmtId="0" fontId="79" fillId="34" borderId="60" xfId="0" applyFont="1" applyFill="1" applyBorder="1" applyAlignment="1">
      <alignment horizontal="center" vertical="center" shrinkToFit="1"/>
    </xf>
    <xf numFmtId="0" fontId="79" fillId="34" borderId="67" xfId="0" applyFont="1" applyFill="1" applyBorder="1" applyAlignment="1">
      <alignment horizontal="center" vertical="center" shrinkToFit="1"/>
    </xf>
    <xf numFmtId="0" fontId="54" fillId="34" borderId="57" xfId="0" applyFont="1" applyFill="1" applyBorder="1" applyAlignment="1">
      <alignment horizontal="center" vertical="center" shrinkToFit="1"/>
    </xf>
    <xf numFmtId="0" fontId="54" fillId="34" borderId="0" xfId="0" applyFont="1" applyFill="1" applyBorder="1" applyAlignment="1">
      <alignment horizontal="center" vertical="center" shrinkToFit="1"/>
    </xf>
    <xf numFmtId="0" fontId="54" fillId="34" borderId="56" xfId="0" applyFont="1" applyFill="1" applyBorder="1" applyAlignment="1">
      <alignment horizontal="center" vertical="center" shrinkToFit="1"/>
    </xf>
    <xf numFmtId="0" fontId="84" fillId="31" borderId="57" xfId="0" applyFont="1" applyFill="1" applyBorder="1" applyAlignment="1">
      <alignment horizontal="center" vertical="center" shrinkToFit="1"/>
    </xf>
    <xf numFmtId="0" fontId="85" fillId="31" borderId="0" xfId="0" applyFont="1" applyFill="1" applyBorder="1" applyAlignment="1">
      <alignment horizontal="center" vertical="center" shrinkToFit="1"/>
    </xf>
    <xf numFmtId="0" fontId="70" fillId="25" borderId="57" xfId="0" applyFont="1" applyFill="1" applyBorder="1" applyAlignment="1">
      <alignment horizontal="center" vertical="center" shrinkToFit="1"/>
    </xf>
    <xf numFmtId="0" fontId="70" fillId="25" borderId="0" xfId="0" applyFont="1" applyFill="1" applyBorder="1" applyAlignment="1">
      <alignment horizontal="center" vertical="center" shrinkToFit="1"/>
    </xf>
    <xf numFmtId="0" fontId="70" fillId="25" borderId="61" xfId="0" applyFont="1" applyFill="1" applyBorder="1" applyAlignment="1">
      <alignment horizontal="center" vertical="center" shrinkToFit="1"/>
    </xf>
    <xf numFmtId="0" fontId="86" fillId="34" borderId="60" xfId="0" applyFont="1" applyFill="1" applyBorder="1" applyAlignment="1">
      <alignment horizontal="center" vertical="center" shrinkToFit="1"/>
    </xf>
    <xf numFmtId="0" fontId="76" fillId="33" borderId="57" xfId="0" applyFont="1" applyFill="1" applyBorder="1" applyAlignment="1">
      <alignment horizontal="center" vertical="center" shrinkToFit="1"/>
    </xf>
    <xf numFmtId="0" fontId="87" fillId="33" borderId="0" xfId="0" applyFont="1" applyFill="1" applyBorder="1" applyAlignment="1">
      <alignment horizontal="center" vertical="center" shrinkToFit="1"/>
    </xf>
    <xf numFmtId="0" fontId="74" fillId="32" borderId="57" xfId="0" applyFont="1" applyFill="1" applyBorder="1" applyAlignment="1">
      <alignment horizontal="center" vertical="center" shrinkToFit="1"/>
    </xf>
    <xf numFmtId="0" fontId="74" fillId="32" borderId="0" xfId="0" applyFont="1" applyFill="1" applyBorder="1" applyAlignment="1">
      <alignment horizontal="center" vertical="center" shrinkToFit="1"/>
    </xf>
    <xf numFmtId="0" fontId="74" fillId="32" borderId="61" xfId="0" applyFont="1" applyFill="1" applyBorder="1" applyAlignment="1">
      <alignment horizontal="center" vertical="center" shrinkToFit="1"/>
    </xf>
    <xf numFmtId="0" fontId="61" fillId="27" borderId="59" xfId="0" applyFont="1" applyFill="1" applyBorder="1" applyAlignment="1">
      <alignment horizontal="center" vertical="center" shrinkToFit="1"/>
    </xf>
    <xf numFmtId="0" fontId="61" fillId="27" borderId="60" xfId="0" applyFont="1" applyFill="1" applyBorder="1" applyAlignment="1">
      <alignment horizontal="center" vertical="center" shrinkToFit="1"/>
    </xf>
    <xf numFmtId="0" fontId="61" fillId="27" borderId="57" xfId="0" applyFont="1" applyFill="1" applyBorder="1" applyAlignment="1">
      <alignment horizontal="center" vertical="center" shrinkToFit="1"/>
    </xf>
    <xf numFmtId="0" fontId="83" fillId="32" borderId="48" xfId="0" applyFont="1" applyFill="1" applyBorder="1" applyAlignment="1">
      <alignment horizontal="center" vertical="center" shrinkToFit="1"/>
    </xf>
    <xf numFmtId="0" fontId="83" fillId="32" borderId="0" xfId="0" applyFont="1" applyFill="1" applyBorder="1" applyAlignment="1">
      <alignment horizontal="center" vertical="center" shrinkToFit="1"/>
    </xf>
    <xf numFmtId="0" fontId="83" fillId="32" borderId="61" xfId="0" applyFont="1" applyFill="1" applyBorder="1" applyAlignment="1">
      <alignment horizontal="center" vertical="center" shrinkToFit="1"/>
    </xf>
    <xf numFmtId="0" fontId="55" fillId="37" borderId="57" xfId="0" applyFont="1" applyFill="1" applyBorder="1" applyAlignment="1">
      <alignment horizontal="center" vertical="center"/>
    </xf>
    <xf numFmtId="0" fontId="55" fillId="37" borderId="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6" fillId="0" borderId="82" xfId="0" applyFont="1" applyBorder="1" applyAlignment="1">
      <alignment horizontal="left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29" xfId="0" applyFont="1" applyFill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39" fillId="0" borderId="21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 vertical="top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4" xfId="0" applyFont="1" applyFill="1" applyBorder="1" applyAlignment="1">
      <alignment horizontal="left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55" fillId="33" borderId="59" xfId="0" applyFont="1" applyFill="1" applyBorder="1" applyAlignment="1">
      <alignment horizontal="center" vertical="center" shrinkToFit="1"/>
    </xf>
    <xf numFmtId="0" fontId="55" fillId="33" borderId="60" xfId="0" applyFont="1" applyFill="1" applyBorder="1" applyAlignment="1">
      <alignment horizontal="center" vertical="center" shrinkToFit="1"/>
    </xf>
    <xf numFmtId="0" fontId="55" fillId="33" borderId="57" xfId="0" applyFont="1" applyFill="1" applyBorder="1" applyAlignment="1">
      <alignment horizontal="center" vertical="center" shrinkToFit="1"/>
    </xf>
    <xf numFmtId="0" fontId="89" fillId="38" borderId="53" xfId="0" applyFont="1" applyFill="1" applyBorder="1" applyAlignment="1">
      <alignment horizontal="center" vertical="center" shrinkToFit="1"/>
    </xf>
    <xf numFmtId="0" fontId="89" fillId="38" borderId="63" xfId="0" applyFont="1" applyFill="1" applyBorder="1" applyAlignment="1">
      <alignment horizontal="center" vertical="center" shrinkToFit="1"/>
    </xf>
    <xf numFmtId="0" fontId="89" fillId="38" borderId="54" xfId="0" applyFont="1" applyFill="1" applyBorder="1" applyAlignment="1">
      <alignment horizontal="center" vertical="center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3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FF99"/>
      <color rgb="FFCCCCFF"/>
      <color rgb="FF008000"/>
      <color rgb="FFFF9999"/>
      <color rgb="FF66FF99"/>
      <color rgb="FF6666FF"/>
      <color rgb="FFFF3399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openxmlformats.org/officeDocument/2006/relationships/image" Target="../media/image21.jpg"/><Relationship Id="rId3" Type="http://schemas.openxmlformats.org/officeDocument/2006/relationships/image" Target="../media/image3.png"/><Relationship Id="rId21" Type="http://schemas.microsoft.com/office/2007/relationships/hdphoto" Target="../media/hdphoto4.wdp"/><Relationship Id="rId7" Type="http://schemas.openxmlformats.org/officeDocument/2006/relationships/image" Target="../media/image6.png"/><Relationship Id="rId12" Type="http://schemas.openxmlformats.org/officeDocument/2006/relationships/image" Target="../media/image11.JPG"/><Relationship Id="rId17" Type="http://schemas.openxmlformats.org/officeDocument/2006/relationships/image" Target="../media/image15.png"/><Relationship Id="rId25" Type="http://schemas.openxmlformats.org/officeDocument/2006/relationships/image" Target="../media/image20.jfif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29" Type="http://schemas.openxmlformats.org/officeDocument/2006/relationships/image" Target="../media/image24.jp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png"/><Relationship Id="rId24" Type="http://schemas.microsoft.com/office/2007/relationships/hdphoto" Target="../media/hdphoto5.wdp"/><Relationship Id="rId32" Type="http://schemas.microsoft.com/office/2007/relationships/hdphoto" Target="../media/hdphoto6.wdp"/><Relationship Id="rId5" Type="http://schemas.microsoft.com/office/2007/relationships/hdphoto" Target="../media/hdphoto1.wdp"/><Relationship Id="rId15" Type="http://schemas.openxmlformats.org/officeDocument/2006/relationships/image" Target="../media/image13.jpg"/><Relationship Id="rId23" Type="http://schemas.openxmlformats.org/officeDocument/2006/relationships/image" Target="../media/image19.png"/><Relationship Id="rId28" Type="http://schemas.openxmlformats.org/officeDocument/2006/relationships/image" Target="../media/image23.jpeg"/><Relationship Id="rId10" Type="http://schemas.openxmlformats.org/officeDocument/2006/relationships/image" Target="../media/image9.png"/><Relationship Id="rId19" Type="http://schemas.openxmlformats.org/officeDocument/2006/relationships/image" Target="../media/image16.jpg"/><Relationship Id="rId31" Type="http://schemas.openxmlformats.org/officeDocument/2006/relationships/image" Target="../media/image26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2.wdp"/><Relationship Id="rId22" Type="http://schemas.openxmlformats.org/officeDocument/2006/relationships/image" Target="../media/image18.png"/><Relationship Id="rId27" Type="http://schemas.openxmlformats.org/officeDocument/2006/relationships/image" Target="../media/image22.jpeg"/><Relationship Id="rId30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406398</xdr:colOff>
      <xdr:row>2</xdr:row>
      <xdr:rowOff>304799</xdr:rowOff>
    </xdr:from>
    <xdr:to>
      <xdr:col>20</xdr:col>
      <xdr:colOff>631371</xdr:colOff>
      <xdr:row>4</xdr:row>
      <xdr:rowOff>262799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60941" y="304799"/>
          <a:ext cx="2413001" cy="720000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0</xdr:colOff>
      <xdr:row>2</xdr:row>
      <xdr:rowOff>182877</xdr:rowOff>
    </xdr:from>
    <xdr:to>
      <xdr:col>10</xdr:col>
      <xdr:colOff>566057</xdr:colOff>
      <xdr:row>4</xdr:row>
      <xdr:rowOff>272142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5290457" y="182877"/>
          <a:ext cx="2024743" cy="720636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357673</xdr:colOff>
      <xdr:row>0</xdr:row>
      <xdr:rowOff>0</xdr:rowOff>
    </xdr:from>
    <xdr:to>
      <xdr:col>5</xdr:col>
      <xdr:colOff>118186</xdr:colOff>
      <xdr:row>4</xdr:row>
      <xdr:rowOff>283031</xdr:rowOff>
    </xdr:to>
    <xdr:pic>
      <xdr:nvPicPr>
        <xdr:cNvPr id="25" name="圖片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730" y="0"/>
          <a:ext cx="2677885" cy="1262745"/>
        </a:xfrm>
        <a:prstGeom prst="rect">
          <a:avLst/>
        </a:prstGeom>
      </xdr:spPr>
    </xdr:pic>
    <xdr:clientData/>
  </xdr:twoCellAnchor>
  <xdr:twoCellAnchor editAs="oneCell">
    <xdr:from>
      <xdr:col>12</xdr:col>
      <xdr:colOff>170280</xdr:colOff>
      <xdr:row>14</xdr:row>
      <xdr:rowOff>256526</xdr:rowOff>
    </xdr:from>
    <xdr:to>
      <xdr:col>13</xdr:col>
      <xdr:colOff>500743</xdr:colOff>
      <xdr:row>17</xdr:row>
      <xdr:rowOff>68876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8109" y="4610812"/>
          <a:ext cx="1059805" cy="933578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18</xdr:row>
      <xdr:rowOff>284735</xdr:rowOff>
    </xdr:from>
    <xdr:to>
      <xdr:col>2</xdr:col>
      <xdr:colOff>10886</xdr:colOff>
      <xdr:row>20</xdr:row>
      <xdr:rowOff>108858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6163021"/>
          <a:ext cx="751114" cy="62966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192312</xdr:colOff>
      <xdr:row>27</xdr:row>
      <xdr:rowOff>108857</xdr:rowOff>
    </xdr:from>
    <xdr:to>
      <xdr:col>13</xdr:col>
      <xdr:colOff>348344</xdr:colOff>
      <xdr:row>29</xdr:row>
      <xdr:rowOff>351969</xdr:rowOff>
    </xdr:to>
    <xdr:pic>
      <xdr:nvPicPr>
        <xdr:cNvPr id="12" name="圖片 11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192" b="47305" l="43431" r="8923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884" t="4752" r="10323" b="52666"/>
        <a:stretch/>
      </xdr:blipFill>
      <xdr:spPr>
        <a:xfrm>
          <a:off x="8400141" y="9046028"/>
          <a:ext cx="885374" cy="1048655"/>
        </a:xfrm>
        <a:prstGeom prst="rect">
          <a:avLst/>
        </a:prstGeom>
      </xdr:spPr>
    </xdr:pic>
    <xdr:clientData/>
  </xdr:twoCellAnchor>
  <xdr:twoCellAnchor editAs="oneCell">
    <xdr:from>
      <xdr:col>12</xdr:col>
      <xdr:colOff>269342</xdr:colOff>
      <xdr:row>19</xdr:row>
      <xdr:rowOff>65313</xdr:rowOff>
    </xdr:from>
    <xdr:to>
      <xdr:col>13</xdr:col>
      <xdr:colOff>123387</xdr:colOff>
      <xdr:row>20</xdr:row>
      <xdr:rowOff>286347</xdr:rowOff>
    </xdr:to>
    <xdr:pic>
      <xdr:nvPicPr>
        <xdr:cNvPr id="13" name="圖片 1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7" t="12577" r="53029" b="13858"/>
        <a:stretch/>
      </xdr:blipFill>
      <xdr:spPr>
        <a:xfrm>
          <a:off x="8477171" y="6346370"/>
          <a:ext cx="583387" cy="623806"/>
        </a:xfrm>
        <a:prstGeom prst="rect">
          <a:avLst/>
        </a:prstGeom>
      </xdr:spPr>
    </xdr:pic>
    <xdr:clientData/>
  </xdr:twoCellAnchor>
  <xdr:twoCellAnchor>
    <xdr:from>
      <xdr:col>12</xdr:col>
      <xdr:colOff>370114</xdr:colOff>
      <xdr:row>7</xdr:row>
      <xdr:rowOff>391886</xdr:rowOff>
    </xdr:from>
    <xdr:to>
      <xdr:col>13</xdr:col>
      <xdr:colOff>468086</xdr:colOff>
      <xdr:row>11</xdr:row>
      <xdr:rowOff>86180</xdr:rowOff>
    </xdr:to>
    <xdr:pic>
      <xdr:nvPicPr>
        <xdr:cNvPr id="37" name="圖片 3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77943" y="2405743"/>
          <a:ext cx="827314" cy="1305380"/>
        </a:xfrm>
        <a:prstGeom prst="rect">
          <a:avLst/>
        </a:prstGeom>
      </xdr:spPr>
    </xdr:pic>
    <xdr:clientData/>
  </xdr:twoCellAnchor>
  <xdr:twoCellAnchor>
    <xdr:from>
      <xdr:col>8</xdr:col>
      <xdr:colOff>21772</xdr:colOff>
      <xdr:row>27</xdr:row>
      <xdr:rowOff>181946</xdr:rowOff>
    </xdr:from>
    <xdr:to>
      <xdr:col>9</xdr:col>
      <xdr:colOff>681135</xdr:colOff>
      <xdr:row>29</xdr:row>
      <xdr:rowOff>281139</xdr:rowOff>
    </xdr:to>
    <xdr:grpSp>
      <xdr:nvGrpSpPr>
        <xdr:cNvPr id="32" name="群組 31"/>
        <xdr:cNvGrpSpPr/>
      </xdr:nvGrpSpPr>
      <xdr:grpSpPr>
        <a:xfrm>
          <a:off x="5312229" y="9119117"/>
          <a:ext cx="1388706" cy="904736"/>
          <a:chOff x="11627304" y="5624285"/>
          <a:chExt cx="1927678" cy="1209793"/>
        </a:xfrm>
      </xdr:grpSpPr>
      <xdr:pic>
        <xdr:nvPicPr>
          <xdr:cNvPr id="38" name="圖片 37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39" name="圖片 38"/>
          <xdr:cNvPicPr>
            <a:picLocks noChangeAspect="1"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645370</xdr:colOff>
      <xdr:row>9</xdr:row>
      <xdr:rowOff>53029</xdr:rowOff>
    </xdr:from>
    <xdr:to>
      <xdr:col>17</xdr:col>
      <xdr:colOff>382555</xdr:colOff>
      <xdr:row>10</xdr:row>
      <xdr:rowOff>352341</xdr:rowOff>
    </xdr:to>
    <xdr:pic>
      <xdr:nvPicPr>
        <xdr:cNvPr id="28" name="圖片 27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901"/>
        <a:stretch/>
      </xdr:blipFill>
      <xdr:spPr>
        <a:xfrm>
          <a:off x="11041227" y="2230172"/>
          <a:ext cx="1195871" cy="702083"/>
        </a:xfrm>
        <a:prstGeom prst="rect">
          <a:avLst/>
        </a:prstGeom>
      </xdr:spPr>
    </xdr:pic>
    <xdr:clientData/>
  </xdr:twoCellAnchor>
  <xdr:twoCellAnchor editAs="oneCell">
    <xdr:from>
      <xdr:col>16</xdr:col>
      <xdr:colOff>174168</xdr:colOff>
      <xdr:row>10</xdr:row>
      <xdr:rowOff>158621</xdr:rowOff>
    </xdr:from>
    <xdr:to>
      <xdr:col>17</xdr:col>
      <xdr:colOff>527954</xdr:colOff>
      <xdr:row>11</xdr:row>
      <xdr:rowOff>135399</xdr:rowOff>
    </xdr:to>
    <xdr:pic>
      <xdr:nvPicPr>
        <xdr:cNvPr id="29" name="圖片 28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645" b="-4956"/>
        <a:stretch/>
      </xdr:blipFill>
      <xdr:spPr>
        <a:xfrm rot="20764547">
          <a:off x="11299368" y="2662335"/>
          <a:ext cx="1083129" cy="379550"/>
        </a:xfrm>
        <a:prstGeom prst="rect">
          <a:avLst/>
        </a:prstGeom>
      </xdr:spPr>
    </xdr:pic>
    <xdr:clientData/>
  </xdr:twoCellAnchor>
  <xdr:twoCellAnchor editAs="oneCell">
    <xdr:from>
      <xdr:col>14</xdr:col>
      <xdr:colOff>413657</xdr:colOff>
      <xdr:row>32</xdr:row>
      <xdr:rowOff>97971</xdr:rowOff>
    </xdr:from>
    <xdr:to>
      <xdr:col>19</xdr:col>
      <xdr:colOff>43542</xdr:colOff>
      <xdr:row>34</xdr:row>
      <xdr:rowOff>54430</xdr:rowOff>
    </xdr:to>
    <xdr:pic>
      <xdr:nvPicPr>
        <xdr:cNvPr id="44" name="圖片 43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10080171" y="10570028"/>
          <a:ext cx="3276600" cy="446316"/>
        </a:xfrm>
        <a:prstGeom prst="rect">
          <a:avLst/>
        </a:prstGeom>
      </xdr:spPr>
    </xdr:pic>
    <xdr:clientData/>
  </xdr:twoCellAnchor>
  <xdr:twoCellAnchor editAs="oneCell">
    <xdr:from>
      <xdr:col>1</xdr:col>
      <xdr:colOff>65317</xdr:colOff>
      <xdr:row>7</xdr:row>
      <xdr:rowOff>163285</xdr:rowOff>
    </xdr:from>
    <xdr:to>
      <xdr:col>4</xdr:col>
      <xdr:colOff>576945</xdr:colOff>
      <xdr:row>12</xdr:row>
      <xdr:rowOff>108857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6250" b="77083" l="4417" r="93167">
                      <a14:foregroundMark x1="33500" y1="73500" x2="3508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4296" b="24295"/>
        <a:stretch/>
      </xdr:blipFill>
      <xdr:spPr>
        <a:xfrm>
          <a:off x="250374" y="2177142"/>
          <a:ext cx="2699657" cy="1959429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217715</xdr:colOff>
      <xdr:row>30</xdr:row>
      <xdr:rowOff>32657</xdr:rowOff>
    </xdr:from>
    <xdr:to>
      <xdr:col>14</xdr:col>
      <xdr:colOff>272143</xdr:colOff>
      <xdr:row>34</xdr:row>
      <xdr:rowOff>138793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9154886" y="10178143"/>
          <a:ext cx="783771" cy="922564"/>
        </a:xfrm>
        <a:prstGeom prst="rect">
          <a:avLst/>
        </a:prstGeom>
      </xdr:spPr>
    </xdr:pic>
    <xdr:clientData/>
  </xdr:twoCellAnchor>
  <xdr:twoCellAnchor editAs="oneCell">
    <xdr:from>
      <xdr:col>1</xdr:col>
      <xdr:colOff>424543</xdr:colOff>
      <xdr:row>11</xdr:row>
      <xdr:rowOff>304799</xdr:rowOff>
    </xdr:from>
    <xdr:to>
      <xdr:col>4</xdr:col>
      <xdr:colOff>32658</xdr:colOff>
      <xdr:row>12</xdr:row>
      <xdr:rowOff>130629</xdr:rowOff>
    </xdr:to>
    <xdr:pic>
      <xdr:nvPicPr>
        <xdr:cNvPr id="4" name="圖片 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65" t="69841" r="26984" b="24604"/>
        <a:stretch/>
      </xdr:blipFill>
      <xdr:spPr>
        <a:xfrm>
          <a:off x="609600" y="3929742"/>
          <a:ext cx="1796144" cy="228601"/>
        </a:xfrm>
        <a:prstGeom prst="rect">
          <a:avLst/>
        </a:prstGeom>
      </xdr:spPr>
    </xdr:pic>
    <xdr:clientData/>
  </xdr:twoCellAnchor>
  <xdr:twoCellAnchor editAs="oneCell">
    <xdr:from>
      <xdr:col>16</xdr:col>
      <xdr:colOff>272142</xdr:colOff>
      <xdr:row>5</xdr:row>
      <xdr:rowOff>304799</xdr:rowOff>
    </xdr:from>
    <xdr:to>
      <xdr:col>18</xdr:col>
      <xdr:colOff>65314</xdr:colOff>
      <xdr:row>7</xdr:row>
      <xdr:rowOff>351424</xdr:rowOff>
    </xdr:to>
    <xdr:pic>
      <xdr:nvPicPr>
        <xdr:cNvPr id="22" name="圖片 21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778" b="89778" l="3556" r="986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1439"/>
        <a:stretch/>
      </xdr:blipFill>
      <xdr:spPr>
        <a:xfrm>
          <a:off x="11397342" y="1600199"/>
          <a:ext cx="1251858" cy="765082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14</xdr:row>
      <xdr:rowOff>21771</xdr:rowOff>
    </xdr:from>
    <xdr:to>
      <xdr:col>10</xdr:col>
      <xdr:colOff>23950</xdr:colOff>
      <xdr:row>16</xdr:row>
      <xdr:rowOff>32657</xdr:rowOff>
    </xdr:to>
    <xdr:pic>
      <xdr:nvPicPr>
        <xdr:cNvPr id="23" name="圖片 22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/>
        <a:stretch/>
      </xdr:blipFill>
      <xdr:spPr>
        <a:xfrm>
          <a:off x="5519057" y="4376057"/>
          <a:ext cx="1254036" cy="729343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9</xdr:row>
      <xdr:rowOff>65317</xdr:rowOff>
    </xdr:from>
    <xdr:to>
      <xdr:col>9</xdr:col>
      <xdr:colOff>696685</xdr:colOff>
      <xdr:row>11</xdr:row>
      <xdr:rowOff>107611</xdr:rowOff>
    </xdr:to>
    <xdr:pic>
      <xdr:nvPicPr>
        <xdr:cNvPr id="24" name="圖片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804" b="100000" l="9620" r="9776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657" y="2884717"/>
          <a:ext cx="1349828" cy="847837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16</xdr:row>
      <xdr:rowOff>261257</xdr:rowOff>
    </xdr:from>
    <xdr:to>
      <xdr:col>9</xdr:col>
      <xdr:colOff>326572</xdr:colOff>
      <xdr:row>19</xdr:row>
      <xdr:rowOff>23949</xdr:rowOff>
    </xdr:to>
    <xdr:pic>
      <xdr:nvPicPr>
        <xdr:cNvPr id="26" name="圖片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315" y="5334000"/>
          <a:ext cx="947057" cy="971006"/>
        </a:xfrm>
        <a:prstGeom prst="rect">
          <a:avLst/>
        </a:prstGeom>
      </xdr:spPr>
    </xdr:pic>
    <xdr:clientData/>
  </xdr:twoCellAnchor>
  <xdr:twoCellAnchor editAs="oneCell">
    <xdr:from>
      <xdr:col>12</xdr:col>
      <xdr:colOff>348342</xdr:colOff>
      <xdr:row>23</xdr:row>
      <xdr:rowOff>97971</xdr:rowOff>
    </xdr:from>
    <xdr:to>
      <xdr:col>14</xdr:col>
      <xdr:colOff>130629</xdr:colOff>
      <xdr:row>26</xdr:row>
      <xdr:rowOff>174171</xdr:rowOff>
    </xdr:to>
    <xdr:pic>
      <xdr:nvPicPr>
        <xdr:cNvPr id="30" name="圖片 29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98" r="4842"/>
        <a:stretch/>
      </xdr:blipFill>
      <xdr:spPr>
        <a:xfrm>
          <a:off x="8556171" y="7511142"/>
          <a:ext cx="1240972" cy="1197429"/>
        </a:xfrm>
        <a:prstGeom prst="rect">
          <a:avLst/>
        </a:prstGeom>
      </xdr:spPr>
    </xdr:pic>
    <xdr:clientData/>
  </xdr:twoCellAnchor>
  <xdr:twoCellAnchor editAs="oneCell">
    <xdr:from>
      <xdr:col>16</xdr:col>
      <xdr:colOff>185056</xdr:colOff>
      <xdr:row>24</xdr:row>
      <xdr:rowOff>32656</xdr:rowOff>
    </xdr:from>
    <xdr:to>
      <xdr:col>17</xdr:col>
      <xdr:colOff>359228</xdr:colOff>
      <xdr:row>26</xdr:row>
      <xdr:rowOff>12798</xdr:rowOff>
    </xdr:to>
    <xdr:pic>
      <xdr:nvPicPr>
        <xdr:cNvPr id="31" name="圖片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256" y="7761513"/>
          <a:ext cx="903515" cy="785685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163286</xdr:colOff>
      <xdr:row>27</xdr:row>
      <xdr:rowOff>65314</xdr:rowOff>
    </xdr:from>
    <xdr:to>
      <xdr:col>5</xdr:col>
      <xdr:colOff>337457</xdr:colOff>
      <xdr:row>29</xdr:row>
      <xdr:rowOff>69308</xdr:rowOff>
    </xdr:to>
    <xdr:pic>
      <xdr:nvPicPr>
        <xdr:cNvPr id="8" name="圖片 7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20762"/>
        <a:stretch/>
      </xdr:blipFill>
      <xdr:spPr>
        <a:xfrm>
          <a:off x="2536372" y="9002485"/>
          <a:ext cx="903514" cy="809537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24</xdr:row>
      <xdr:rowOff>43543</xdr:rowOff>
    </xdr:from>
    <xdr:to>
      <xdr:col>2</xdr:col>
      <xdr:colOff>119743</xdr:colOff>
      <xdr:row>26</xdr:row>
      <xdr:rowOff>38100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7772400"/>
          <a:ext cx="816429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696684</xdr:colOff>
      <xdr:row>14</xdr:row>
      <xdr:rowOff>10886</xdr:rowOff>
    </xdr:from>
    <xdr:to>
      <xdr:col>5</xdr:col>
      <xdr:colOff>206827</xdr:colOff>
      <xdr:row>16</xdr:row>
      <xdr:rowOff>61686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27" y="4365172"/>
          <a:ext cx="968829" cy="769257"/>
        </a:xfrm>
        <a:prstGeom prst="rect">
          <a:avLst/>
        </a:prstGeom>
      </xdr:spPr>
    </xdr:pic>
    <xdr:clientData/>
  </xdr:twoCellAnchor>
  <xdr:twoCellAnchor editAs="oneCell">
    <xdr:from>
      <xdr:col>4</xdr:col>
      <xdr:colOff>533399</xdr:colOff>
      <xdr:row>18</xdr:row>
      <xdr:rowOff>32657</xdr:rowOff>
    </xdr:from>
    <xdr:to>
      <xdr:col>5</xdr:col>
      <xdr:colOff>707571</xdr:colOff>
      <xdr:row>19</xdr:row>
      <xdr:rowOff>318218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6485" y="5910943"/>
          <a:ext cx="903515" cy="688332"/>
        </a:xfrm>
        <a:prstGeom prst="rect">
          <a:avLst/>
        </a:prstGeom>
      </xdr:spPr>
    </xdr:pic>
    <xdr:clientData/>
  </xdr:twoCellAnchor>
  <xdr:twoCellAnchor editAs="oneCell">
    <xdr:from>
      <xdr:col>16</xdr:col>
      <xdr:colOff>206829</xdr:colOff>
      <xdr:row>28</xdr:row>
      <xdr:rowOff>54428</xdr:rowOff>
    </xdr:from>
    <xdr:to>
      <xdr:col>17</xdr:col>
      <xdr:colOff>188524</xdr:colOff>
      <xdr:row>29</xdr:row>
      <xdr:rowOff>368547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2029" y="9394371"/>
          <a:ext cx="711038" cy="716890"/>
        </a:xfrm>
        <a:prstGeom prst="rect">
          <a:avLst/>
        </a:prstGeom>
      </xdr:spPr>
    </xdr:pic>
    <xdr:clientData/>
  </xdr:twoCellAnchor>
  <xdr:twoCellAnchor editAs="oneCell">
    <xdr:from>
      <xdr:col>16</xdr:col>
      <xdr:colOff>359228</xdr:colOff>
      <xdr:row>17</xdr:row>
      <xdr:rowOff>381000</xdr:rowOff>
    </xdr:from>
    <xdr:to>
      <xdr:col>17</xdr:col>
      <xdr:colOff>530481</xdr:colOff>
      <xdr:row>20</xdr:row>
      <xdr:rowOff>180923</xdr:rowOff>
    </xdr:to>
    <xdr:pic>
      <xdr:nvPicPr>
        <xdr:cNvPr id="34" name="圖片 33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730" t="15816" r="10603"/>
        <a:stretch/>
      </xdr:blipFill>
      <xdr:spPr>
        <a:xfrm>
          <a:off x="11484428" y="5856514"/>
          <a:ext cx="900596" cy="1008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U36"/>
  <sheetViews>
    <sheetView topLeftCell="A15" zoomScale="70" zoomScaleNormal="70" workbookViewId="0">
      <selection activeCell="X26" sqref="X26"/>
    </sheetView>
  </sheetViews>
  <sheetFormatPr defaultColWidth="9" defaultRowHeight="16.2" x14ac:dyDescent="0.3"/>
  <cols>
    <col min="1" max="1" width="2.6640625" style="96" customWidth="1"/>
    <col min="2" max="21" width="10.6640625" style="141" customWidth="1"/>
    <col min="22" max="16384" width="9" style="96"/>
  </cols>
  <sheetData>
    <row r="3" spans="2:21" ht="19.95" customHeight="1" x14ac:dyDescent="0.4">
      <c r="B3" s="232"/>
      <c r="C3" s="232"/>
      <c r="D3" s="232"/>
      <c r="E3" s="232"/>
      <c r="F3" s="232"/>
      <c r="J3" s="187"/>
      <c r="K3" s="187"/>
      <c r="L3" s="218"/>
      <c r="M3" s="218"/>
      <c r="N3" s="218"/>
      <c r="O3" s="218"/>
      <c r="P3" s="218"/>
      <c r="Q3" s="142"/>
      <c r="R3" s="142"/>
      <c r="S3" s="142"/>
      <c r="T3" s="142"/>
      <c r="U3" s="143"/>
    </row>
    <row r="4" spans="2:21" ht="25.2" customHeight="1" x14ac:dyDescent="0.4">
      <c r="B4" s="144"/>
      <c r="C4" s="144"/>
      <c r="D4" s="144"/>
      <c r="E4" s="144"/>
      <c r="F4" s="144"/>
      <c r="J4" s="185"/>
      <c r="K4" s="185"/>
      <c r="L4" s="218"/>
      <c r="M4" s="218"/>
      <c r="N4" s="218"/>
      <c r="O4" s="218"/>
      <c r="P4" s="218"/>
      <c r="Q4" s="142"/>
      <c r="R4" s="142"/>
      <c r="S4" s="142"/>
      <c r="T4" s="142"/>
      <c r="U4" s="143"/>
    </row>
    <row r="5" spans="2:21" ht="25.2" customHeight="1" thickBot="1" x14ac:dyDescent="0.45">
      <c r="B5" s="144"/>
      <c r="C5" s="144"/>
      <c r="D5" s="144"/>
      <c r="E5" s="144"/>
      <c r="F5" s="144"/>
      <c r="J5" s="186"/>
      <c r="K5" s="186"/>
      <c r="L5" s="219"/>
      <c r="M5" s="219"/>
      <c r="N5" s="219"/>
      <c r="O5" s="219"/>
      <c r="P5" s="219"/>
      <c r="Q5" s="142"/>
      <c r="R5" s="142"/>
      <c r="S5" s="142"/>
      <c r="T5" s="142"/>
      <c r="U5" s="143"/>
    </row>
    <row r="6" spans="2:21" s="124" customFormat="1" ht="25.2" customHeight="1" x14ac:dyDescent="0.4">
      <c r="B6" s="233" t="s">
        <v>319</v>
      </c>
      <c r="C6" s="234"/>
      <c r="D6" s="234"/>
      <c r="E6" s="234"/>
      <c r="F6" s="220" t="s">
        <v>176</v>
      </c>
      <c r="G6" s="220"/>
      <c r="H6" s="220"/>
      <c r="I6" s="220"/>
      <c r="J6" s="220" t="s">
        <v>177</v>
      </c>
      <c r="K6" s="220"/>
      <c r="L6" s="220"/>
      <c r="M6" s="235"/>
      <c r="N6" s="220" t="s">
        <v>178</v>
      </c>
      <c r="O6" s="220"/>
      <c r="P6" s="220"/>
      <c r="Q6" s="220"/>
      <c r="R6" s="220" t="s">
        <v>179</v>
      </c>
      <c r="S6" s="220"/>
      <c r="T6" s="220"/>
      <c r="U6" s="221"/>
    </row>
    <row r="7" spans="2:21" s="139" customFormat="1" ht="31.95" customHeight="1" x14ac:dyDescent="0.3">
      <c r="B7" s="222" t="s">
        <v>175</v>
      </c>
      <c r="C7" s="223"/>
      <c r="D7" s="223"/>
      <c r="E7" s="223"/>
      <c r="F7" s="224" t="s">
        <v>190</v>
      </c>
      <c r="G7" s="224"/>
      <c r="H7" s="224"/>
      <c r="I7" s="224"/>
      <c r="J7" s="225" t="s">
        <v>49</v>
      </c>
      <c r="K7" s="226"/>
      <c r="L7" s="226"/>
      <c r="M7" s="227"/>
      <c r="N7" s="228" t="s">
        <v>79</v>
      </c>
      <c r="O7" s="228"/>
      <c r="P7" s="228"/>
      <c r="Q7" s="228"/>
      <c r="R7" s="229" t="s">
        <v>235</v>
      </c>
      <c r="S7" s="230"/>
      <c r="T7" s="230"/>
      <c r="U7" s="231"/>
    </row>
    <row r="8" spans="2:21" s="140" customFormat="1" ht="31.95" customHeight="1" x14ac:dyDescent="0.7">
      <c r="B8" s="236"/>
      <c r="C8" s="237"/>
      <c r="D8" s="237"/>
      <c r="E8" s="237"/>
      <c r="F8" s="238" t="s">
        <v>318</v>
      </c>
      <c r="G8" s="239"/>
      <c r="H8" s="239"/>
      <c r="I8" s="240"/>
      <c r="J8" s="241" t="s">
        <v>214</v>
      </c>
      <c r="K8" s="242"/>
      <c r="L8" s="242"/>
      <c r="M8" s="243"/>
      <c r="N8" s="244" t="s">
        <v>199</v>
      </c>
      <c r="O8" s="244"/>
      <c r="P8" s="244"/>
      <c r="Q8" s="244"/>
      <c r="R8" s="245" t="s">
        <v>247</v>
      </c>
      <c r="S8" s="246"/>
      <c r="T8" s="246"/>
      <c r="U8" s="247"/>
    </row>
    <row r="9" spans="2:21" s="140" customFormat="1" ht="31.95" customHeight="1" x14ac:dyDescent="0.7">
      <c r="B9" s="248"/>
      <c r="C9" s="249"/>
      <c r="D9" s="249"/>
      <c r="E9" s="249"/>
      <c r="F9" s="250" t="s">
        <v>205</v>
      </c>
      <c r="G9" s="251"/>
      <c r="H9" s="251"/>
      <c r="I9" s="252"/>
      <c r="J9" s="253" t="s">
        <v>215</v>
      </c>
      <c r="K9" s="254"/>
      <c r="L9" s="254"/>
      <c r="M9" s="255"/>
      <c r="N9" s="256" t="s">
        <v>191</v>
      </c>
      <c r="O9" s="256"/>
      <c r="P9" s="256"/>
      <c r="Q9" s="256"/>
      <c r="R9" s="257" t="s">
        <v>336</v>
      </c>
      <c r="S9" s="258"/>
      <c r="T9" s="258"/>
      <c r="U9" s="259"/>
    </row>
    <row r="10" spans="2:21" s="140" customFormat="1" ht="31.95" customHeight="1" x14ac:dyDescent="0.7">
      <c r="B10" s="260"/>
      <c r="C10" s="261"/>
      <c r="D10" s="261"/>
      <c r="E10" s="261"/>
      <c r="F10" s="262" t="s">
        <v>240</v>
      </c>
      <c r="G10" s="262"/>
      <c r="H10" s="262"/>
      <c r="I10" s="262"/>
      <c r="J10" s="263" t="s">
        <v>216</v>
      </c>
      <c r="K10" s="264"/>
      <c r="L10" s="264"/>
      <c r="M10" s="265"/>
      <c r="N10" s="266" t="s">
        <v>227</v>
      </c>
      <c r="O10" s="266"/>
      <c r="P10" s="266"/>
      <c r="Q10" s="266"/>
      <c r="R10" s="267" t="s">
        <v>248</v>
      </c>
      <c r="S10" s="268"/>
      <c r="T10" s="268"/>
      <c r="U10" s="269"/>
    </row>
    <row r="11" spans="2:21" s="140" customFormat="1" ht="31.95" customHeight="1" x14ac:dyDescent="0.7">
      <c r="B11" s="270"/>
      <c r="C11" s="271"/>
      <c r="D11" s="271"/>
      <c r="E11" s="271"/>
      <c r="F11" s="272" t="s">
        <v>329</v>
      </c>
      <c r="G11" s="272"/>
      <c r="H11" s="272"/>
      <c r="I11" s="272"/>
      <c r="J11" s="273" t="s">
        <v>328</v>
      </c>
      <c r="K11" s="271"/>
      <c r="L11" s="271"/>
      <c r="M11" s="274"/>
      <c r="N11" s="271" t="s">
        <v>143</v>
      </c>
      <c r="O11" s="271"/>
      <c r="P11" s="271"/>
      <c r="Q11" s="271"/>
      <c r="R11" s="275" t="s">
        <v>84</v>
      </c>
      <c r="S11" s="276"/>
      <c r="T11" s="276"/>
      <c r="U11" s="277"/>
    </row>
    <row r="12" spans="2:21" s="140" customFormat="1" ht="31.95" customHeight="1" x14ac:dyDescent="0.7">
      <c r="B12" s="278"/>
      <c r="C12" s="228"/>
      <c r="D12" s="228"/>
      <c r="E12" s="228"/>
      <c r="F12" s="279" t="s">
        <v>339</v>
      </c>
      <c r="G12" s="280"/>
      <c r="H12" s="280"/>
      <c r="I12" s="281"/>
      <c r="J12" s="282" t="s">
        <v>141</v>
      </c>
      <c r="K12" s="283"/>
      <c r="L12" s="283"/>
      <c r="M12" s="284"/>
      <c r="N12" s="283" t="s">
        <v>140</v>
      </c>
      <c r="O12" s="283"/>
      <c r="P12" s="283"/>
      <c r="Q12" s="283"/>
      <c r="R12" s="285" t="s">
        <v>195</v>
      </c>
      <c r="S12" s="286"/>
      <c r="T12" s="286"/>
      <c r="U12" s="287"/>
    </row>
    <row r="13" spans="2:21" s="107" customFormat="1" ht="12.9" customHeight="1" x14ac:dyDescent="0.25">
      <c r="B13" s="130"/>
      <c r="C13" s="126"/>
      <c r="D13" s="127"/>
      <c r="E13" s="131"/>
      <c r="F13" s="148" t="s">
        <v>45</v>
      </c>
      <c r="G13" s="149">
        <f>'1月第一週明細'!W20</f>
        <v>741.6</v>
      </c>
      <c r="H13" s="148" t="s">
        <v>9</v>
      </c>
      <c r="I13" s="160">
        <f>'1月第一週明細'!W16</f>
        <v>24</v>
      </c>
      <c r="J13" s="148" t="s">
        <v>45</v>
      </c>
      <c r="K13" s="149">
        <f>'1月第一週明細'!W28</f>
        <v>726.1</v>
      </c>
      <c r="L13" s="148" t="s">
        <v>9</v>
      </c>
      <c r="M13" s="151">
        <f>'1月第一週明細'!W24</f>
        <v>24.5</v>
      </c>
      <c r="N13" s="152" t="s">
        <v>45</v>
      </c>
      <c r="O13" s="145">
        <f>'1月第一週明細'!W36</f>
        <v>730</v>
      </c>
      <c r="P13" s="146" t="s">
        <v>9</v>
      </c>
      <c r="Q13" s="147">
        <f>'1月第一週明細'!W32</f>
        <v>24</v>
      </c>
      <c r="R13" s="146" t="s">
        <v>45</v>
      </c>
      <c r="S13" s="145">
        <f>'1月第一週明細'!W44</f>
        <v>740.6</v>
      </c>
      <c r="T13" s="146" t="s">
        <v>9</v>
      </c>
      <c r="U13" s="153">
        <f>'1月第一週明細'!W40</f>
        <v>23</v>
      </c>
    </row>
    <row r="14" spans="2:21" s="107" customFormat="1" ht="12.9" customHeight="1" thickBot="1" x14ac:dyDescent="0.3">
      <c r="B14" s="132"/>
      <c r="C14" s="128"/>
      <c r="D14" s="129"/>
      <c r="E14" s="128"/>
      <c r="F14" s="156" t="s">
        <v>7</v>
      </c>
      <c r="G14" s="155">
        <f>'1月第一週明細'!W14</f>
        <v>103</v>
      </c>
      <c r="H14" s="156" t="s">
        <v>11</v>
      </c>
      <c r="I14" s="155">
        <f>'1月第一週明細'!W18</f>
        <v>28.399999999999995</v>
      </c>
      <c r="J14" s="156" t="s">
        <v>7</v>
      </c>
      <c r="K14" s="155">
        <f>'1月第一週明細'!W22</f>
        <v>98</v>
      </c>
      <c r="L14" s="156" t="s">
        <v>11</v>
      </c>
      <c r="M14" s="158">
        <f>'1月第一週明細'!W26</f>
        <v>28.400000000000002</v>
      </c>
      <c r="N14" s="214" t="s">
        <v>7</v>
      </c>
      <c r="O14" s="155">
        <f>'1月第一週明細'!W30</f>
        <v>100.5</v>
      </c>
      <c r="P14" s="156" t="s">
        <v>11</v>
      </c>
      <c r="Q14" s="157">
        <f>'1月第一週明細'!W34</f>
        <v>28</v>
      </c>
      <c r="R14" s="156" t="s">
        <v>7</v>
      </c>
      <c r="S14" s="155">
        <f>'1月第一週明細'!W38</f>
        <v>106</v>
      </c>
      <c r="T14" s="156" t="s">
        <v>11</v>
      </c>
      <c r="U14" s="158">
        <f>'1月第一週明細'!W42</f>
        <v>27.400000000000002</v>
      </c>
    </row>
    <row r="15" spans="2:21" s="124" customFormat="1" ht="25.2" customHeight="1" x14ac:dyDescent="0.4">
      <c r="B15" s="288" t="s">
        <v>180</v>
      </c>
      <c r="C15" s="289"/>
      <c r="D15" s="289"/>
      <c r="E15" s="290"/>
      <c r="F15" s="289" t="s">
        <v>181</v>
      </c>
      <c r="G15" s="289"/>
      <c r="H15" s="289"/>
      <c r="I15" s="289"/>
      <c r="J15" s="291" t="s">
        <v>182</v>
      </c>
      <c r="K15" s="289"/>
      <c r="L15" s="289"/>
      <c r="M15" s="289"/>
      <c r="N15" s="289" t="s">
        <v>183</v>
      </c>
      <c r="O15" s="289"/>
      <c r="P15" s="289"/>
      <c r="Q15" s="290"/>
      <c r="R15" s="289" t="s">
        <v>184</v>
      </c>
      <c r="S15" s="289"/>
      <c r="T15" s="289"/>
      <c r="U15" s="292"/>
    </row>
    <row r="16" spans="2:21" s="139" customFormat="1" ht="31.95" customHeight="1" x14ac:dyDescent="0.3">
      <c r="B16" s="316" t="s">
        <v>64</v>
      </c>
      <c r="C16" s="224"/>
      <c r="D16" s="224"/>
      <c r="E16" s="225"/>
      <c r="F16" s="225" t="s">
        <v>71</v>
      </c>
      <c r="G16" s="226"/>
      <c r="H16" s="226"/>
      <c r="I16" s="227"/>
      <c r="J16" s="225" t="s">
        <v>97</v>
      </c>
      <c r="K16" s="226"/>
      <c r="L16" s="226"/>
      <c r="M16" s="227"/>
      <c r="N16" s="317" t="s">
        <v>102</v>
      </c>
      <c r="O16" s="228"/>
      <c r="P16" s="228"/>
      <c r="Q16" s="228"/>
      <c r="R16" s="318" t="s">
        <v>317</v>
      </c>
      <c r="S16" s="319"/>
      <c r="T16" s="319"/>
      <c r="U16" s="320"/>
    </row>
    <row r="17" spans="2:21" s="140" customFormat="1" ht="31.95" customHeight="1" x14ac:dyDescent="0.7">
      <c r="B17" s="321" t="s">
        <v>233</v>
      </c>
      <c r="C17" s="322"/>
      <c r="D17" s="322"/>
      <c r="E17" s="322"/>
      <c r="F17" s="323" t="s">
        <v>193</v>
      </c>
      <c r="G17" s="324"/>
      <c r="H17" s="324"/>
      <c r="I17" s="325"/>
      <c r="J17" s="326" t="s">
        <v>201</v>
      </c>
      <c r="K17" s="327"/>
      <c r="L17" s="327"/>
      <c r="M17" s="328"/>
      <c r="N17" s="329" t="s">
        <v>196</v>
      </c>
      <c r="O17" s="330"/>
      <c r="P17" s="330"/>
      <c r="Q17" s="331"/>
      <c r="R17" s="332" t="s">
        <v>197</v>
      </c>
      <c r="S17" s="333"/>
      <c r="T17" s="333"/>
      <c r="U17" s="334"/>
    </row>
    <row r="18" spans="2:21" s="140" customFormat="1" ht="31.95" customHeight="1" x14ac:dyDescent="0.7">
      <c r="B18" s="293" t="s">
        <v>353</v>
      </c>
      <c r="C18" s="294"/>
      <c r="D18" s="294"/>
      <c r="E18" s="295"/>
      <c r="F18" s="296" t="s">
        <v>194</v>
      </c>
      <c r="G18" s="297"/>
      <c r="H18" s="297"/>
      <c r="I18" s="298"/>
      <c r="J18" s="299" t="s">
        <v>242</v>
      </c>
      <c r="K18" s="300"/>
      <c r="L18" s="300"/>
      <c r="M18" s="301"/>
      <c r="N18" s="302" t="s">
        <v>341</v>
      </c>
      <c r="O18" s="303"/>
      <c r="P18" s="303"/>
      <c r="Q18" s="303"/>
      <c r="R18" s="304" t="s">
        <v>167</v>
      </c>
      <c r="S18" s="304"/>
      <c r="T18" s="304"/>
      <c r="U18" s="305"/>
    </row>
    <row r="19" spans="2:21" s="140" customFormat="1" ht="31.95" customHeight="1" x14ac:dyDescent="0.7">
      <c r="B19" s="425" t="s">
        <v>316</v>
      </c>
      <c r="C19" s="426"/>
      <c r="D19" s="426"/>
      <c r="E19" s="427"/>
      <c r="F19" s="306" t="s">
        <v>239</v>
      </c>
      <c r="G19" s="307"/>
      <c r="H19" s="307"/>
      <c r="I19" s="308"/>
      <c r="J19" s="309" t="s">
        <v>241</v>
      </c>
      <c r="K19" s="310"/>
      <c r="L19" s="310"/>
      <c r="M19" s="311"/>
      <c r="N19" s="312" t="s">
        <v>355</v>
      </c>
      <c r="O19" s="313"/>
      <c r="P19" s="313"/>
      <c r="Q19" s="314"/>
      <c r="R19" s="296" t="s">
        <v>244</v>
      </c>
      <c r="S19" s="297"/>
      <c r="T19" s="297"/>
      <c r="U19" s="315"/>
    </row>
    <row r="20" spans="2:21" s="140" customFormat="1" ht="31.95" customHeight="1" x14ac:dyDescent="0.7">
      <c r="B20" s="350" t="s">
        <v>105</v>
      </c>
      <c r="C20" s="272"/>
      <c r="D20" s="272"/>
      <c r="E20" s="273"/>
      <c r="F20" s="272" t="s">
        <v>83</v>
      </c>
      <c r="G20" s="272"/>
      <c r="H20" s="272"/>
      <c r="I20" s="272"/>
      <c r="J20" s="272" t="s">
        <v>65</v>
      </c>
      <c r="K20" s="272"/>
      <c r="L20" s="272"/>
      <c r="M20" s="272"/>
      <c r="N20" s="272" t="s">
        <v>192</v>
      </c>
      <c r="O20" s="272"/>
      <c r="P20" s="272"/>
      <c r="Q20" s="273"/>
      <c r="R20" s="351" t="s">
        <v>65</v>
      </c>
      <c r="S20" s="352"/>
      <c r="T20" s="352"/>
      <c r="U20" s="353"/>
    </row>
    <row r="21" spans="2:21" s="140" customFormat="1" ht="31.95" customHeight="1" x14ac:dyDescent="0.7">
      <c r="B21" s="358" t="s">
        <v>234</v>
      </c>
      <c r="C21" s="354"/>
      <c r="D21" s="354"/>
      <c r="E21" s="282"/>
      <c r="F21" s="354" t="s">
        <v>264</v>
      </c>
      <c r="G21" s="354"/>
      <c r="H21" s="354"/>
      <c r="I21" s="354"/>
      <c r="J21" s="354" t="s">
        <v>322</v>
      </c>
      <c r="K21" s="354"/>
      <c r="L21" s="354"/>
      <c r="M21" s="354"/>
      <c r="N21" s="282" t="s">
        <v>243</v>
      </c>
      <c r="O21" s="283"/>
      <c r="P21" s="283"/>
      <c r="Q21" s="283"/>
      <c r="R21" s="355" t="s">
        <v>321</v>
      </c>
      <c r="S21" s="356"/>
      <c r="T21" s="356"/>
      <c r="U21" s="357"/>
    </row>
    <row r="22" spans="2:21" s="107" customFormat="1" ht="12.9" customHeight="1" x14ac:dyDescent="0.25">
      <c r="B22" s="159" t="s">
        <v>45</v>
      </c>
      <c r="C22" s="149">
        <f>'1月第二週明細'!W12</f>
        <v>763.5</v>
      </c>
      <c r="D22" s="148" t="s">
        <v>9</v>
      </c>
      <c r="E22" s="160">
        <f>'1月第二週明細'!W8</f>
        <v>23.5</v>
      </c>
      <c r="F22" s="148" t="s">
        <v>45</v>
      </c>
      <c r="G22" s="149">
        <f>'1月第二週明細'!W20</f>
        <v>750.4</v>
      </c>
      <c r="H22" s="148" t="s">
        <v>9</v>
      </c>
      <c r="I22" s="160">
        <f>'1月第二週明細'!W16</f>
        <v>24</v>
      </c>
      <c r="J22" s="148" t="s">
        <v>45</v>
      </c>
      <c r="K22" s="149">
        <f>'1月第二週明細'!W28</f>
        <v>709.1</v>
      </c>
      <c r="L22" s="148" t="s">
        <v>9</v>
      </c>
      <c r="M22" s="150">
        <f>'1月第二週明細'!W24</f>
        <v>23.5</v>
      </c>
      <c r="N22" s="148" t="s">
        <v>45</v>
      </c>
      <c r="O22" s="149">
        <f>'1月第二週明細'!W36</f>
        <v>733.3</v>
      </c>
      <c r="P22" s="148" t="s">
        <v>9</v>
      </c>
      <c r="Q22" s="150">
        <f>'1月第二週明細'!W32</f>
        <v>24.5</v>
      </c>
      <c r="R22" s="148" t="s">
        <v>45</v>
      </c>
      <c r="S22" s="149">
        <f>'1月第二週明細'!W44</f>
        <v>718.8</v>
      </c>
      <c r="T22" s="148" t="s">
        <v>9</v>
      </c>
      <c r="U22" s="151">
        <f>'1月第二週明細'!W40</f>
        <v>24</v>
      </c>
    </row>
    <row r="23" spans="2:21" s="107" customFormat="1" ht="12.9" customHeight="1" thickBot="1" x14ac:dyDescent="0.3">
      <c r="B23" s="154" t="s">
        <v>7</v>
      </c>
      <c r="C23" s="155">
        <f>'1月第二週明細'!W6</f>
        <v>109.5</v>
      </c>
      <c r="D23" s="156" t="s">
        <v>11</v>
      </c>
      <c r="E23" s="155">
        <f>'1月第二週明細'!W10</f>
        <v>28.5</v>
      </c>
      <c r="F23" s="156" t="s">
        <v>7</v>
      </c>
      <c r="G23" s="155">
        <f>'1月第二週明細'!W14</f>
        <v>105</v>
      </c>
      <c r="H23" s="156" t="s">
        <v>47</v>
      </c>
      <c r="I23" s="155">
        <f>'1月第二週明細'!W18</f>
        <v>28.599999999999998</v>
      </c>
      <c r="J23" s="156" t="s">
        <v>7</v>
      </c>
      <c r="K23" s="155">
        <f>'1月第二週明細'!W22</f>
        <v>97.5</v>
      </c>
      <c r="L23" s="156" t="s">
        <v>11</v>
      </c>
      <c r="M23" s="157">
        <f>'1月第二週明細'!W26</f>
        <v>26.900000000000002</v>
      </c>
      <c r="N23" s="161" t="s">
        <v>7</v>
      </c>
      <c r="O23" s="162">
        <f>'1月第二週明細'!W30</f>
        <v>99.5</v>
      </c>
      <c r="P23" s="161" t="s">
        <v>11</v>
      </c>
      <c r="Q23" s="163">
        <f>'1月第二週明細'!W34</f>
        <v>28.7</v>
      </c>
      <c r="R23" s="161" t="s">
        <v>7</v>
      </c>
      <c r="S23" s="162">
        <f>'1月第二週明細'!W38</f>
        <v>98</v>
      </c>
      <c r="T23" s="161" t="s">
        <v>11</v>
      </c>
      <c r="U23" s="164">
        <f>'1月第二週明細'!W42</f>
        <v>27.7</v>
      </c>
    </row>
    <row r="24" spans="2:21" s="124" customFormat="1" ht="25.2" customHeight="1" x14ac:dyDescent="0.4">
      <c r="B24" s="348" t="s">
        <v>185</v>
      </c>
      <c r="C24" s="220"/>
      <c r="D24" s="220"/>
      <c r="E24" s="235"/>
      <c r="F24" s="220" t="s">
        <v>186</v>
      </c>
      <c r="G24" s="220"/>
      <c r="H24" s="220"/>
      <c r="I24" s="220"/>
      <c r="J24" s="349" t="s">
        <v>202</v>
      </c>
      <c r="K24" s="220"/>
      <c r="L24" s="220"/>
      <c r="M24" s="235"/>
      <c r="N24" s="220" t="s">
        <v>187</v>
      </c>
      <c r="O24" s="220"/>
      <c r="P24" s="220"/>
      <c r="Q24" s="220"/>
      <c r="R24" s="220" t="s">
        <v>188</v>
      </c>
      <c r="S24" s="220"/>
      <c r="T24" s="220"/>
      <c r="U24" s="221"/>
    </row>
    <row r="25" spans="2:21" s="139" customFormat="1" ht="31.95" customHeight="1" x14ac:dyDescent="0.3">
      <c r="B25" s="316" t="s">
        <v>49</v>
      </c>
      <c r="C25" s="224"/>
      <c r="D25" s="224"/>
      <c r="E25" s="225"/>
      <c r="F25" s="225" t="s">
        <v>72</v>
      </c>
      <c r="G25" s="226"/>
      <c r="H25" s="226"/>
      <c r="I25" s="226"/>
      <c r="J25" s="224" t="s">
        <v>49</v>
      </c>
      <c r="K25" s="224"/>
      <c r="L25" s="224"/>
      <c r="M25" s="225"/>
      <c r="N25" s="317" t="s">
        <v>63</v>
      </c>
      <c r="O25" s="228"/>
      <c r="P25" s="228"/>
      <c r="Q25" s="338"/>
      <c r="R25" s="335" t="s">
        <v>315</v>
      </c>
      <c r="S25" s="336"/>
      <c r="T25" s="336"/>
      <c r="U25" s="337"/>
    </row>
    <row r="26" spans="2:21" s="140" customFormat="1" ht="31.95" customHeight="1" x14ac:dyDescent="0.7">
      <c r="B26" s="339" t="s">
        <v>106</v>
      </c>
      <c r="C26" s="340"/>
      <c r="D26" s="340"/>
      <c r="E26" s="340"/>
      <c r="F26" s="341" t="s">
        <v>331</v>
      </c>
      <c r="G26" s="342"/>
      <c r="H26" s="342"/>
      <c r="I26" s="342"/>
      <c r="J26" s="343" t="s">
        <v>203</v>
      </c>
      <c r="K26" s="344"/>
      <c r="L26" s="344"/>
      <c r="M26" s="344"/>
      <c r="N26" s="345" t="s">
        <v>323</v>
      </c>
      <c r="O26" s="346"/>
      <c r="P26" s="346"/>
      <c r="Q26" s="347"/>
      <c r="R26" s="366" t="s">
        <v>324</v>
      </c>
      <c r="S26" s="367"/>
      <c r="T26" s="367"/>
      <c r="U26" s="368"/>
    </row>
    <row r="27" spans="2:21" s="140" customFormat="1" ht="31.95" customHeight="1" x14ac:dyDescent="0.7">
      <c r="B27" s="388" t="s">
        <v>350</v>
      </c>
      <c r="C27" s="389"/>
      <c r="D27" s="389"/>
      <c r="E27" s="390"/>
      <c r="F27" s="391" t="s">
        <v>200</v>
      </c>
      <c r="G27" s="392"/>
      <c r="H27" s="392"/>
      <c r="I27" s="392"/>
      <c r="J27" s="374" t="s">
        <v>249</v>
      </c>
      <c r="K27" s="375"/>
      <c r="L27" s="375"/>
      <c r="M27" s="375"/>
      <c r="N27" s="376" t="s">
        <v>344</v>
      </c>
      <c r="O27" s="377"/>
      <c r="P27" s="377"/>
      <c r="Q27" s="378"/>
      <c r="R27" s="369" t="s">
        <v>351</v>
      </c>
      <c r="S27" s="369"/>
      <c r="T27" s="369"/>
      <c r="U27" s="370"/>
    </row>
    <row r="28" spans="2:21" s="140" customFormat="1" ht="31.95" customHeight="1" x14ac:dyDescent="0.7">
      <c r="B28" s="385" t="s">
        <v>198</v>
      </c>
      <c r="C28" s="386"/>
      <c r="D28" s="386"/>
      <c r="E28" s="387"/>
      <c r="F28" s="379" t="s">
        <v>245</v>
      </c>
      <c r="G28" s="379"/>
      <c r="H28" s="379"/>
      <c r="I28" s="379"/>
      <c r="J28" s="380" t="s">
        <v>314</v>
      </c>
      <c r="K28" s="381"/>
      <c r="L28" s="381"/>
      <c r="M28" s="381"/>
      <c r="N28" s="382" t="s">
        <v>330</v>
      </c>
      <c r="O28" s="383"/>
      <c r="P28" s="383"/>
      <c r="Q28" s="384"/>
      <c r="R28" s="371" t="s">
        <v>251</v>
      </c>
      <c r="S28" s="372"/>
      <c r="T28" s="372"/>
      <c r="U28" s="373"/>
    </row>
    <row r="29" spans="2:21" s="140" customFormat="1" ht="31.95" customHeight="1" x14ac:dyDescent="0.7">
      <c r="B29" s="350" t="s">
        <v>107</v>
      </c>
      <c r="C29" s="272"/>
      <c r="D29" s="272"/>
      <c r="E29" s="273"/>
      <c r="F29" s="272" t="s">
        <v>108</v>
      </c>
      <c r="G29" s="272"/>
      <c r="H29" s="272"/>
      <c r="I29" s="272"/>
      <c r="J29" s="272" t="s">
        <v>107</v>
      </c>
      <c r="K29" s="272"/>
      <c r="L29" s="272"/>
      <c r="M29" s="273"/>
      <c r="N29" s="273" t="s">
        <v>143</v>
      </c>
      <c r="O29" s="271"/>
      <c r="P29" s="271"/>
      <c r="Q29" s="274"/>
      <c r="R29" s="359" t="s">
        <v>65</v>
      </c>
      <c r="S29" s="360"/>
      <c r="T29" s="360"/>
      <c r="U29" s="361"/>
    </row>
    <row r="30" spans="2:21" s="140" customFormat="1" ht="31.95" customHeight="1" x14ac:dyDescent="0.7">
      <c r="B30" s="358" t="s">
        <v>338</v>
      </c>
      <c r="C30" s="354"/>
      <c r="D30" s="354"/>
      <c r="E30" s="282"/>
      <c r="F30" s="354" t="s">
        <v>255</v>
      </c>
      <c r="G30" s="354"/>
      <c r="H30" s="354"/>
      <c r="I30" s="354"/>
      <c r="J30" s="354" t="s">
        <v>250</v>
      </c>
      <c r="K30" s="354"/>
      <c r="L30" s="354"/>
      <c r="M30" s="282"/>
      <c r="N30" s="428" t="s">
        <v>358</v>
      </c>
      <c r="O30" s="429"/>
      <c r="P30" s="429"/>
      <c r="Q30" s="430"/>
      <c r="R30" s="362" t="s">
        <v>204</v>
      </c>
      <c r="S30" s="363"/>
      <c r="T30" s="363"/>
      <c r="U30" s="364"/>
    </row>
    <row r="31" spans="2:21" s="107" customFormat="1" ht="12.9" customHeight="1" x14ac:dyDescent="0.25">
      <c r="B31" s="159" t="s">
        <v>45</v>
      </c>
      <c r="C31" s="149">
        <f>'1月第三週明細'!W12</f>
        <v>774.6</v>
      </c>
      <c r="D31" s="148" t="s">
        <v>9</v>
      </c>
      <c r="E31" s="160">
        <f>'1月第三週明細'!W8</f>
        <v>23</v>
      </c>
      <c r="F31" s="148" t="s">
        <v>45</v>
      </c>
      <c r="G31" s="149">
        <f>'1月第三週明細'!W20</f>
        <v>755.2</v>
      </c>
      <c r="H31" s="148" t="s">
        <v>9</v>
      </c>
      <c r="I31" s="160">
        <f>'1月第三週明細'!W16</f>
        <v>24</v>
      </c>
      <c r="J31" s="148" t="s">
        <v>45</v>
      </c>
      <c r="K31" s="149">
        <f>'1月第三週明細'!W28</f>
        <v>768.3</v>
      </c>
      <c r="L31" s="148" t="s">
        <v>9</v>
      </c>
      <c r="M31" s="150">
        <f>'1月第三週明細'!W24</f>
        <v>23.5</v>
      </c>
      <c r="N31" s="146" t="s">
        <v>45</v>
      </c>
      <c r="O31" s="145">
        <f>'1月第三週明細'!W36</f>
        <v>716.4</v>
      </c>
      <c r="P31" s="146" t="s">
        <v>9</v>
      </c>
      <c r="Q31" s="165">
        <f>'1月第三週明細'!W32</f>
        <v>24</v>
      </c>
      <c r="R31" s="148" t="s">
        <v>45</v>
      </c>
      <c r="S31" s="149">
        <f>'1月第三週明細'!W44</f>
        <v>726.1</v>
      </c>
      <c r="T31" s="148" t="s">
        <v>9</v>
      </c>
      <c r="U31" s="151">
        <f>'1月第三週明細'!W40</f>
        <v>24.5</v>
      </c>
    </row>
    <row r="32" spans="2:21" s="107" customFormat="1" ht="12.9" customHeight="1" thickBot="1" x14ac:dyDescent="0.3">
      <c r="B32" s="154" t="s">
        <v>320</v>
      </c>
      <c r="C32" s="155">
        <f>'1月第三週明細'!W6</f>
        <v>113.5</v>
      </c>
      <c r="D32" s="156" t="s">
        <v>11</v>
      </c>
      <c r="E32" s="155">
        <f>'1月第三週明細'!W10</f>
        <v>28.400000000000002</v>
      </c>
      <c r="F32" s="156" t="s">
        <v>7</v>
      </c>
      <c r="G32" s="155">
        <f>'1月第三週明細'!W14</f>
        <v>106</v>
      </c>
      <c r="H32" s="156" t="s">
        <v>47</v>
      </c>
      <c r="I32" s="155">
        <f>'1月第三週明細'!W18</f>
        <v>28.799999999999997</v>
      </c>
      <c r="J32" s="156" t="s">
        <v>7</v>
      </c>
      <c r="K32" s="155">
        <f>'1月第三週明細'!W22</f>
        <v>110.5</v>
      </c>
      <c r="L32" s="156" t="s">
        <v>11</v>
      </c>
      <c r="M32" s="157">
        <f>'1月第三週明細'!W26</f>
        <v>28.7</v>
      </c>
      <c r="N32" s="156" t="s">
        <v>7</v>
      </c>
      <c r="O32" s="155">
        <f>'1月第三週明細'!W30</f>
        <v>97.5</v>
      </c>
      <c r="P32" s="156" t="s">
        <v>11</v>
      </c>
      <c r="Q32" s="155">
        <f>'1月第三週明細'!W34</f>
        <v>27.599999999999998</v>
      </c>
      <c r="R32" s="156" t="s">
        <v>7</v>
      </c>
      <c r="S32" s="155">
        <f>'1月第三週明細'!W38</f>
        <v>98</v>
      </c>
      <c r="T32" s="156" t="s">
        <v>11</v>
      </c>
      <c r="U32" s="158">
        <f>'1月第三週明細'!W42</f>
        <v>28.400000000000002</v>
      </c>
    </row>
    <row r="33" spans="2:21" s="202" customFormat="1" ht="25.95" customHeight="1" x14ac:dyDescent="0.7">
      <c r="B33" s="365" t="s">
        <v>142</v>
      </c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</row>
    <row r="34" spans="2:21" s="203" customFormat="1" ht="12.9" customHeight="1" x14ac:dyDescent="0.25"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</row>
    <row r="35" spans="2:21" s="203" customFormat="1" ht="12.9" customHeight="1" x14ac:dyDescent="0.25"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</row>
    <row r="36" spans="2:21" s="217" customFormat="1" ht="22.2" x14ac:dyDescent="0.4">
      <c r="B36" s="215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</row>
  </sheetData>
  <mergeCells count="107">
    <mergeCell ref="R29:U29"/>
    <mergeCell ref="R30:U30"/>
    <mergeCell ref="B33:Q35"/>
    <mergeCell ref="R26:U26"/>
    <mergeCell ref="R27:U27"/>
    <mergeCell ref="R28:U28"/>
    <mergeCell ref="J27:M27"/>
    <mergeCell ref="N27:Q27"/>
    <mergeCell ref="F28:I28"/>
    <mergeCell ref="J28:M28"/>
    <mergeCell ref="N28:Q28"/>
    <mergeCell ref="B29:E29"/>
    <mergeCell ref="F29:I29"/>
    <mergeCell ref="J29:M29"/>
    <mergeCell ref="N29:Q29"/>
    <mergeCell ref="B30:E30"/>
    <mergeCell ref="F30:I30"/>
    <mergeCell ref="J30:M30"/>
    <mergeCell ref="N30:Q30"/>
    <mergeCell ref="B28:E28"/>
    <mergeCell ref="B27:E27"/>
    <mergeCell ref="F27:I27"/>
    <mergeCell ref="B20:E20"/>
    <mergeCell ref="F20:I20"/>
    <mergeCell ref="J20:M20"/>
    <mergeCell ref="N20:Q20"/>
    <mergeCell ref="R20:U20"/>
    <mergeCell ref="F21:I21"/>
    <mergeCell ref="J21:M21"/>
    <mergeCell ref="N21:Q21"/>
    <mergeCell ref="R21:U21"/>
    <mergeCell ref="B21:E21"/>
    <mergeCell ref="R25:U25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R24:U24"/>
    <mergeCell ref="B24:E24"/>
    <mergeCell ref="F24:I24"/>
    <mergeCell ref="J24:M24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12:E12"/>
    <mergeCell ref="F12:I12"/>
    <mergeCell ref="J12:M12"/>
    <mergeCell ref="N12:Q12"/>
    <mergeCell ref="R12:U12"/>
    <mergeCell ref="B15:E15"/>
    <mergeCell ref="F15:I15"/>
    <mergeCell ref="J15:M15"/>
    <mergeCell ref="N15:Q15"/>
    <mergeCell ref="R15:U15"/>
    <mergeCell ref="B10:E10"/>
    <mergeCell ref="F10:I10"/>
    <mergeCell ref="J10:M10"/>
    <mergeCell ref="N10:Q10"/>
    <mergeCell ref="R10:U10"/>
    <mergeCell ref="B11:E11"/>
    <mergeCell ref="F11:I11"/>
    <mergeCell ref="J11:M11"/>
    <mergeCell ref="N11:Q11"/>
    <mergeCell ref="R11:U11"/>
    <mergeCell ref="B8:E8"/>
    <mergeCell ref="F8:I8"/>
    <mergeCell ref="J8:M8"/>
    <mergeCell ref="N8:Q8"/>
    <mergeCell ref="R8:U8"/>
    <mergeCell ref="B9:E9"/>
    <mergeCell ref="F9:I9"/>
    <mergeCell ref="J9:M9"/>
    <mergeCell ref="N9:Q9"/>
    <mergeCell ref="R9:U9"/>
    <mergeCell ref="R6:U6"/>
    <mergeCell ref="B7:E7"/>
    <mergeCell ref="F7:I7"/>
    <mergeCell ref="J7:M7"/>
    <mergeCell ref="N7:Q7"/>
    <mergeCell ref="R7:U7"/>
    <mergeCell ref="B3:F3"/>
    <mergeCell ref="B6:E6"/>
    <mergeCell ref="F6:I6"/>
    <mergeCell ref="J6:M6"/>
    <mergeCell ref="N6:Q6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topLeftCell="B29" zoomScale="60" workbookViewId="0">
      <selection activeCell="X26" sqref="X26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 x14ac:dyDescent="0.7">
      <c r="B1" s="394" t="s">
        <v>333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4"/>
      <c r="AB1" s="6"/>
    </row>
    <row r="2" spans="2:34" s="5" customFormat="1" ht="9.75" customHeight="1" x14ac:dyDescent="0.6">
      <c r="B2" s="395"/>
      <c r="C2" s="396"/>
      <c r="D2" s="396"/>
      <c r="E2" s="396"/>
      <c r="F2" s="396"/>
      <c r="G2" s="39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 x14ac:dyDescent="0.5">
      <c r="B3" s="95" t="s">
        <v>43</v>
      </c>
      <c r="C3" s="11"/>
      <c r="D3" s="12"/>
      <c r="E3" s="12"/>
      <c r="F3" s="402" t="s">
        <v>104</v>
      </c>
      <c r="G3" s="402"/>
      <c r="H3" s="402"/>
      <c r="I3" s="402"/>
      <c r="J3" s="402"/>
      <c r="K3" s="402"/>
      <c r="L3" s="40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2"/>
    </row>
    <row r="5" spans="2:34" s="39" customFormat="1" ht="65.099999999999994" customHeight="1" x14ac:dyDescent="0.4">
      <c r="B5" s="34">
        <v>1</v>
      </c>
      <c r="C5" s="397"/>
      <c r="D5" s="35" t="str">
        <f>'113.1月菜單'!B7</f>
        <v>元旦放假</v>
      </c>
      <c r="E5" s="35"/>
      <c r="F5" s="1" t="s">
        <v>16</v>
      </c>
      <c r="G5" s="106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398"/>
      <c r="W5" s="36"/>
      <c r="X5" s="37"/>
      <c r="Y5" s="38"/>
      <c r="Z5" s="18"/>
      <c r="AA5" s="18"/>
      <c r="AB5" s="19"/>
      <c r="AC5" s="18"/>
      <c r="AD5" s="18"/>
      <c r="AE5" s="18"/>
      <c r="AF5" s="18"/>
      <c r="AG5" s="90"/>
    </row>
    <row r="6" spans="2:34" ht="27.9" customHeight="1" x14ac:dyDescent="0.4">
      <c r="B6" s="40" t="s">
        <v>8</v>
      </c>
      <c r="C6" s="397"/>
      <c r="D6" s="2"/>
      <c r="E6" s="3"/>
      <c r="F6" s="2"/>
      <c r="G6" s="2"/>
      <c r="H6" s="2"/>
      <c r="I6" s="2"/>
      <c r="J6" s="2"/>
      <c r="K6" s="3"/>
      <c r="L6" s="2"/>
      <c r="M6" s="2"/>
      <c r="N6" s="117"/>
      <c r="O6" s="2"/>
      <c r="P6" s="2"/>
      <c r="Q6" s="2"/>
      <c r="R6" s="2"/>
      <c r="S6" s="78"/>
      <c r="T6" s="2"/>
      <c r="U6" s="2"/>
      <c r="V6" s="399"/>
      <c r="W6" s="104"/>
      <c r="X6" s="41"/>
      <c r="Y6" s="42"/>
      <c r="Z6" s="17"/>
      <c r="AA6" s="43"/>
      <c r="AC6" s="19"/>
      <c r="AD6" s="19"/>
      <c r="AE6" s="19"/>
      <c r="AF6" s="19"/>
      <c r="AG6" s="90"/>
    </row>
    <row r="7" spans="2:34" ht="27.9" customHeight="1" x14ac:dyDescent="0.4">
      <c r="B7" s="40">
        <v>1</v>
      </c>
      <c r="C7" s="397"/>
      <c r="D7" s="2"/>
      <c r="E7" s="3"/>
      <c r="F7" s="2"/>
      <c r="G7" s="2"/>
      <c r="H7" s="2"/>
      <c r="I7" s="2"/>
      <c r="J7" s="2"/>
      <c r="K7" s="99"/>
      <c r="L7" s="2"/>
      <c r="M7" s="3"/>
      <c r="N7" s="109"/>
      <c r="O7" s="2"/>
      <c r="P7" s="2"/>
      <c r="Q7" s="2"/>
      <c r="R7" s="2"/>
      <c r="S7" s="2"/>
      <c r="T7" s="2"/>
      <c r="U7" s="2"/>
      <c r="V7" s="399"/>
      <c r="W7" s="45"/>
      <c r="X7" s="46"/>
      <c r="Y7" s="42"/>
      <c r="Z7" s="18"/>
      <c r="AA7" s="47"/>
      <c r="AC7" s="48"/>
      <c r="AD7" s="19"/>
      <c r="AE7" s="19"/>
      <c r="AF7" s="49"/>
      <c r="AG7" s="90"/>
    </row>
    <row r="8" spans="2:34" ht="27.9" customHeight="1" x14ac:dyDescent="0.4">
      <c r="B8" s="40" t="s">
        <v>10</v>
      </c>
      <c r="C8" s="397"/>
      <c r="D8" s="2"/>
      <c r="E8" s="3"/>
      <c r="F8" s="2"/>
      <c r="G8" s="2"/>
      <c r="H8" s="50"/>
      <c r="I8" s="2"/>
      <c r="J8" s="2"/>
      <c r="K8" s="50"/>
      <c r="L8" s="2"/>
      <c r="M8" s="2"/>
      <c r="N8" s="125"/>
      <c r="O8" s="2"/>
      <c r="P8" s="2"/>
      <c r="Q8" s="50"/>
      <c r="R8" s="2"/>
      <c r="S8" s="3"/>
      <c r="T8" s="2"/>
      <c r="U8" s="2"/>
      <c r="V8" s="399"/>
      <c r="W8" s="100"/>
      <c r="X8" s="46"/>
      <c r="Y8" s="42"/>
      <c r="Z8" s="17"/>
      <c r="AC8" s="19"/>
      <c r="AD8" s="19"/>
      <c r="AE8" s="19"/>
      <c r="AF8" s="19"/>
      <c r="AG8" s="90"/>
      <c r="AH8" s="116"/>
    </row>
    <row r="9" spans="2:34" ht="27.9" customHeight="1" x14ac:dyDescent="0.3">
      <c r="B9" s="401" t="s">
        <v>85</v>
      </c>
      <c r="C9" s="397"/>
      <c r="D9" s="3"/>
      <c r="E9" s="3"/>
      <c r="F9" s="3"/>
      <c r="G9" s="2"/>
      <c r="H9" s="50"/>
      <c r="I9" s="2"/>
      <c r="J9" s="2"/>
      <c r="K9" s="99"/>
      <c r="L9" s="2"/>
      <c r="M9" s="3"/>
      <c r="N9" s="50"/>
      <c r="O9" s="2"/>
      <c r="P9" s="2"/>
      <c r="Q9" s="50"/>
      <c r="R9" s="2"/>
      <c r="S9" s="3"/>
      <c r="T9" s="98"/>
      <c r="U9" s="2"/>
      <c r="V9" s="399"/>
      <c r="W9" s="45"/>
      <c r="X9" s="46"/>
      <c r="Y9" s="42"/>
      <c r="Z9" s="18"/>
      <c r="AC9" s="19"/>
      <c r="AD9" s="19"/>
      <c r="AE9" s="19"/>
      <c r="AF9" s="19"/>
      <c r="AG9" s="103"/>
      <c r="AH9" s="116"/>
    </row>
    <row r="10" spans="2:34" ht="27.9" customHeight="1" x14ac:dyDescent="0.4">
      <c r="B10" s="401"/>
      <c r="C10" s="397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/>
      <c r="T10" s="50"/>
      <c r="U10" s="2"/>
      <c r="V10" s="399"/>
      <c r="W10" s="100"/>
      <c r="X10" s="94"/>
      <c r="Y10" s="51"/>
      <c r="Z10" s="17"/>
      <c r="AG10" s="104"/>
    </row>
    <row r="11" spans="2:34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99"/>
      <c r="W11" s="45"/>
      <c r="X11" s="54"/>
      <c r="Y11" s="42"/>
      <c r="Z11" s="18"/>
      <c r="AG11" s="103"/>
    </row>
    <row r="12" spans="2:34" ht="27.9" customHeight="1" x14ac:dyDescent="0.4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00"/>
      <c r="W12" s="101"/>
      <c r="X12" s="58"/>
      <c r="Y12" s="59"/>
      <c r="Z12" s="17"/>
      <c r="AC12" s="57"/>
      <c r="AD12" s="57"/>
      <c r="AE12" s="57"/>
      <c r="AG12" s="105"/>
    </row>
    <row r="13" spans="2:34" s="39" customFormat="1" ht="27.9" customHeight="1" x14ac:dyDescent="0.4">
      <c r="B13" s="34">
        <v>1</v>
      </c>
      <c r="C13" s="397"/>
      <c r="D13" s="35" t="str">
        <f>'113.1月菜單'!F7</f>
        <v>小米飯</v>
      </c>
      <c r="E13" s="35" t="s">
        <v>90</v>
      </c>
      <c r="F13" s="35"/>
      <c r="G13" s="35" t="str">
        <f>'113.1月菜單'!F8</f>
        <v>香酥雞腿(炸)</v>
      </c>
      <c r="H13" s="35" t="s">
        <v>81</v>
      </c>
      <c r="I13" s="35"/>
      <c r="J13" s="35" t="str">
        <f>'113.1月菜單'!F9</f>
        <v>玉米炒蛋</v>
      </c>
      <c r="K13" s="35" t="s">
        <v>88</v>
      </c>
      <c r="L13" s="35"/>
      <c r="M13" s="35" t="str">
        <f>'113.1月菜單'!F10</f>
        <v>北城豆腐鍋(豆)</v>
      </c>
      <c r="N13" s="35" t="s">
        <v>17</v>
      </c>
      <c r="O13" s="35"/>
      <c r="P13" s="35" t="str">
        <f>'113.1月菜單'!F11</f>
        <v>深色蔬菜</v>
      </c>
      <c r="Q13" s="35" t="s">
        <v>87</v>
      </c>
      <c r="R13" s="35"/>
      <c r="S13" s="35" t="str">
        <f>'113.1月菜單'!F12</f>
        <v>結頭菜湯/獎勵金豆奶</v>
      </c>
      <c r="T13" s="35" t="s">
        <v>86</v>
      </c>
      <c r="U13" s="35"/>
      <c r="V13" s="398" t="s">
        <v>340</v>
      </c>
      <c r="W13" s="36" t="s">
        <v>44</v>
      </c>
      <c r="X13" s="37" t="s">
        <v>19</v>
      </c>
      <c r="Y13" s="38">
        <v>5.3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3"/>
    </row>
    <row r="14" spans="2:34" ht="27.9" customHeight="1" x14ac:dyDescent="0.4">
      <c r="B14" s="40" t="s">
        <v>8</v>
      </c>
      <c r="C14" s="397"/>
      <c r="D14" s="2" t="s">
        <v>24</v>
      </c>
      <c r="E14" s="2"/>
      <c r="F14" s="2">
        <v>60</v>
      </c>
      <c r="G14" s="2" t="s">
        <v>145</v>
      </c>
      <c r="H14" s="3"/>
      <c r="I14" s="2">
        <v>60</v>
      </c>
      <c r="J14" s="2" t="s">
        <v>139</v>
      </c>
      <c r="K14" s="2"/>
      <c r="L14" s="2">
        <v>30</v>
      </c>
      <c r="M14" s="3" t="s">
        <v>206</v>
      </c>
      <c r="N14" s="3"/>
      <c r="O14" s="3">
        <v>40</v>
      </c>
      <c r="P14" s="2" t="s">
        <v>91</v>
      </c>
      <c r="Q14" s="2"/>
      <c r="R14" s="2">
        <v>80</v>
      </c>
      <c r="S14" s="3" t="s">
        <v>168</v>
      </c>
      <c r="T14" s="2"/>
      <c r="U14" s="2">
        <v>40</v>
      </c>
      <c r="V14" s="399"/>
      <c r="W14" s="104">
        <f>Y13*15+Y14*0+Y15*5+Y16*0+Y17*15+Y18*12+15</f>
        <v>103</v>
      </c>
      <c r="X14" s="41" t="s">
        <v>75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4"/>
    </row>
    <row r="15" spans="2:34" ht="27.9" customHeight="1" x14ac:dyDescent="0.4">
      <c r="B15" s="40">
        <v>2</v>
      </c>
      <c r="C15" s="397"/>
      <c r="D15" s="3" t="s">
        <v>144</v>
      </c>
      <c r="E15" s="2"/>
      <c r="F15" s="2">
        <v>40</v>
      </c>
      <c r="G15" s="2"/>
      <c r="H15" s="3"/>
      <c r="I15" s="2"/>
      <c r="J15" s="2" t="s">
        <v>213</v>
      </c>
      <c r="K15" s="2"/>
      <c r="L15" s="2">
        <v>30</v>
      </c>
      <c r="M15" s="2" t="s">
        <v>207</v>
      </c>
      <c r="N15" s="3" t="s">
        <v>208</v>
      </c>
      <c r="O15" s="2">
        <v>20</v>
      </c>
      <c r="P15" s="2"/>
      <c r="Q15" s="2"/>
      <c r="R15" s="2"/>
      <c r="S15" s="3"/>
      <c r="T15" s="2"/>
      <c r="U15" s="2"/>
      <c r="V15" s="399"/>
      <c r="W15" s="45" t="s">
        <v>46</v>
      </c>
      <c r="X15" s="46" t="s">
        <v>27</v>
      </c>
      <c r="Y15" s="42">
        <v>1.7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3"/>
    </row>
    <row r="16" spans="2:34" ht="27.9" customHeight="1" x14ac:dyDescent="0.4">
      <c r="B16" s="40" t="s">
        <v>10</v>
      </c>
      <c r="C16" s="397"/>
      <c r="D16" s="50"/>
      <c r="E16" s="50"/>
      <c r="F16" s="2"/>
      <c r="G16" s="2"/>
      <c r="H16" s="50"/>
      <c r="I16" s="2"/>
      <c r="J16" s="2"/>
      <c r="K16" s="99"/>
      <c r="L16" s="2"/>
      <c r="M16" s="210" t="s">
        <v>209</v>
      </c>
      <c r="N16" s="211"/>
      <c r="O16" s="2">
        <v>10</v>
      </c>
      <c r="P16" s="2"/>
      <c r="Q16" s="50"/>
      <c r="R16" s="2"/>
      <c r="S16" s="3"/>
      <c r="T16" s="3"/>
      <c r="U16" s="3"/>
      <c r="V16" s="399"/>
      <c r="W16" s="100">
        <f>Y13*0+Y14*5+Y15*0+Y16*5+Y17*0+Y18*4</f>
        <v>24</v>
      </c>
      <c r="X16" s="46" t="s">
        <v>76</v>
      </c>
      <c r="Y16" s="42">
        <v>2.5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4"/>
    </row>
    <row r="17" spans="2:33" ht="27.9" customHeight="1" x14ac:dyDescent="0.3">
      <c r="B17" s="401" t="s">
        <v>80</v>
      </c>
      <c r="C17" s="397"/>
      <c r="D17" s="50"/>
      <c r="E17" s="50"/>
      <c r="F17" s="2"/>
      <c r="G17" s="2"/>
      <c r="H17" s="50"/>
      <c r="I17" s="2"/>
      <c r="J17" s="2"/>
      <c r="K17" s="50"/>
      <c r="L17" s="2"/>
      <c r="M17" s="2" t="s">
        <v>210</v>
      </c>
      <c r="N17" s="3"/>
      <c r="O17" s="2">
        <v>3</v>
      </c>
      <c r="P17" s="2"/>
      <c r="Q17" s="50"/>
      <c r="R17" s="2"/>
      <c r="T17" s="118"/>
      <c r="V17" s="399"/>
      <c r="W17" s="45" t="s">
        <v>47</v>
      </c>
      <c r="X17" s="46" t="s">
        <v>77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3"/>
    </row>
    <row r="18" spans="2:33" ht="27.9" customHeight="1" x14ac:dyDescent="0.4">
      <c r="B18" s="401"/>
      <c r="C18" s="397"/>
      <c r="D18" s="50"/>
      <c r="E18" s="50"/>
      <c r="F18" s="2"/>
      <c r="G18" s="2"/>
      <c r="H18" s="50"/>
      <c r="I18" s="2"/>
      <c r="J18" s="2"/>
      <c r="K18" s="50"/>
      <c r="L18" s="2"/>
      <c r="M18" s="2" t="s">
        <v>211</v>
      </c>
      <c r="N18" s="50"/>
      <c r="O18" s="2">
        <v>1</v>
      </c>
      <c r="P18" s="2"/>
      <c r="Q18" s="50"/>
      <c r="R18" s="2"/>
      <c r="T18" s="118"/>
      <c r="V18" s="399"/>
      <c r="W18" s="100">
        <f>Y13*2+Y14*7+Y15*1+Y16*0+Y17*0+Y18*8</f>
        <v>28.399999999999995</v>
      </c>
      <c r="X18" s="94" t="s">
        <v>78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4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 t="s">
        <v>212</v>
      </c>
      <c r="N19" s="50"/>
      <c r="O19" s="2">
        <v>1</v>
      </c>
      <c r="P19" s="2"/>
      <c r="Q19" s="50"/>
      <c r="R19" s="2"/>
      <c r="S19" s="2"/>
      <c r="T19" s="50"/>
      <c r="U19" s="2"/>
      <c r="V19" s="399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3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0"/>
      <c r="W20" s="101">
        <f>W14*4+W18*4+W16*9</f>
        <v>741.6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5"/>
    </row>
    <row r="21" spans="2:33" s="39" customFormat="1" ht="27.9" customHeight="1" x14ac:dyDescent="0.4">
      <c r="B21" s="60">
        <v>1</v>
      </c>
      <c r="C21" s="397"/>
      <c r="D21" s="35" t="str">
        <f>'113.1月菜單'!J7</f>
        <v>香Q米飯</v>
      </c>
      <c r="E21" s="35" t="s">
        <v>51</v>
      </c>
      <c r="F21" s="35"/>
      <c r="G21" s="35" t="str">
        <f>'113.1月菜單'!J8</f>
        <v>香烤雞柳條X2(加)</v>
      </c>
      <c r="H21" s="35" t="s">
        <v>67</v>
      </c>
      <c r="I21" s="35"/>
      <c r="J21" s="35" t="str">
        <f>'113.1月菜單'!J9</f>
        <v>絞肉干丁(豆)</v>
      </c>
      <c r="K21" s="35" t="s">
        <v>17</v>
      </c>
      <c r="L21" s="35"/>
      <c r="M21" s="35" t="str">
        <f>'113.1月菜單'!J10</f>
        <v>繽紛花椰菜</v>
      </c>
      <c r="N21" s="35" t="s">
        <v>57</v>
      </c>
      <c r="O21" s="35"/>
      <c r="P21" s="35" t="str">
        <f>'113.1月菜單'!J11</f>
        <v>淺色蔬菜</v>
      </c>
      <c r="Q21" s="35" t="s">
        <v>53</v>
      </c>
      <c r="R21" s="35"/>
      <c r="S21" s="35" t="str">
        <f>'113.1月菜單'!J12</f>
        <v>海芽蛋花湯</v>
      </c>
      <c r="T21" s="35" t="s">
        <v>50</v>
      </c>
      <c r="U21" s="35"/>
      <c r="V21" s="398"/>
      <c r="W21" s="36" t="s">
        <v>146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3"/>
    </row>
    <row r="22" spans="2:33" s="65" customFormat="1" ht="27.75" customHeight="1" x14ac:dyDescent="0.55000000000000004">
      <c r="B22" s="61" t="s">
        <v>8</v>
      </c>
      <c r="C22" s="397"/>
      <c r="D22" s="2" t="s">
        <v>24</v>
      </c>
      <c r="E22" s="3"/>
      <c r="F22" s="2">
        <v>100</v>
      </c>
      <c r="G22" s="2" t="s">
        <v>217</v>
      </c>
      <c r="H22" s="2" t="s">
        <v>218</v>
      </c>
      <c r="I22" s="2">
        <v>60</v>
      </c>
      <c r="J22" s="2" t="s">
        <v>219</v>
      </c>
      <c r="K22" s="113"/>
      <c r="L22" s="2">
        <v>15</v>
      </c>
      <c r="M22" s="2" t="s">
        <v>327</v>
      </c>
      <c r="N22" s="3"/>
      <c r="O22" s="2">
        <v>70</v>
      </c>
      <c r="P22" s="2" t="s">
        <v>62</v>
      </c>
      <c r="Q22" s="2"/>
      <c r="R22" s="2">
        <v>80</v>
      </c>
      <c r="S22" s="2" t="s">
        <v>120</v>
      </c>
      <c r="T22" s="2"/>
      <c r="U22" s="2">
        <v>5</v>
      </c>
      <c r="V22" s="399"/>
      <c r="W22" s="104">
        <f>Y21*15+Y22*0+Y23*5+Y24*0+Y25*15+Y26*12+15</f>
        <v>98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4"/>
    </row>
    <row r="23" spans="2:33" s="65" customFormat="1" ht="27.9" customHeight="1" x14ac:dyDescent="0.4">
      <c r="B23" s="61">
        <v>3</v>
      </c>
      <c r="C23" s="397"/>
      <c r="D23" s="2"/>
      <c r="E23" s="3"/>
      <c r="F23" s="112"/>
      <c r="G23" s="114"/>
      <c r="H23" s="178"/>
      <c r="I23" s="123"/>
      <c r="J23" s="114" t="s">
        <v>220</v>
      </c>
      <c r="K23" s="113" t="s">
        <v>221</v>
      </c>
      <c r="L23" s="2">
        <v>35</v>
      </c>
      <c r="M23" s="2" t="s">
        <v>222</v>
      </c>
      <c r="N23" s="98"/>
      <c r="O23" s="2">
        <v>1</v>
      </c>
      <c r="P23" s="2"/>
      <c r="Q23" s="2"/>
      <c r="R23" s="2"/>
      <c r="S23" s="3" t="s">
        <v>59</v>
      </c>
      <c r="T23" s="99"/>
      <c r="U23" s="2">
        <v>5</v>
      </c>
      <c r="V23" s="399"/>
      <c r="W23" s="45" t="s">
        <v>147</v>
      </c>
      <c r="X23" s="46" t="s">
        <v>27</v>
      </c>
      <c r="Y23" s="42">
        <v>1.6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3"/>
    </row>
    <row r="24" spans="2:33" s="65" customFormat="1" ht="27.9" customHeight="1" x14ac:dyDescent="0.55000000000000004">
      <c r="B24" s="61" t="s">
        <v>10</v>
      </c>
      <c r="C24" s="397"/>
      <c r="D24" s="3"/>
      <c r="E24" s="3"/>
      <c r="F24" s="180"/>
      <c r="G24" s="114"/>
      <c r="H24" s="179"/>
      <c r="I24" s="123"/>
      <c r="J24" s="403"/>
      <c r="K24" s="404"/>
      <c r="L24" s="114"/>
      <c r="M24" s="123" t="s">
        <v>223</v>
      </c>
      <c r="N24" s="178"/>
      <c r="O24" s="113">
        <v>5</v>
      </c>
      <c r="P24" s="2"/>
      <c r="Q24" s="50"/>
      <c r="R24" s="2"/>
      <c r="S24" s="2" t="s">
        <v>113</v>
      </c>
      <c r="T24" s="50"/>
      <c r="U24" s="2">
        <v>1</v>
      </c>
      <c r="V24" s="399"/>
      <c r="W24" s="100">
        <f>Y21*0+Y22*5+Y23*0+Y24*5+Y25*0+Y26*4</f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4"/>
    </row>
    <row r="25" spans="2:33" s="65" customFormat="1" ht="27.9" customHeight="1" x14ac:dyDescent="0.3">
      <c r="B25" s="393" t="s">
        <v>39</v>
      </c>
      <c r="C25" s="397"/>
      <c r="E25" s="177"/>
      <c r="G25" s="177"/>
      <c r="H25" s="177"/>
      <c r="J25" s="177"/>
      <c r="L25" s="193"/>
      <c r="N25" s="177"/>
      <c r="O25" s="111"/>
      <c r="P25" s="2"/>
      <c r="Q25" s="50"/>
      <c r="R25" s="2"/>
      <c r="S25" s="2"/>
      <c r="T25" s="50"/>
      <c r="U25" s="2"/>
      <c r="V25" s="399"/>
      <c r="W25" s="45" t="s">
        <v>148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3"/>
    </row>
    <row r="26" spans="2:33" s="65" customFormat="1" ht="27.9" customHeight="1" x14ac:dyDescent="0.55000000000000004">
      <c r="B26" s="393"/>
      <c r="C26" s="397"/>
      <c r="E26" s="177"/>
      <c r="G26" s="114"/>
      <c r="H26" s="179"/>
      <c r="I26" s="123"/>
      <c r="J26" s="178"/>
      <c r="K26" s="134"/>
      <c r="L26" s="178"/>
      <c r="M26" s="122"/>
      <c r="N26" s="179"/>
      <c r="O26" s="113"/>
      <c r="P26" s="2"/>
      <c r="Q26" s="50"/>
      <c r="R26" s="2"/>
      <c r="S26" s="3"/>
      <c r="T26" s="50"/>
      <c r="U26" s="2"/>
      <c r="V26" s="399"/>
      <c r="W26" s="100">
        <f>Y21*2+Y22*7+Y23*1+Y24*0+Y25*0+Y26*8</f>
        <v>28.400000000000002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4"/>
    </row>
    <row r="27" spans="2:33" s="65" customFormat="1" ht="27.9" customHeight="1" x14ac:dyDescent="0.3">
      <c r="B27" s="72" t="s">
        <v>36</v>
      </c>
      <c r="C27" s="73"/>
      <c r="D27" s="50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99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3"/>
    </row>
    <row r="28" spans="2:33" s="65" customFormat="1" ht="27.9" customHeight="1" thickBot="1" x14ac:dyDescent="0.6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0"/>
      <c r="W28" s="101">
        <f>W22*4+W26*4+W24*9</f>
        <v>726.1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5"/>
    </row>
    <row r="29" spans="2:33" s="39" customFormat="1" ht="27.9" customHeight="1" x14ac:dyDescent="0.4">
      <c r="B29" s="34">
        <v>1</v>
      </c>
      <c r="C29" s="397"/>
      <c r="D29" s="35" t="str">
        <f>'113.1月菜單'!N7</f>
        <v>地瓜飯</v>
      </c>
      <c r="E29" s="35" t="s">
        <v>51</v>
      </c>
      <c r="F29" s="35"/>
      <c r="G29" s="35" t="str">
        <f>'113.1月菜單'!N8</f>
        <v>深海魷魚(海)</v>
      </c>
      <c r="H29" s="35" t="s">
        <v>17</v>
      </c>
      <c r="I29" s="35"/>
      <c r="J29" s="35" t="str">
        <f>'113.1月菜單'!N9</f>
        <v>茄汁排骨</v>
      </c>
      <c r="K29" s="35" t="s">
        <v>17</v>
      </c>
      <c r="L29" s="35"/>
      <c r="M29" s="35" t="str">
        <f>'113.1月菜單'!N10</f>
        <v>台式香腸(加)</v>
      </c>
      <c r="N29" s="35" t="s">
        <v>229</v>
      </c>
      <c r="O29" s="35"/>
      <c r="P29" s="35" t="str">
        <f>'113.1月菜單'!N11</f>
        <v>有機蔬菜</v>
      </c>
      <c r="Q29" s="35" t="s">
        <v>54</v>
      </c>
      <c r="R29" s="35"/>
      <c r="S29" s="35" t="str">
        <f>'113.1月菜單'!N12</f>
        <v>味噌豆腐湯(豆)</v>
      </c>
      <c r="T29" s="35" t="s">
        <v>17</v>
      </c>
      <c r="U29" s="35"/>
      <c r="V29" s="398"/>
      <c r="W29" s="36" t="s">
        <v>149</v>
      </c>
      <c r="X29" s="37" t="s">
        <v>19</v>
      </c>
      <c r="Y29" s="38">
        <v>5.2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3"/>
    </row>
    <row r="30" spans="2:33" ht="27.9" customHeight="1" x14ac:dyDescent="0.4">
      <c r="B30" s="40" t="s">
        <v>8</v>
      </c>
      <c r="C30" s="397"/>
      <c r="D30" s="2" t="s">
        <v>24</v>
      </c>
      <c r="E30" s="3"/>
      <c r="F30" s="2">
        <v>80</v>
      </c>
      <c r="G30" s="2" t="s">
        <v>116</v>
      </c>
      <c r="H30" s="3"/>
      <c r="I30" s="2">
        <v>45</v>
      </c>
      <c r="J30" s="411" t="s">
        <v>224</v>
      </c>
      <c r="K30" s="412"/>
      <c r="L30" s="2">
        <v>20</v>
      </c>
      <c r="M30" s="2" t="s">
        <v>228</v>
      </c>
      <c r="N30" s="2" t="s">
        <v>218</v>
      </c>
      <c r="O30" s="2">
        <v>30</v>
      </c>
      <c r="P30" s="2" t="s">
        <v>62</v>
      </c>
      <c r="Q30" s="3"/>
      <c r="R30" s="2">
        <v>80</v>
      </c>
      <c r="S30" s="2" t="s">
        <v>70</v>
      </c>
      <c r="T30" s="2"/>
      <c r="U30" s="2">
        <v>1</v>
      </c>
      <c r="V30" s="399"/>
      <c r="W30" s="104">
        <f>Y29*15+Y30*0+Y31*5+Y32*0+Y33*15+Y34*12+15</f>
        <v>100.5</v>
      </c>
      <c r="X30" s="41" t="s">
        <v>25</v>
      </c>
      <c r="Y30" s="42">
        <v>2.2999999999999998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4"/>
    </row>
    <row r="31" spans="2:33" ht="27.9" customHeight="1" x14ac:dyDescent="0.4">
      <c r="B31" s="40">
        <v>4</v>
      </c>
      <c r="C31" s="397"/>
      <c r="D31" s="2" t="s">
        <v>66</v>
      </c>
      <c r="E31" s="3"/>
      <c r="F31" s="2">
        <v>55</v>
      </c>
      <c r="G31" s="196" t="s">
        <v>157</v>
      </c>
      <c r="H31" s="197" t="s">
        <v>117</v>
      </c>
      <c r="I31" s="3">
        <v>60</v>
      </c>
      <c r="J31" s="403" t="s">
        <v>225</v>
      </c>
      <c r="K31" s="404"/>
      <c r="L31" s="2">
        <v>30</v>
      </c>
      <c r="M31" s="2" t="s">
        <v>246</v>
      </c>
      <c r="N31" s="2"/>
      <c r="O31" s="2">
        <v>20</v>
      </c>
      <c r="P31" s="2"/>
      <c r="Q31" s="3"/>
      <c r="R31" s="2"/>
      <c r="S31" s="2" t="s">
        <v>154</v>
      </c>
      <c r="T31" s="2" t="s">
        <v>156</v>
      </c>
      <c r="U31" s="2">
        <v>30</v>
      </c>
      <c r="V31" s="399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3"/>
    </row>
    <row r="32" spans="2:33" ht="27.9" customHeight="1" x14ac:dyDescent="0.4">
      <c r="B32" s="40" t="s">
        <v>10</v>
      </c>
      <c r="C32" s="397"/>
      <c r="D32" s="3"/>
      <c r="E32" s="3"/>
      <c r="F32" s="3"/>
      <c r="G32" s="2" t="s">
        <v>163</v>
      </c>
      <c r="H32" s="3"/>
      <c r="I32" s="2">
        <v>0.5</v>
      </c>
      <c r="J32" s="2" t="s">
        <v>226</v>
      </c>
      <c r="K32" s="2"/>
      <c r="L32" s="2">
        <v>20</v>
      </c>
      <c r="M32" s="409"/>
      <c r="N32" s="410"/>
      <c r="O32" s="2"/>
      <c r="P32" s="2"/>
      <c r="Q32" s="3"/>
      <c r="R32" s="2"/>
      <c r="S32" s="2" t="s">
        <v>155</v>
      </c>
      <c r="T32" s="3"/>
      <c r="U32" s="2">
        <v>1</v>
      </c>
      <c r="V32" s="399"/>
      <c r="W32" s="100">
        <f>Y29*0+Y30*5+Y31*0+Y32*5+Y33*0+Y34*4</f>
        <v>24</v>
      </c>
      <c r="X32" s="46" t="s">
        <v>30</v>
      </c>
      <c r="Y32" s="42">
        <v>2.5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4"/>
    </row>
    <row r="33" spans="2:33" ht="27.9" customHeight="1" x14ac:dyDescent="0.3">
      <c r="B33" s="401" t="s">
        <v>40</v>
      </c>
      <c r="C33" s="397"/>
      <c r="D33" s="3"/>
      <c r="E33" s="3"/>
      <c r="F33" s="3"/>
      <c r="G33" s="2" t="s">
        <v>111</v>
      </c>
      <c r="H33" s="3"/>
      <c r="I33" s="2">
        <v>0.5</v>
      </c>
      <c r="J33" s="3"/>
      <c r="K33" s="50"/>
      <c r="L33" s="3"/>
      <c r="M33" s="2"/>
      <c r="N33" s="50"/>
      <c r="O33" s="2"/>
      <c r="P33" s="2"/>
      <c r="Q33" s="3"/>
      <c r="R33" s="2"/>
      <c r="S33" s="3"/>
      <c r="T33" s="3"/>
      <c r="U33" s="3"/>
      <c r="V33" s="39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3"/>
    </row>
    <row r="34" spans="2:33" ht="27.9" customHeight="1" x14ac:dyDescent="0.4">
      <c r="B34" s="401"/>
      <c r="C34" s="397"/>
      <c r="D34" s="50"/>
      <c r="E34" s="50"/>
      <c r="F34" s="2"/>
      <c r="G34" s="2"/>
      <c r="H34" s="50"/>
      <c r="I34" s="2"/>
      <c r="J34" s="3"/>
      <c r="K34" s="2"/>
      <c r="L34" s="3"/>
      <c r="M34" s="2"/>
      <c r="N34" s="50"/>
      <c r="O34" s="2"/>
      <c r="P34" s="2"/>
      <c r="Q34" s="50"/>
      <c r="R34" s="2"/>
      <c r="S34" s="3"/>
      <c r="T34" s="50"/>
      <c r="U34" s="3"/>
      <c r="V34" s="399"/>
      <c r="W34" s="100">
        <f>Y29*2+Y30*7+Y31*1+Y32*0+Y33*0+Y34*8</f>
        <v>28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4"/>
    </row>
    <row r="35" spans="2:33" ht="27.9" customHeight="1" x14ac:dyDescent="0.3">
      <c r="B35" s="52" t="s">
        <v>36</v>
      </c>
      <c r="C35" s="53"/>
      <c r="D35" s="50"/>
      <c r="E35" s="50"/>
      <c r="F35" s="2"/>
      <c r="G35" s="2"/>
      <c r="H35" s="50"/>
      <c r="I35" s="2"/>
      <c r="J35" s="3"/>
      <c r="K35" s="50"/>
      <c r="L35" s="3"/>
      <c r="M35" s="112"/>
      <c r="N35" s="119"/>
      <c r="O35" s="2"/>
      <c r="P35" s="2"/>
      <c r="Q35" s="50"/>
      <c r="R35" s="2"/>
      <c r="S35" s="3"/>
      <c r="T35" s="50"/>
      <c r="U35" s="3"/>
      <c r="V35" s="399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3"/>
    </row>
    <row r="36" spans="2:33" ht="27.6" customHeight="1" x14ac:dyDescent="0.4">
      <c r="B36" s="167"/>
      <c r="C36" s="136"/>
      <c r="D36" s="137"/>
      <c r="E36" s="137"/>
      <c r="F36" s="138"/>
      <c r="G36" s="138"/>
      <c r="H36" s="137"/>
      <c r="I36" s="138"/>
      <c r="J36" s="138"/>
      <c r="K36" s="137"/>
      <c r="L36" s="138"/>
      <c r="M36" s="138"/>
      <c r="N36" s="137"/>
      <c r="O36" s="138"/>
      <c r="P36" s="138"/>
      <c r="Q36" s="137"/>
      <c r="R36" s="138"/>
      <c r="S36" s="138"/>
      <c r="T36" s="137"/>
      <c r="U36" s="138"/>
      <c r="V36" s="400"/>
      <c r="W36" s="101">
        <f>W30*4+W34*4+W32*9</f>
        <v>730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5"/>
    </row>
    <row r="37" spans="2:33" s="39" customFormat="1" ht="27.9" customHeight="1" x14ac:dyDescent="0.4">
      <c r="B37" s="40">
        <v>1</v>
      </c>
      <c r="C37" s="405"/>
      <c r="D37" s="135" t="str">
        <f>'113.1月菜單'!R7</f>
        <v>揚州炒飯</v>
      </c>
      <c r="E37" s="135" t="s">
        <v>17</v>
      </c>
      <c r="F37" s="135"/>
      <c r="G37" s="135" t="str">
        <f>'113.1月菜單'!R8</f>
        <v>照燒豬排</v>
      </c>
      <c r="H37" s="135" t="s">
        <v>61</v>
      </c>
      <c r="I37" s="135"/>
      <c r="J37" s="135" t="str">
        <f>'113.1月菜單'!R9</f>
        <v>手工烤饅頭(冷)</v>
      </c>
      <c r="K37" s="135" t="s">
        <v>89</v>
      </c>
      <c r="L37" s="135"/>
      <c r="M37" s="135" t="str">
        <f>'113.1月菜單'!R10</f>
        <v>沙茶蝦仁(海)</v>
      </c>
      <c r="N37" s="135" t="s">
        <v>232</v>
      </c>
      <c r="O37" s="135"/>
      <c r="P37" s="135" t="str">
        <f>'113.1月菜單'!R11</f>
        <v>深色蔬菜</v>
      </c>
      <c r="Q37" s="135" t="s">
        <v>18</v>
      </c>
      <c r="R37" s="135"/>
      <c r="S37" s="135" t="str">
        <f>'113.1月菜單'!R12</f>
        <v>蘿蔔湯</v>
      </c>
      <c r="T37" s="135" t="s">
        <v>17</v>
      </c>
      <c r="U37" s="135"/>
      <c r="V37" s="398"/>
      <c r="W37" s="189" t="s">
        <v>150</v>
      </c>
      <c r="X37" s="37" t="s">
        <v>19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 x14ac:dyDescent="0.4">
      <c r="B38" s="40" t="s">
        <v>8</v>
      </c>
      <c r="C38" s="397"/>
      <c r="D38" s="2" t="s">
        <v>119</v>
      </c>
      <c r="E38" s="2"/>
      <c r="F38" s="2">
        <v>100</v>
      </c>
      <c r="G38" s="407" t="s">
        <v>110</v>
      </c>
      <c r="H38" s="408"/>
      <c r="I38" s="2">
        <v>40</v>
      </c>
      <c r="J38" s="2" t="s">
        <v>337</v>
      </c>
      <c r="K38" s="2" t="s">
        <v>231</v>
      </c>
      <c r="L38" s="2">
        <v>30</v>
      </c>
      <c r="M38" s="2" t="s">
        <v>230</v>
      </c>
      <c r="N38" s="2" t="s">
        <v>238</v>
      </c>
      <c r="O38" s="2">
        <v>10</v>
      </c>
      <c r="P38" s="2" t="s">
        <v>62</v>
      </c>
      <c r="Q38" s="3"/>
      <c r="R38" s="2">
        <v>80</v>
      </c>
      <c r="S38" s="3" t="s">
        <v>68</v>
      </c>
      <c r="T38" s="2"/>
      <c r="U38" s="2">
        <v>35</v>
      </c>
      <c r="V38" s="399"/>
      <c r="W38" s="190">
        <f>Y37*15+Y38*0+Y39*5+Y40*0+Y41*15+Y42*12+15</f>
        <v>106</v>
      </c>
      <c r="X38" s="41" t="s">
        <v>25</v>
      </c>
      <c r="Y38" s="42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 x14ac:dyDescent="0.4">
      <c r="B39" s="40">
        <v>5</v>
      </c>
      <c r="C39" s="397"/>
      <c r="D39" s="409" t="s">
        <v>58</v>
      </c>
      <c r="E39" s="410"/>
      <c r="F39" s="2">
        <v>5</v>
      </c>
      <c r="G39" s="2"/>
      <c r="H39" s="2"/>
      <c r="I39" s="2"/>
      <c r="J39" s="2"/>
      <c r="K39" s="2"/>
      <c r="L39" s="2"/>
      <c r="M39" s="2" t="s">
        <v>236</v>
      </c>
      <c r="N39" s="2"/>
      <c r="O39" s="2">
        <v>50</v>
      </c>
      <c r="P39" s="2"/>
      <c r="Q39" s="3"/>
      <c r="R39" s="2"/>
      <c r="S39" s="3"/>
      <c r="T39" s="2"/>
      <c r="U39" s="2"/>
      <c r="V39" s="399"/>
      <c r="W39" s="191" t="s">
        <v>151</v>
      </c>
      <c r="X39" s="46" t="s">
        <v>27</v>
      </c>
      <c r="Y39" s="42">
        <v>1.7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 x14ac:dyDescent="0.4">
      <c r="B40" s="40" t="s">
        <v>10</v>
      </c>
      <c r="C40" s="397"/>
      <c r="D40" s="2" t="s">
        <v>98</v>
      </c>
      <c r="E40" s="50"/>
      <c r="F40" s="2">
        <v>5</v>
      </c>
      <c r="G40" s="2"/>
      <c r="H40" s="50"/>
      <c r="I40" s="2"/>
      <c r="J40" s="2"/>
      <c r="K40" s="50"/>
      <c r="L40" s="2"/>
      <c r="M40" s="403" t="s">
        <v>115</v>
      </c>
      <c r="N40" s="404"/>
      <c r="O40" s="2">
        <v>10</v>
      </c>
      <c r="P40" s="2"/>
      <c r="Q40" s="3"/>
      <c r="R40" s="2"/>
      <c r="S40" s="2"/>
      <c r="T40" s="3"/>
      <c r="U40" s="2"/>
      <c r="V40" s="399"/>
      <c r="W40" s="190">
        <f>Y37*0+Y38*5+Y39*0+Y40*5+Y41*0+Y42*4</f>
        <v>23</v>
      </c>
      <c r="X40" s="46" t="s">
        <v>30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 x14ac:dyDescent="0.3">
      <c r="B41" s="401" t="s">
        <v>32</v>
      </c>
      <c r="C41" s="397"/>
      <c r="D41" s="2" t="s">
        <v>252</v>
      </c>
      <c r="E41" s="99"/>
      <c r="F41" s="2">
        <v>1</v>
      </c>
      <c r="G41" s="200"/>
      <c r="H41" s="179"/>
      <c r="I41" s="123"/>
      <c r="J41" s="114"/>
      <c r="K41" s="134"/>
      <c r="L41" s="114"/>
      <c r="M41" s="2" t="s">
        <v>237</v>
      </c>
      <c r="N41" s="3"/>
      <c r="O41" s="2">
        <v>1</v>
      </c>
      <c r="P41" s="2"/>
      <c r="Q41" s="3"/>
      <c r="R41" s="2"/>
      <c r="S41" s="3"/>
      <c r="T41" s="3"/>
      <c r="U41" s="3"/>
      <c r="V41" s="399"/>
      <c r="W41" s="191" t="s">
        <v>152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3"/>
    </row>
    <row r="42" spans="2:33" ht="27.9" customHeight="1" x14ac:dyDescent="0.4">
      <c r="B42" s="401"/>
      <c r="C42" s="397"/>
      <c r="D42" s="2"/>
      <c r="E42" s="99"/>
      <c r="F42" s="2"/>
      <c r="G42" s="18"/>
      <c r="H42" s="118"/>
      <c r="I42" s="18"/>
      <c r="J42" s="181"/>
      <c r="K42" s="133"/>
      <c r="L42" s="181"/>
      <c r="M42" s="18"/>
      <c r="N42" s="118"/>
      <c r="O42" s="18"/>
      <c r="P42" s="2"/>
      <c r="Q42" s="50"/>
      <c r="R42" s="2"/>
      <c r="S42" s="3"/>
      <c r="T42" s="50"/>
      <c r="U42" s="3"/>
      <c r="V42" s="399"/>
      <c r="W42" s="190">
        <f>Y37*2+Y38*7+Y39*1+Y40*0+Y41*0+Y42*8</f>
        <v>27.400000000000002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4"/>
    </row>
    <row r="43" spans="2:33" ht="27.9" customHeight="1" x14ac:dyDescent="0.3">
      <c r="B43" s="52" t="s">
        <v>36</v>
      </c>
      <c r="C43" s="53"/>
      <c r="D43" s="99"/>
      <c r="E43" s="50"/>
      <c r="F43" s="2"/>
      <c r="G43" s="200"/>
      <c r="H43" s="179"/>
      <c r="I43" s="201"/>
      <c r="J43" s="2"/>
      <c r="K43" s="182"/>
      <c r="L43" s="114"/>
      <c r="M43" s="123"/>
      <c r="N43" s="179"/>
      <c r="O43" s="201"/>
      <c r="P43" s="2"/>
      <c r="Q43" s="50"/>
      <c r="R43" s="2"/>
      <c r="S43" s="3"/>
      <c r="T43" s="50"/>
      <c r="U43" s="3"/>
      <c r="V43" s="399"/>
      <c r="W43" s="191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3"/>
    </row>
    <row r="44" spans="2:33" ht="27.9" customHeight="1" thickBot="1" x14ac:dyDescent="0.45">
      <c r="B44" s="79"/>
      <c r="C44" s="204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6"/>
      <c r="W44" s="205">
        <f>W38*4+W42*4+W40*9</f>
        <v>740.6</v>
      </c>
      <c r="X44" s="206"/>
      <c r="Y44" s="207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5"/>
    </row>
    <row r="45" spans="2:33" s="39" customFormat="1" ht="27.9" customHeight="1" x14ac:dyDescent="0.3">
      <c r="Z45" s="18"/>
      <c r="AA45" s="18"/>
      <c r="AB45" s="19"/>
      <c r="AC45" s="18" t="s">
        <v>20</v>
      </c>
      <c r="AD45" s="18" t="s">
        <v>21</v>
      </c>
      <c r="AE45" s="18" t="s">
        <v>22</v>
      </c>
      <c r="AF45" s="18" t="s">
        <v>23</v>
      </c>
    </row>
    <row r="46" spans="2:33" ht="27.9" customHeight="1" x14ac:dyDescent="0.3">
      <c r="Z46" s="17"/>
      <c r="AA46" s="43" t="s">
        <v>26</v>
      </c>
      <c r="AB46" s="19">
        <v>6</v>
      </c>
      <c r="AC46" s="19">
        <f>AB46*2</f>
        <v>12</v>
      </c>
      <c r="AD46" s="19"/>
      <c r="AE46" s="19">
        <f>AB46*15</f>
        <v>90</v>
      </c>
      <c r="AF46" s="19">
        <f>AC46*4+AE46*4</f>
        <v>408</v>
      </c>
    </row>
    <row r="47" spans="2:33" ht="27.9" customHeight="1" x14ac:dyDescent="0.3">
      <c r="Z47" s="18"/>
      <c r="AA47" s="47" t="s">
        <v>28</v>
      </c>
      <c r="AB47" s="19">
        <v>2.2000000000000002</v>
      </c>
      <c r="AC47" s="48">
        <f>AB47*7</f>
        <v>15.400000000000002</v>
      </c>
      <c r="AD47" s="19">
        <f>AB47*5</f>
        <v>11</v>
      </c>
      <c r="AE47" s="19" t="s">
        <v>29</v>
      </c>
      <c r="AF47" s="49">
        <f>AC47*4+AD47*9</f>
        <v>160.60000000000002</v>
      </c>
    </row>
    <row r="48" spans="2:33" ht="27.9" customHeight="1" x14ac:dyDescent="0.3">
      <c r="Z48" s="17"/>
      <c r="AA48" s="18" t="s">
        <v>31</v>
      </c>
      <c r="AB48" s="19">
        <v>1.7</v>
      </c>
      <c r="AC48" s="19">
        <f>AB48*1</f>
        <v>1.7</v>
      </c>
      <c r="AD48" s="19" t="s">
        <v>29</v>
      </c>
      <c r="AE48" s="19">
        <f>AB48*5</f>
        <v>8.5</v>
      </c>
      <c r="AF48" s="19">
        <f>AC48*4+AE48*4</f>
        <v>40.799999999999997</v>
      </c>
    </row>
    <row r="49" spans="2:33" ht="27.9" customHeight="1" x14ac:dyDescent="0.3">
      <c r="Z49" s="18"/>
      <c r="AA49" s="18" t="s">
        <v>34</v>
      </c>
      <c r="AB49" s="19">
        <v>2.5</v>
      </c>
      <c r="AC49" s="19"/>
      <c r="AD49" s="19">
        <f>AB49*5</f>
        <v>12.5</v>
      </c>
      <c r="AE49" s="19" t="s">
        <v>29</v>
      </c>
      <c r="AF49" s="19">
        <f>AD49*9</f>
        <v>112.5</v>
      </c>
      <c r="AG49" s="103"/>
    </row>
    <row r="50" spans="2:33" ht="27.9" customHeight="1" x14ac:dyDescent="0.4">
      <c r="Z50" s="17"/>
      <c r="AA50" s="18" t="s">
        <v>35</v>
      </c>
      <c r="AE50" s="18">
        <f>AB50*15</f>
        <v>0</v>
      </c>
      <c r="AG50" s="104"/>
    </row>
    <row r="51" spans="2:33" ht="27.9" customHeight="1" x14ac:dyDescent="0.3">
      <c r="E51" s="44"/>
      <c r="H51" s="44"/>
      <c r="K51" s="44"/>
      <c r="N51" s="44"/>
      <c r="Q51" s="44"/>
      <c r="T51" s="44"/>
      <c r="V51" s="44"/>
      <c r="W51" s="44"/>
      <c r="X51" s="44"/>
      <c r="Y51" s="44"/>
      <c r="AA51" s="44"/>
      <c r="AB51" s="44"/>
      <c r="AC51" s="44"/>
      <c r="AD51" s="44"/>
      <c r="AE51" s="44"/>
      <c r="AF51" s="44"/>
      <c r="AG51" s="44"/>
    </row>
    <row r="52" spans="2:33" ht="27.9" customHeight="1" x14ac:dyDescent="0.3">
      <c r="E52" s="44"/>
      <c r="H52" s="44"/>
      <c r="K52" s="44"/>
      <c r="N52" s="44"/>
      <c r="Q52" s="44"/>
      <c r="T52" s="44"/>
      <c r="V52" s="44"/>
      <c r="W52" s="44"/>
      <c r="X52" s="44"/>
      <c r="Y52" s="44"/>
      <c r="AA52" s="44"/>
      <c r="AB52" s="44"/>
      <c r="AC52" s="44"/>
      <c r="AD52" s="44"/>
      <c r="AE52" s="44"/>
      <c r="AF52" s="44"/>
      <c r="AG52" s="44"/>
    </row>
    <row r="53" spans="2:33" s="85" customFormat="1" ht="21.75" customHeight="1" x14ac:dyDescent="0.3">
      <c r="B53" s="82"/>
      <c r="C53" s="18"/>
    </row>
    <row r="54" spans="2:33" ht="16.2" x14ac:dyDescent="0.3">
      <c r="B54" s="64"/>
      <c r="C54" s="85"/>
      <c r="E54" s="44"/>
      <c r="H54" s="44"/>
      <c r="K54" s="44"/>
      <c r="N54" s="44"/>
      <c r="Q54" s="44"/>
      <c r="T54" s="44"/>
      <c r="V54" s="44"/>
      <c r="W54" s="44"/>
      <c r="X54" s="44"/>
      <c r="Y54" s="44"/>
      <c r="AA54" s="44"/>
      <c r="AB54" s="44"/>
      <c r="AC54" s="44"/>
      <c r="AD54" s="44"/>
      <c r="AE54" s="44"/>
      <c r="AF54" s="44"/>
      <c r="AG54" s="44"/>
    </row>
    <row r="55" spans="2:33" ht="16.2" x14ac:dyDescent="0.3">
      <c r="E55" s="44"/>
      <c r="H55" s="44"/>
      <c r="K55" s="44"/>
      <c r="N55" s="44"/>
      <c r="Q55" s="44"/>
      <c r="T55" s="44"/>
      <c r="V55" s="44"/>
      <c r="W55" s="44"/>
      <c r="X55" s="44"/>
      <c r="Y55" s="44"/>
      <c r="AA55" s="44"/>
      <c r="AB55" s="44"/>
      <c r="AC55" s="44"/>
      <c r="AD55" s="44"/>
      <c r="AE55" s="44"/>
      <c r="AF55" s="44"/>
      <c r="AG55" s="44"/>
    </row>
  </sheetData>
  <mergeCells count="25">
    <mergeCell ref="C29:C34"/>
    <mergeCell ref="V29:V36"/>
    <mergeCell ref="B33:B34"/>
    <mergeCell ref="C37:C42"/>
    <mergeCell ref="V37:V44"/>
    <mergeCell ref="B41:B42"/>
    <mergeCell ref="G38:H38"/>
    <mergeCell ref="M32:N32"/>
    <mergeCell ref="J31:K31"/>
    <mergeCell ref="D39:E39"/>
    <mergeCell ref="M40:N40"/>
    <mergeCell ref="J30:K30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J24:K24"/>
  </mergeCells>
  <phoneticPr fontId="19" type="noConversion"/>
  <pageMargins left="0.97" right="0.17" top="0.18" bottom="0.17" header="0.5" footer="0.23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2"/>
  <sheetViews>
    <sheetView zoomScale="60" workbookViewId="0">
      <selection activeCell="X26" sqref="X26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9" s="5" customFormat="1" ht="39" x14ac:dyDescent="0.7">
      <c r="B1" s="394" t="s">
        <v>334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4"/>
      <c r="AB1" s="6"/>
    </row>
    <row r="2" spans="2:39" s="5" customFormat="1" ht="13.5" customHeight="1" x14ac:dyDescent="0.6">
      <c r="B2" s="395"/>
      <c r="C2" s="396"/>
      <c r="D2" s="396"/>
      <c r="E2" s="396"/>
      <c r="F2" s="396"/>
      <c r="G2" s="39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9" s="18" customFormat="1" ht="32.25" customHeight="1" thickBot="1" x14ac:dyDescent="0.5">
      <c r="B3" s="95" t="s">
        <v>43</v>
      </c>
      <c r="C3" s="11"/>
      <c r="D3" s="12"/>
      <c r="E3" s="12"/>
      <c r="F3" s="402" t="s">
        <v>104</v>
      </c>
      <c r="G3" s="402"/>
      <c r="H3" s="402"/>
      <c r="I3" s="402"/>
      <c r="J3" s="402"/>
      <c r="K3" s="402"/>
      <c r="L3" s="40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9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2"/>
    </row>
    <row r="5" spans="2:39" s="39" customFormat="1" ht="65.099999999999994" customHeight="1" x14ac:dyDescent="0.4">
      <c r="B5" s="34">
        <v>1</v>
      </c>
      <c r="C5" s="397"/>
      <c r="D5" s="35" t="str">
        <f>'113.1月菜單'!B16</f>
        <v>香Q米飯</v>
      </c>
      <c r="E5" s="35" t="s">
        <v>15</v>
      </c>
      <c r="F5" s="1" t="s">
        <v>16</v>
      </c>
      <c r="G5" s="35" t="str">
        <f>'113.1月菜單'!B17</f>
        <v>烤酥皮雞排</v>
      </c>
      <c r="H5" s="35" t="s">
        <v>259</v>
      </c>
      <c r="I5" s="1" t="s">
        <v>16</v>
      </c>
      <c r="J5" s="35" t="str">
        <f>'113.1月菜單'!B18</f>
        <v>沙茶米血丁(冷)+香菇貢丸(加)</v>
      </c>
      <c r="K5" s="35" t="s">
        <v>17</v>
      </c>
      <c r="L5" s="1" t="s">
        <v>16</v>
      </c>
      <c r="M5" s="35" t="str">
        <f>'113.1月菜單'!B19</f>
        <v>日式大阪燒(海)</v>
      </c>
      <c r="N5" s="35" t="s">
        <v>17</v>
      </c>
      <c r="O5" s="1" t="s">
        <v>16</v>
      </c>
      <c r="P5" s="35" t="str">
        <f>'113.1月菜單'!B20</f>
        <v>深色蔬菜</v>
      </c>
      <c r="Q5" s="35" t="s">
        <v>18</v>
      </c>
      <c r="R5" s="1" t="s">
        <v>16</v>
      </c>
      <c r="S5" s="35" t="str">
        <f>'113.1月菜單'!B21</f>
        <v>玉米濃湯(芡)</v>
      </c>
      <c r="T5" s="35" t="s">
        <v>96</v>
      </c>
      <c r="U5" s="1" t="s">
        <v>16</v>
      </c>
      <c r="V5" s="398"/>
      <c r="W5" s="36" t="s">
        <v>44</v>
      </c>
      <c r="X5" s="37" t="s">
        <v>19</v>
      </c>
      <c r="Y5" s="38">
        <v>5.8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3"/>
    </row>
    <row r="6" spans="2:39" ht="27.9" customHeight="1" x14ac:dyDescent="0.4">
      <c r="B6" s="40" t="s">
        <v>8</v>
      </c>
      <c r="C6" s="397"/>
      <c r="D6" s="2" t="s">
        <v>24</v>
      </c>
      <c r="E6" s="3"/>
      <c r="F6" s="2">
        <v>100</v>
      </c>
      <c r="G6" s="194" t="s">
        <v>164</v>
      </c>
      <c r="H6" s="195"/>
      <c r="I6" s="3">
        <v>60</v>
      </c>
      <c r="J6" s="2" t="s">
        <v>354</v>
      </c>
      <c r="K6" s="3" t="s">
        <v>352</v>
      </c>
      <c r="L6" s="2">
        <v>30</v>
      </c>
      <c r="M6" s="2" t="s">
        <v>121</v>
      </c>
      <c r="N6" s="2"/>
      <c r="O6" s="2">
        <v>50</v>
      </c>
      <c r="P6" s="2" t="s">
        <v>62</v>
      </c>
      <c r="Q6" s="2"/>
      <c r="R6" s="2">
        <v>80</v>
      </c>
      <c r="S6" s="110" t="s">
        <v>139</v>
      </c>
      <c r="T6" s="110"/>
      <c r="U6" s="110">
        <v>20</v>
      </c>
      <c r="V6" s="399"/>
      <c r="W6" s="104">
        <f>Y5*15+Y6*0+Y7*5+Y8*0+Y9*15+Y10*12+15</f>
        <v>109.5</v>
      </c>
      <c r="X6" s="41" t="s">
        <v>25</v>
      </c>
      <c r="Y6" s="42">
        <v>2.2000000000000002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4"/>
    </row>
    <row r="7" spans="2:39" ht="27.9" customHeight="1" x14ac:dyDescent="0.4">
      <c r="B7" s="40">
        <v>8</v>
      </c>
      <c r="C7" s="397"/>
      <c r="D7" s="2"/>
      <c r="E7" s="3"/>
      <c r="F7" s="2"/>
      <c r="G7" s="196"/>
      <c r="H7" s="197"/>
      <c r="I7" s="3"/>
      <c r="J7" s="2" t="s">
        <v>273</v>
      </c>
      <c r="K7" s="2" t="s">
        <v>138</v>
      </c>
      <c r="L7" s="2">
        <v>20</v>
      </c>
      <c r="M7" s="2" t="s">
        <v>256</v>
      </c>
      <c r="N7" s="2"/>
      <c r="O7" s="2">
        <v>30</v>
      </c>
      <c r="P7" s="2"/>
      <c r="Q7" s="2"/>
      <c r="R7" s="2"/>
      <c r="S7" s="110" t="s">
        <v>118</v>
      </c>
      <c r="T7" s="110"/>
      <c r="U7" s="110">
        <v>1</v>
      </c>
      <c r="V7" s="399"/>
      <c r="W7" s="45" t="s">
        <v>46</v>
      </c>
      <c r="X7" s="46" t="s">
        <v>27</v>
      </c>
      <c r="Y7" s="42">
        <v>1.5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3"/>
    </row>
    <row r="8" spans="2:39" ht="27.9" customHeight="1" x14ac:dyDescent="0.4">
      <c r="B8" s="40" t="s">
        <v>56</v>
      </c>
      <c r="C8" s="397"/>
      <c r="D8" s="2"/>
      <c r="E8" s="3"/>
      <c r="F8" s="2"/>
      <c r="G8" s="180"/>
      <c r="H8" s="119"/>
      <c r="I8" s="3"/>
      <c r="J8" s="2"/>
      <c r="K8" s="50"/>
      <c r="L8" s="2"/>
      <c r="M8" s="2" t="s">
        <v>257</v>
      </c>
      <c r="N8" s="99" t="s">
        <v>258</v>
      </c>
      <c r="O8" s="2">
        <v>1</v>
      </c>
      <c r="P8" s="2"/>
      <c r="Q8" s="50"/>
      <c r="R8" s="2"/>
      <c r="S8" s="3"/>
      <c r="T8" s="98"/>
      <c r="U8" s="2"/>
      <c r="V8" s="399"/>
      <c r="W8" s="100">
        <f>Y5*0+Y6*5+Y7*0+Y8*5+Y9*0+Y10*4</f>
        <v>23.5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4"/>
      <c r="AK8" s="123"/>
      <c r="AL8" s="123"/>
      <c r="AM8" s="123"/>
    </row>
    <row r="9" spans="2:39" ht="27.9" customHeight="1" x14ac:dyDescent="0.3">
      <c r="B9" s="401" t="s">
        <v>37</v>
      </c>
      <c r="C9" s="397"/>
      <c r="D9" s="3"/>
      <c r="E9" s="3"/>
      <c r="F9" s="3"/>
      <c r="G9" s="3"/>
      <c r="H9" s="50"/>
      <c r="I9" s="3"/>
      <c r="J9" s="2"/>
      <c r="K9" s="50"/>
      <c r="L9" s="2"/>
      <c r="M9" s="403"/>
      <c r="N9" s="404"/>
      <c r="O9" s="2"/>
      <c r="P9" s="2"/>
      <c r="Q9" s="50"/>
      <c r="R9" s="2"/>
      <c r="S9" s="3"/>
      <c r="T9" s="98"/>
      <c r="U9" s="2"/>
      <c r="V9" s="39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3"/>
      <c r="AK9" s="123"/>
      <c r="AL9" s="123"/>
      <c r="AM9" s="123"/>
    </row>
    <row r="10" spans="2:39" ht="27.9" customHeight="1" x14ac:dyDescent="0.4">
      <c r="B10" s="401"/>
      <c r="C10" s="397"/>
      <c r="D10" s="3"/>
      <c r="E10" s="3"/>
      <c r="F10" s="3"/>
      <c r="G10" s="2"/>
      <c r="H10" s="50"/>
      <c r="I10" s="2"/>
      <c r="J10" s="2"/>
      <c r="K10" s="50"/>
      <c r="L10" s="2"/>
      <c r="M10" s="2"/>
      <c r="N10" s="2"/>
      <c r="O10" s="2"/>
      <c r="P10" s="2"/>
      <c r="Q10" s="50"/>
      <c r="R10" s="2"/>
      <c r="S10" s="3"/>
      <c r="T10" s="98"/>
      <c r="U10" s="2"/>
      <c r="V10" s="399"/>
      <c r="W10" s="100">
        <f>Y5*2+Y6*7+Y7*1+Y8*0+Y9*0+Y10*8</f>
        <v>28.5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4"/>
      <c r="AK10" s="123"/>
      <c r="AL10" s="133"/>
      <c r="AM10" s="166"/>
    </row>
    <row r="11" spans="2:39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99"/>
      <c r="U11" s="2"/>
      <c r="V11" s="39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3"/>
      <c r="AK11" s="123"/>
      <c r="AL11" s="168"/>
      <c r="AM11" s="123"/>
    </row>
    <row r="12" spans="2:39" ht="27.9" customHeight="1" x14ac:dyDescent="0.4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00"/>
      <c r="W12" s="101">
        <f>W6*4+W10*4+W8*9</f>
        <v>763.5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5"/>
    </row>
    <row r="13" spans="2:39" s="39" customFormat="1" ht="27.9" customHeight="1" x14ac:dyDescent="0.4">
      <c r="B13" s="34">
        <v>1</v>
      </c>
      <c r="C13" s="397"/>
      <c r="D13" s="35" t="str">
        <f>'113.1月菜單'!F16</f>
        <v>麥片飯</v>
      </c>
      <c r="E13" s="35" t="s">
        <v>15</v>
      </c>
      <c r="F13" s="35"/>
      <c r="G13" s="35" t="str">
        <f>'113.1月菜單'!F17</f>
        <v>雙拼魚丁(海)(炸)</v>
      </c>
      <c r="H13" s="35" t="s">
        <v>81</v>
      </c>
      <c r="I13" s="35"/>
      <c r="J13" s="35" t="str">
        <f>'113.1月菜單'!F18</f>
        <v>特濃咖哩肉</v>
      </c>
      <c r="K13" s="35" t="s">
        <v>17</v>
      </c>
      <c r="L13" s="35"/>
      <c r="M13" s="35" t="str">
        <f>'113.1月菜單'!F19</f>
        <v>燒賣(加)</v>
      </c>
      <c r="N13" s="35" t="s">
        <v>15</v>
      </c>
      <c r="O13" s="35"/>
      <c r="P13" s="35" t="str">
        <f>'113.1月菜單'!F20</f>
        <v>淺色蔬菜</v>
      </c>
      <c r="Q13" s="35" t="s">
        <v>18</v>
      </c>
      <c r="R13" s="35"/>
      <c r="S13" s="35" t="str">
        <f>'113.1月菜單'!F21</f>
        <v>柴香豆腐湯(豆)(海)</v>
      </c>
      <c r="T13" s="35" t="s">
        <v>17</v>
      </c>
      <c r="U13" s="35"/>
      <c r="V13" s="398"/>
      <c r="W13" s="36" t="s">
        <v>44</v>
      </c>
      <c r="X13" s="37" t="s">
        <v>19</v>
      </c>
      <c r="Y13" s="38">
        <v>5.5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3"/>
    </row>
    <row r="14" spans="2:39" ht="27.9" customHeight="1" x14ac:dyDescent="0.4">
      <c r="B14" s="40" t="s">
        <v>109</v>
      </c>
      <c r="C14" s="397"/>
      <c r="D14" s="2" t="s">
        <v>24</v>
      </c>
      <c r="E14" s="2"/>
      <c r="F14" s="2">
        <v>60</v>
      </c>
      <c r="G14" s="194" t="s">
        <v>116</v>
      </c>
      <c r="H14" s="195"/>
      <c r="I14" s="3">
        <v>25</v>
      </c>
      <c r="J14" s="2" t="s">
        <v>261</v>
      </c>
      <c r="K14" s="2"/>
      <c r="L14" s="2">
        <v>45</v>
      </c>
      <c r="M14" s="3" t="s">
        <v>169</v>
      </c>
      <c r="N14" s="3" t="s">
        <v>159</v>
      </c>
      <c r="O14" s="3">
        <v>20</v>
      </c>
      <c r="P14" s="2" t="s">
        <v>62</v>
      </c>
      <c r="Q14" s="2"/>
      <c r="R14" s="2">
        <v>80</v>
      </c>
      <c r="S14" s="3" t="s">
        <v>92</v>
      </c>
      <c r="T14" s="2" t="s">
        <v>263</v>
      </c>
      <c r="U14" s="2">
        <v>1</v>
      </c>
      <c r="V14" s="399"/>
      <c r="W14" s="104">
        <f>Y13*15+Y14*0+Y15*5+Y16*0+Y17*15+Y18*12+15</f>
        <v>105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4"/>
    </row>
    <row r="15" spans="2:39" ht="27.9" customHeight="1" x14ac:dyDescent="0.4">
      <c r="B15" s="40">
        <v>9</v>
      </c>
      <c r="C15" s="397"/>
      <c r="D15" s="2" t="s">
        <v>122</v>
      </c>
      <c r="E15" s="2"/>
      <c r="F15" s="2">
        <v>40</v>
      </c>
      <c r="G15" s="196" t="s">
        <v>260</v>
      </c>
      <c r="H15" s="197" t="s">
        <v>117</v>
      </c>
      <c r="I15" s="3">
        <v>40</v>
      </c>
      <c r="J15" s="403" t="s">
        <v>133</v>
      </c>
      <c r="K15" s="404"/>
      <c r="L15" s="2">
        <v>20</v>
      </c>
      <c r="M15" s="2" t="s">
        <v>327</v>
      </c>
      <c r="N15" s="3"/>
      <c r="O15" s="2">
        <v>50</v>
      </c>
      <c r="P15" s="2"/>
      <c r="Q15" s="2"/>
      <c r="R15" s="2"/>
      <c r="S15" s="3" t="s">
        <v>154</v>
      </c>
      <c r="T15" s="2" t="s">
        <v>156</v>
      </c>
      <c r="U15" s="2">
        <v>30</v>
      </c>
      <c r="V15" s="399"/>
      <c r="W15" s="45" t="s">
        <v>46</v>
      </c>
      <c r="X15" s="46" t="s">
        <v>27</v>
      </c>
      <c r="Y15" s="42">
        <v>1.5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3"/>
    </row>
    <row r="16" spans="2:39" ht="27.9" customHeight="1" x14ac:dyDescent="0.4">
      <c r="B16" s="40" t="s">
        <v>10</v>
      </c>
      <c r="C16" s="397"/>
      <c r="D16" s="50"/>
      <c r="E16" s="50"/>
      <c r="F16" s="2"/>
      <c r="G16" s="2"/>
      <c r="H16" s="2"/>
      <c r="I16" s="2"/>
      <c r="J16" s="2" t="s">
        <v>95</v>
      </c>
      <c r="K16" s="50"/>
      <c r="L16" s="2">
        <v>5</v>
      </c>
      <c r="M16" s="3"/>
      <c r="N16" s="2"/>
      <c r="O16" s="2"/>
      <c r="P16" s="2"/>
      <c r="Q16" s="50"/>
      <c r="R16" s="2"/>
      <c r="S16" s="2" t="s">
        <v>158</v>
      </c>
      <c r="T16" s="50"/>
      <c r="U16" s="2">
        <v>1</v>
      </c>
      <c r="V16" s="399"/>
      <c r="W16" s="100">
        <f>Y13*0+Y14*5+Y15*0+Y16*5+Y17*0+Y18*4</f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4"/>
    </row>
    <row r="17" spans="2:33" ht="27.9" customHeight="1" x14ac:dyDescent="0.3">
      <c r="B17" s="401" t="s">
        <v>38</v>
      </c>
      <c r="C17" s="397"/>
      <c r="D17" s="50"/>
      <c r="E17" s="50"/>
      <c r="F17" s="2"/>
      <c r="G17" s="3"/>
      <c r="H17" s="3"/>
      <c r="I17" s="3"/>
      <c r="J17" s="2" t="s">
        <v>262</v>
      </c>
      <c r="K17" s="50"/>
      <c r="L17" s="2">
        <v>1</v>
      </c>
      <c r="M17" s="2"/>
      <c r="N17" s="93"/>
      <c r="O17" s="2"/>
      <c r="P17" s="2"/>
      <c r="Q17" s="50"/>
      <c r="R17" s="2"/>
      <c r="S17" s="2" t="s">
        <v>155</v>
      </c>
      <c r="T17" s="50"/>
      <c r="U17" s="2">
        <v>1</v>
      </c>
      <c r="V17" s="39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3"/>
    </row>
    <row r="18" spans="2:33" ht="27.9" customHeight="1" x14ac:dyDescent="0.4">
      <c r="B18" s="401"/>
      <c r="C18" s="397"/>
      <c r="D18" s="50"/>
      <c r="E18" s="50"/>
      <c r="F18" s="2"/>
      <c r="G18" s="2"/>
      <c r="H18" s="50"/>
      <c r="I18" s="2"/>
      <c r="J18" s="3"/>
      <c r="K18" s="98"/>
      <c r="L18" s="2"/>
      <c r="M18" s="3"/>
      <c r="N18" s="50"/>
      <c r="O18" s="2"/>
      <c r="P18" s="2"/>
      <c r="Q18" s="50"/>
      <c r="R18" s="2"/>
      <c r="S18" s="3"/>
      <c r="T18" s="2"/>
      <c r="U18" s="2"/>
      <c r="V18" s="399"/>
      <c r="W18" s="100">
        <f>Y13*2+Y14*7+Y15*1+Y16*0+Y17*0+Y18*8</f>
        <v>28.599999999999998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4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9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3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0"/>
      <c r="W20" s="101">
        <f>W14*4+W18*4+W16*9</f>
        <v>750.4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5"/>
    </row>
    <row r="21" spans="2:33" s="39" customFormat="1" ht="27.9" customHeight="1" x14ac:dyDescent="0.4">
      <c r="B21" s="60">
        <v>1</v>
      </c>
      <c r="C21" s="397"/>
      <c r="D21" s="35" t="str">
        <f>'113.1月菜單'!J16</f>
        <v>香Q米飯</v>
      </c>
      <c r="E21" s="35" t="s">
        <v>15</v>
      </c>
      <c r="F21" s="35"/>
      <c r="G21" s="35" t="str">
        <f>'113.1月菜單'!J17</f>
        <v>岩燒雞翅</v>
      </c>
      <c r="H21" s="35" t="s">
        <v>123</v>
      </c>
      <c r="I21" s="35"/>
      <c r="J21" s="35" t="str">
        <f>'113.1月菜單'!J18</f>
        <v>肉燥豆腐(豆)</v>
      </c>
      <c r="K21" s="35" t="s">
        <v>17</v>
      </c>
      <c r="L21" s="35"/>
      <c r="M21" s="35" t="str">
        <f>'113.1月菜單'!J19</f>
        <v>彩頭什錦肉片</v>
      </c>
      <c r="N21" s="35" t="s">
        <v>50</v>
      </c>
      <c r="O21" s="35"/>
      <c r="P21" s="35" t="str">
        <f>'113.1月菜單'!J20</f>
        <v>深色蔬菜</v>
      </c>
      <c r="Q21" s="35" t="s">
        <v>18</v>
      </c>
      <c r="R21" s="35"/>
      <c r="S21" s="35" t="str">
        <f>'113.1月菜單'!J21</f>
        <v>海芽薑絲湯</v>
      </c>
      <c r="T21" s="35" t="s">
        <v>269</v>
      </c>
      <c r="U21" s="35"/>
      <c r="V21" s="398"/>
      <c r="W21" s="36" t="s">
        <v>146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3"/>
    </row>
    <row r="22" spans="2:33" s="65" customFormat="1" ht="27.75" customHeight="1" x14ac:dyDescent="0.55000000000000004">
      <c r="B22" s="61" t="s">
        <v>8</v>
      </c>
      <c r="C22" s="397"/>
      <c r="D22" s="3" t="s">
        <v>24</v>
      </c>
      <c r="E22" s="3"/>
      <c r="F22" s="2">
        <v>100</v>
      </c>
      <c r="G22" s="2" t="s">
        <v>124</v>
      </c>
      <c r="H22" s="2"/>
      <c r="I22" s="2">
        <v>60</v>
      </c>
      <c r="J22" s="3" t="s">
        <v>58</v>
      </c>
      <c r="K22" s="2"/>
      <c r="L22" s="3">
        <v>15</v>
      </c>
      <c r="M22" s="2" t="s">
        <v>266</v>
      </c>
      <c r="N22" s="2"/>
      <c r="O22" s="2">
        <v>60</v>
      </c>
      <c r="P22" s="2" t="s">
        <v>62</v>
      </c>
      <c r="Q22" s="2"/>
      <c r="R22" s="2">
        <v>80</v>
      </c>
      <c r="S22" s="3" t="s">
        <v>120</v>
      </c>
      <c r="T22" s="2"/>
      <c r="U22" s="2">
        <v>5</v>
      </c>
      <c r="V22" s="399"/>
      <c r="W22" s="104">
        <f>Y21*15+Y22*0+Y23*5+Y24*0+Y25*15+Y26*12+15</f>
        <v>97.5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4"/>
    </row>
    <row r="23" spans="2:33" s="65" customFormat="1" ht="27.9" customHeight="1" x14ac:dyDescent="0.4">
      <c r="B23" s="61">
        <v>10</v>
      </c>
      <c r="C23" s="397"/>
      <c r="D23" s="3"/>
      <c r="E23" s="3"/>
      <c r="F23" s="2"/>
      <c r="G23" s="2"/>
      <c r="H23" s="2"/>
      <c r="I23" s="2"/>
      <c r="J23" s="3" t="s">
        <v>265</v>
      </c>
      <c r="K23" s="2" t="s">
        <v>93</v>
      </c>
      <c r="L23" s="3">
        <v>35</v>
      </c>
      <c r="M23" s="2" t="s">
        <v>267</v>
      </c>
      <c r="N23" s="2"/>
      <c r="O23" s="2">
        <v>10</v>
      </c>
      <c r="P23" s="2"/>
      <c r="Q23" s="2"/>
      <c r="R23" s="2"/>
      <c r="S23" s="3" t="s">
        <v>111</v>
      </c>
      <c r="T23" s="2"/>
      <c r="U23" s="2">
        <v>1</v>
      </c>
      <c r="V23" s="399"/>
      <c r="W23" s="45" t="s">
        <v>147</v>
      </c>
      <c r="X23" s="46" t="s">
        <v>27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3"/>
    </row>
    <row r="24" spans="2:33" s="65" customFormat="1" ht="27.9" customHeight="1" x14ac:dyDescent="0.55000000000000004">
      <c r="B24" s="61" t="s">
        <v>10</v>
      </c>
      <c r="C24" s="397"/>
      <c r="D24" s="3"/>
      <c r="E24" s="3"/>
      <c r="F24" s="2"/>
      <c r="G24" s="2"/>
      <c r="H24" s="3"/>
      <c r="I24" s="2"/>
      <c r="J24" s="3"/>
      <c r="K24" s="50"/>
      <c r="L24" s="3"/>
      <c r="M24" s="2" t="s">
        <v>268</v>
      </c>
      <c r="N24" s="118"/>
      <c r="O24" s="111">
        <v>3</v>
      </c>
      <c r="P24" s="2"/>
      <c r="Q24" s="50"/>
      <c r="R24" s="2"/>
      <c r="S24" s="2"/>
      <c r="T24" s="3"/>
      <c r="U24" s="2"/>
      <c r="V24" s="399"/>
      <c r="W24" s="100">
        <f>Y21*0+Y22*5+Y23*0+Y24*5+Y25*0+Y26*4</f>
        <v>23.5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4"/>
    </row>
    <row r="25" spans="2:33" s="65" customFormat="1" ht="27.9" customHeight="1" x14ac:dyDescent="0.3">
      <c r="B25" s="393" t="s">
        <v>39</v>
      </c>
      <c r="C25" s="397"/>
      <c r="D25" s="3"/>
      <c r="E25" s="3"/>
      <c r="F25" s="2"/>
      <c r="G25" s="2"/>
      <c r="H25" s="3"/>
      <c r="I25" s="2"/>
      <c r="J25" s="3"/>
      <c r="K25" s="50"/>
      <c r="L25" s="3"/>
      <c r="M25" s="403" t="s">
        <v>115</v>
      </c>
      <c r="N25" s="404"/>
      <c r="O25" s="2">
        <v>10</v>
      </c>
      <c r="P25" s="2"/>
      <c r="Q25" s="50"/>
      <c r="R25" s="2"/>
      <c r="S25" s="3"/>
      <c r="T25" s="3"/>
      <c r="U25" s="3"/>
      <c r="V25" s="399"/>
      <c r="W25" s="45" t="s">
        <v>148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3"/>
    </row>
    <row r="26" spans="2:33" s="65" customFormat="1" ht="27.9" customHeight="1" x14ac:dyDescent="0.55000000000000004">
      <c r="B26" s="393"/>
      <c r="C26" s="397"/>
      <c r="D26" s="99"/>
      <c r="E26" s="50"/>
      <c r="F26" s="2"/>
      <c r="G26" s="71"/>
      <c r="H26" s="50"/>
      <c r="I26" s="2"/>
      <c r="J26" s="2"/>
      <c r="K26" s="50"/>
      <c r="L26" s="2"/>
      <c r="M26" s="2"/>
      <c r="N26" s="2"/>
      <c r="O26" s="2"/>
      <c r="P26" s="2"/>
      <c r="Q26" s="50"/>
      <c r="R26" s="2"/>
      <c r="S26" s="2"/>
      <c r="T26" s="50"/>
      <c r="U26" s="2"/>
      <c r="V26" s="399"/>
      <c r="W26" s="100">
        <f>Y21*2+Y22*7+Y23*1+Y24*0+Y25*0+Y26*8</f>
        <v>26.900000000000002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4"/>
    </row>
    <row r="27" spans="2:33" s="65" customFormat="1" ht="27.9" customHeight="1" x14ac:dyDescent="0.3">
      <c r="B27" s="7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2"/>
      <c r="O27" s="2"/>
      <c r="P27" s="2"/>
      <c r="Q27" s="50"/>
      <c r="R27" s="2"/>
      <c r="S27" s="2"/>
      <c r="T27" s="99"/>
      <c r="U27" s="2"/>
      <c r="V27" s="39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3"/>
    </row>
    <row r="28" spans="2:33" s="65" customFormat="1" ht="27.9" customHeight="1" thickBot="1" x14ac:dyDescent="0.6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0"/>
      <c r="W28" s="101">
        <f>W22*4+W26*4+W24*9</f>
        <v>709.1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5"/>
    </row>
    <row r="29" spans="2:33" s="39" customFormat="1" ht="27.9" customHeight="1" x14ac:dyDescent="0.4">
      <c r="B29" s="34">
        <v>1</v>
      </c>
      <c r="C29" s="397"/>
      <c r="D29" s="35" t="str">
        <f>'113.1月菜單'!N16</f>
        <v>地瓜飯</v>
      </c>
      <c r="E29" s="35" t="s">
        <v>51</v>
      </c>
      <c r="F29" s="35"/>
      <c r="G29" s="35" t="str">
        <f>'113.1月菜單'!N17</f>
        <v>紅燒肉(豆)</v>
      </c>
      <c r="H29" s="35" t="s">
        <v>17</v>
      </c>
      <c r="I29" s="35"/>
      <c r="J29" s="35" t="str">
        <f>'113.1月菜單'!N18</f>
        <v>三杯雞</v>
      </c>
      <c r="K29" s="106" t="s">
        <v>357</v>
      </c>
      <c r="L29" s="35"/>
      <c r="M29" s="35" t="str">
        <f>'113.1月菜單'!N19</f>
        <v>白菜拌蝦仁(海)</v>
      </c>
      <c r="N29" s="35" t="s">
        <v>50</v>
      </c>
      <c r="O29" s="35"/>
      <c r="P29" s="35" t="str">
        <f>'113.1月菜單'!N20</f>
        <v>有機蔬菜</v>
      </c>
      <c r="Q29" s="35" t="s">
        <v>53</v>
      </c>
      <c r="R29" s="35"/>
      <c r="S29" s="35" t="str">
        <f>'113.1月菜單'!N21</f>
        <v>脆筍肉絲湯(醃)</v>
      </c>
      <c r="T29" s="35" t="s">
        <v>52</v>
      </c>
      <c r="U29" s="35"/>
      <c r="V29" s="398"/>
      <c r="W29" s="36" t="s">
        <v>149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3"/>
    </row>
    <row r="30" spans="2:33" ht="27.9" customHeight="1" x14ac:dyDescent="0.4">
      <c r="B30" s="40" t="s">
        <v>8</v>
      </c>
      <c r="C30" s="397"/>
      <c r="D30" s="2" t="s">
        <v>99</v>
      </c>
      <c r="E30" s="2"/>
      <c r="F30" s="2">
        <v>80</v>
      </c>
      <c r="G30" s="2" t="s">
        <v>270</v>
      </c>
      <c r="H30" s="2" t="s">
        <v>271</v>
      </c>
      <c r="I30" s="2">
        <v>20</v>
      </c>
      <c r="J30" s="2" t="s">
        <v>342</v>
      </c>
      <c r="K30" s="2"/>
      <c r="L30" s="2">
        <v>30</v>
      </c>
      <c r="M30" s="2" t="s">
        <v>356</v>
      </c>
      <c r="N30" s="2" t="s">
        <v>117</v>
      </c>
      <c r="O30" s="2">
        <v>10</v>
      </c>
      <c r="P30" s="2" t="s">
        <v>62</v>
      </c>
      <c r="Q30" s="2"/>
      <c r="R30" s="2">
        <v>80</v>
      </c>
      <c r="S30" s="110" t="s">
        <v>276</v>
      </c>
      <c r="T30" s="110" t="s">
        <v>278</v>
      </c>
      <c r="U30" s="110">
        <v>30</v>
      </c>
      <c r="V30" s="399"/>
      <c r="W30" s="104">
        <f>Y29*15+Y30*0+Y31*5+Y32*0+Y33*15+Y34*12+15</f>
        <v>99.5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4"/>
    </row>
    <row r="31" spans="2:33" ht="27.9" customHeight="1" x14ac:dyDescent="0.4">
      <c r="B31" s="40">
        <v>11</v>
      </c>
      <c r="C31" s="397"/>
      <c r="D31" s="2" t="s">
        <v>103</v>
      </c>
      <c r="E31" s="2"/>
      <c r="F31" s="2">
        <v>55</v>
      </c>
      <c r="G31" s="403" t="s">
        <v>170</v>
      </c>
      <c r="H31" s="404"/>
      <c r="I31" s="2">
        <v>40</v>
      </c>
      <c r="J31" s="2" t="s">
        <v>343</v>
      </c>
      <c r="K31" s="2"/>
      <c r="L31" s="2">
        <v>30</v>
      </c>
      <c r="M31" s="2" t="s">
        <v>153</v>
      </c>
      <c r="N31" s="2"/>
      <c r="O31" s="2">
        <v>50</v>
      </c>
      <c r="P31" s="2"/>
      <c r="Q31" s="2"/>
      <c r="R31" s="2">
        <v>80</v>
      </c>
      <c r="S31" s="403" t="s">
        <v>277</v>
      </c>
      <c r="T31" s="404"/>
      <c r="U31" s="110">
        <v>5</v>
      </c>
      <c r="V31" s="399"/>
      <c r="W31" s="45" t="s">
        <v>46</v>
      </c>
      <c r="X31" s="46" t="s">
        <v>27</v>
      </c>
      <c r="Y31" s="42">
        <v>1.9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3"/>
    </row>
    <row r="32" spans="2:33" ht="27.9" customHeight="1" x14ac:dyDescent="0.4">
      <c r="B32" s="40" t="s">
        <v>10</v>
      </c>
      <c r="C32" s="397"/>
      <c r="D32" s="50"/>
      <c r="E32" s="50"/>
      <c r="F32" s="2"/>
      <c r="G32" s="2"/>
      <c r="H32" s="2"/>
      <c r="I32" s="2"/>
      <c r="J32" s="2" t="s">
        <v>163</v>
      </c>
      <c r="K32" s="2"/>
      <c r="L32" s="2">
        <v>0.05</v>
      </c>
      <c r="M32" s="2" t="s">
        <v>274</v>
      </c>
      <c r="N32" s="50"/>
      <c r="O32" s="2">
        <v>3</v>
      </c>
      <c r="P32" s="2"/>
      <c r="Q32" s="50"/>
      <c r="R32" s="2"/>
      <c r="S32" s="3"/>
      <c r="T32" s="98"/>
      <c r="U32" s="2"/>
      <c r="V32" s="399"/>
      <c r="W32" s="100">
        <f>Y29*0+Y30*5+Y31*0+Y32*5+Y33*0+Y34*4</f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4"/>
    </row>
    <row r="33" spans="2:33" ht="27.9" customHeight="1" x14ac:dyDescent="0.3">
      <c r="B33" s="401" t="s">
        <v>40</v>
      </c>
      <c r="C33" s="397"/>
      <c r="D33" s="50"/>
      <c r="E33" s="50"/>
      <c r="F33" s="2"/>
      <c r="G33" s="2"/>
      <c r="H33" s="2"/>
      <c r="I33" s="2"/>
      <c r="J33" s="2" t="s">
        <v>111</v>
      </c>
      <c r="K33" s="50"/>
      <c r="L33" s="2">
        <v>0.05</v>
      </c>
      <c r="M33" s="2" t="s">
        <v>275</v>
      </c>
      <c r="N33" s="50"/>
      <c r="O33" s="2">
        <v>1</v>
      </c>
      <c r="P33" s="2"/>
      <c r="Q33" s="50"/>
      <c r="R33" s="2"/>
      <c r="S33" s="3"/>
      <c r="T33" s="98"/>
      <c r="U33" s="2"/>
      <c r="V33" s="39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3"/>
    </row>
    <row r="34" spans="2:33" ht="27.9" customHeight="1" x14ac:dyDescent="0.4">
      <c r="B34" s="401"/>
      <c r="C34" s="397"/>
      <c r="D34" s="50"/>
      <c r="E34" s="50"/>
      <c r="F34" s="2"/>
      <c r="G34" s="2"/>
      <c r="H34" s="50"/>
      <c r="I34" s="2"/>
      <c r="J34" s="2"/>
      <c r="K34" s="50"/>
      <c r="L34" s="2"/>
      <c r="M34" s="2"/>
      <c r="N34" s="50"/>
      <c r="O34" s="2"/>
      <c r="P34" s="2"/>
      <c r="Q34" s="50"/>
      <c r="R34" s="2"/>
      <c r="S34" s="3"/>
      <c r="T34" s="98"/>
      <c r="U34" s="2"/>
      <c r="V34" s="399"/>
      <c r="W34" s="100">
        <f>Y29*2+Y30*7+Y31*1+Y32*0+Y33*0+Y34*8</f>
        <v>28.7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4"/>
    </row>
    <row r="35" spans="2:33" ht="27.9" customHeight="1" x14ac:dyDescent="0.3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99"/>
      <c r="U35" s="2"/>
      <c r="V35" s="39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3"/>
    </row>
    <row r="36" spans="2:33" ht="27.9" customHeight="1" x14ac:dyDescent="0.4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400"/>
      <c r="W36" s="101">
        <f>W30*4+W34*4+W32*9</f>
        <v>733.3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</row>
    <row r="37" spans="2:33" s="39" customFormat="1" ht="27.9" customHeight="1" x14ac:dyDescent="0.4">
      <c r="B37" s="34">
        <v>1</v>
      </c>
      <c r="C37" s="397"/>
      <c r="D37" s="35" t="str">
        <f>'113.1月菜單'!R16</f>
        <v>鐵板拌麵</v>
      </c>
      <c r="E37" s="35" t="s">
        <v>17</v>
      </c>
      <c r="F37" s="35"/>
      <c r="G37" s="35" t="str">
        <f>'113.1月菜單'!R17</f>
        <v>酥炸宜蘭卜肉(炸)</v>
      </c>
      <c r="H37" s="35" t="s">
        <v>81</v>
      </c>
      <c r="I37" s="35"/>
      <c r="J37" s="35" t="str">
        <f>'113.1月菜單'!R18</f>
        <v>海鮮鍋(海)</v>
      </c>
      <c r="K37" s="35" t="s">
        <v>17</v>
      </c>
      <c r="L37" s="35"/>
      <c r="M37" s="35" t="str">
        <f>'113.1月菜單'!R19</f>
        <v>可可饅頭(冷)</v>
      </c>
      <c r="N37" s="35" t="s">
        <v>15</v>
      </c>
      <c r="O37" s="35"/>
      <c r="P37" s="35" t="str">
        <f>'113.1月菜單'!R20</f>
        <v>深色蔬菜</v>
      </c>
      <c r="Q37" s="35" t="s">
        <v>54</v>
      </c>
      <c r="R37" s="35"/>
      <c r="S37" s="35" t="str">
        <f>'113.1月菜單'!R21</f>
        <v>紫菜蛋花湯</v>
      </c>
      <c r="T37" s="35" t="s">
        <v>55</v>
      </c>
      <c r="U37" s="35"/>
      <c r="V37" s="398"/>
      <c r="W37" s="189" t="s">
        <v>150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 x14ac:dyDescent="0.4">
      <c r="B38" s="40" t="s">
        <v>8</v>
      </c>
      <c r="C38" s="397"/>
      <c r="D38" s="2" t="s">
        <v>165</v>
      </c>
      <c r="E38" s="3"/>
      <c r="F38" s="2">
        <v>120</v>
      </c>
      <c r="G38" s="403" t="s">
        <v>277</v>
      </c>
      <c r="H38" s="404"/>
      <c r="I38" s="2">
        <v>50</v>
      </c>
      <c r="J38" s="2" t="s">
        <v>121</v>
      </c>
      <c r="K38" s="2"/>
      <c r="L38" s="2">
        <v>50</v>
      </c>
      <c r="M38" s="2" t="s">
        <v>282</v>
      </c>
      <c r="N38" s="3" t="s">
        <v>161</v>
      </c>
      <c r="O38" s="2">
        <v>30</v>
      </c>
      <c r="P38" s="2" t="s">
        <v>62</v>
      </c>
      <c r="Q38" s="3"/>
      <c r="R38" s="2">
        <v>80</v>
      </c>
      <c r="S38" s="2" t="s">
        <v>74</v>
      </c>
      <c r="T38" s="2"/>
      <c r="U38" s="2">
        <v>1</v>
      </c>
      <c r="V38" s="399"/>
      <c r="W38" s="190">
        <f>Y37*15+Y38*0+Y39*5+Y40*0+Y41*15+Y42*12+15</f>
        <v>98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 x14ac:dyDescent="0.4">
      <c r="B39" s="40">
        <v>12</v>
      </c>
      <c r="C39" s="397"/>
      <c r="D39" s="2" t="s">
        <v>125</v>
      </c>
      <c r="E39" s="50"/>
      <c r="F39" s="2">
        <v>1</v>
      </c>
      <c r="G39" s="2"/>
      <c r="H39" s="50"/>
      <c r="I39" s="2"/>
      <c r="J39" s="2" t="s">
        <v>94</v>
      </c>
      <c r="K39" s="2"/>
      <c r="L39" s="2">
        <v>10</v>
      </c>
      <c r="M39" s="2"/>
      <c r="N39" s="3"/>
      <c r="O39" s="2"/>
      <c r="P39" s="2"/>
      <c r="Q39" s="3"/>
      <c r="R39" s="2"/>
      <c r="S39" s="2" t="s">
        <v>59</v>
      </c>
      <c r="T39" s="2"/>
      <c r="U39" s="2">
        <v>5</v>
      </c>
      <c r="V39" s="399"/>
      <c r="W39" s="191" t="s">
        <v>151</v>
      </c>
      <c r="X39" s="46" t="s">
        <v>27</v>
      </c>
      <c r="Y39" s="42">
        <v>1.6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3"/>
    </row>
    <row r="40" spans="2:33" ht="27.9" customHeight="1" x14ac:dyDescent="0.4">
      <c r="B40" s="40" t="s">
        <v>10</v>
      </c>
      <c r="C40" s="397"/>
      <c r="D40" s="3" t="s">
        <v>126</v>
      </c>
      <c r="E40" s="3"/>
      <c r="F40" s="3">
        <v>20</v>
      </c>
      <c r="G40" s="2"/>
      <c r="H40" s="50"/>
      <c r="I40" s="2"/>
      <c r="J40" s="2" t="s">
        <v>157</v>
      </c>
      <c r="K40" s="2" t="s">
        <v>279</v>
      </c>
      <c r="L40" s="2">
        <v>15</v>
      </c>
      <c r="M40" s="3"/>
      <c r="N40" s="98"/>
      <c r="O40" s="2"/>
      <c r="P40" s="2"/>
      <c r="Q40" s="3"/>
      <c r="R40" s="2"/>
      <c r="S40" s="2" t="s">
        <v>111</v>
      </c>
      <c r="T40" s="3"/>
      <c r="U40" s="2">
        <v>1</v>
      </c>
      <c r="V40" s="399"/>
      <c r="W40" s="190">
        <f>Y37*0+Y38*5+Y39*0+Y40*5+Y41*0+Y42*4</f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4"/>
    </row>
    <row r="41" spans="2:33" ht="27.9" customHeight="1" x14ac:dyDescent="0.3">
      <c r="B41" s="401" t="s">
        <v>32</v>
      </c>
      <c r="C41" s="397"/>
      <c r="D41" s="3" t="s">
        <v>98</v>
      </c>
      <c r="E41" s="3"/>
      <c r="F41" s="3">
        <v>10</v>
      </c>
      <c r="G41" s="2"/>
      <c r="H41" s="50"/>
      <c r="I41" s="2"/>
      <c r="J41" s="212" t="s">
        <v>280</v>
      </c>
      <c r="K41" s="197"/>
      <c r="L41" s="3">
        <v>3</v>
      </c>
      <c r="M41" s="3"/>
      <c r="N41" s="98"/>
      <c r="O41" s="2"/>
      <c r="P41" s="2"/>
      <c r="Q41" s="3"/>
      <c r="R41" s="2"/>
      <c r="S41" s="2"/>
      <c r="T41" s="50"/>
      <c r="U41" s="2"/>
      <c r="V41" s="399"/>
      <c r="W41" s="191" t="s">
        <v>152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3"/>
    </row>
    <row r="42" spans="2:33" ht="27.9" customHeight="1" x14ac:dyDescent="0.4">
      <c r="B42" s="401"/>
      <c r="C42" s="397"/>
      <c r="D42" s="99"/>
      <c r="E42" s="50"/>
      <c r="F42" s="2"/>
      <c r="G42" s="71"/>
      <c r="H42" s="50"/>
      <c r="I42" s="2"/>
      <c r="J42" s="2" t="s">
        <v>281</v>
      </c>
      <c r="K42" s="50"/>
      <c r="L42" s="2">
        <v>1</v>
      </c>
      <c r="M42" s="2"/>
      <c r="N42" s="2"/>
      <c r="O42" s="2"/>
      <c r="P42" s="2"/>
      <c r="Q42" s="50"/>
      <c r="R42" s="2"/>
      <c r="S42" s="2"/>
      <c r="T42" s="50"/>
      <c r="U42" s="2"/>
      <c r="V42" s="399"/>
      <c r="W42" s="190">
        <f>Y37*2+Y38*7+Y39*1+Y40*0+Y41*0+Y42*8</f>
        <v>27.7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4"/>
    </row>
    <row r="43" spans="2:33" ht="27.9" customHeight="1" x14ac:dyDescent="0.3">
      <c r="B43" s="52" t="s">
        <v>36</v>
      </c>
      <c r="C43" s="53"/>
      <c r="D43" s="2"/>
      <c r="E43" s="50"/>
      <c r="F43" s="2"/>
      <c r="G43" s="2"/>
      <c r="H43" s="50"/>
      <c r="I43" s="2"/>
      <c r="J43" s="2"/>
      <c r="K43" s="50"/>
      <c r="L43" s="2"/>
      <c r="M43" s="2"/>
      <c r="N43" s="2"/>
      <c r="O43" s="2"/>
      <c r="P43" s="2"/>
      <c r="Q43" s="50"/>
      <c r="R43" s="2"/>
      <c r="S43" s="3"/>
      <c r="T43" s="50"/>
      <c r="U43" s="3"/>
      <c r="V43" s="399"/>
      <c r="W43" s="191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3"/>
    </row>
    <row r="44" spans="2:33" ht="27.9" customHeight="1" thickBot="1" x14ac:dyDescent="0.45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0"/>
      <c r="W44" s="192">
        <f>W38*4+W42*4+W40*9</f>
        <v>718.8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5"/>
    </row>
    <row r="45" spans="2:33" s="85" customFormat="1" ht="21.75" customHeight="1" x14ac:dyDescent="0.4">
      <c r="B45" s="184"/>
      <c r="C45" s="18"/>
      <c r="D45" s="44"/>
      <c r="E45" s="83"/>
      <c r="F45" s="44"/>
      <c r="G45" s="44"/>
      <c r="H45" s="83"/>
      <c r="I45" s="44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84"/>
      <c r="AA45" s="70"/>
      <c r="AB45" s="64"/>
      <c r="AC45" s="70"/>
      <c r="AD45" s="70"/>
      <c r="AE45" s="70"/>
      <c r="AF45" s="70"/>
      <c r="AG45" s="70"/>
    </row>
    <row r="46" spans="2:33" x14ac:dyDescent="0.3">
      <c r="B46" s="64"/>
      <c r="C46" s="85"/>
      <c r="D46" s="413"/>
      <c r="E46" s="413"/>
      <c r="F46" s="414"/>
      <c r="G46" s="414"/>
      <c r="H46" s="86"/>
      <c r="I46" s="18"/>
      <c r="J46" s="18"/>
      <c r="K46" s="86"/>
      <c r="L46" s="18"/>
      <c r="M46" s="18"/>
      <c r="N46" s="86"/>
      <c r="O46" s="18"/>
      <c r="P46" s="18"/>
      <c r="Q46" s="86"/>
      <c r="R46" s="18"/>
      <c r="T46" s="86"/>
      <c r="U46" s="18"/>
      <c r="V46" s="87"/>
      <c r="Y46" s="90"/>
    </row>
    <row r="47" spans="2:33" ht="28.2" x14ac:dyDescent="0.3">
      <c r="I47" s="18"/>
      <c r="J47" s="122"/>
      <c r="K47" s="123"/>
      <c r="L47" s="122"/>
      <c r="M47" s="123"/>
      <c r="N47" s="123"/>
      <c r="O47" s="123"/>
      <c r="P47" s="18"/>
      <c r="Q47" s="133"/>
      <c r="Y47" s="90"/>
    </row>
    <row r="48" spans="2:33" ht="28.2" x14ac:dyDescent="0.3">
      <c r="I48" s="18"/>
      <c r="J48" s="122"/>
      <c r="K48" s="123"/>
      <c r="L48" s="122"/>
      <c r="M48" s="123"/>
      <c r="N48" s="123"/>
      <c r="O48" s="123"/>
      <c r="P48" s="18"/>
      <c r="Q48" s="133"/>
      <c r="Y48" s="90"/>
    </row>
    <row r="49" spans="9:25" ht="28.2" x14ac:dyDescent="0.3">
      <c r="I49" s="18"/>
      <c r="J49" s="122"/>
      <c r="K49" s="134"/>
      <c r="L49" s="122"/>
      <c r="M49" s="18"/>
      <c r="N49" s="133"/>
      <c r="O49" s="18"/>
      <c r="P49" s="18"/>
      <c r="Q49" s="133"/>
      <c r="Y49" s="90"/>
    </row>
    <row r="50" spans="9:25" x14ac:dyDescent="0.3">
      <c r="I50" s="18"/>
      <c r="J50" s="18"/>
      <c r="K50" s="133"/>
      <c r="L50" s="18"/>
      <c r="M50" s="18"/>
      <c r="N50" s="133"/>
      <c r="O50" s="18"/>
      <c r="P50" s="18"/>
      <c r="Q50" s="133"/>
      <c r="Y50" s="90"/>
    </row>
    <row r="51" spans="9:25" x14ac:dyDescent="0.3">
      <c r="Y51" s="90"/>
    </row>
    <row r="52" spans="9:25" x14ac:dyDescent="0.3">
      <c r="Y52" s="90"/>
    </row>
  </sheetData>
  <mergeCells count="26">
    <mergeCell ref="B41:B42"/>
    <mergeCell ref="C13:C18"/>
    <mergeCell ref="V13:V20"/>
    <mergeCell ref="B17:B18"/>
    <mergeCell ref="B25:B26"/>
    <mergeCell ref="B33:B34"/>
    <mergeCell ref="G38:H38"/>
    <mergeCell ref="J15:K15"/>
    <mergeCell ref="M25:N25"/>
    <mergeCell ref="S31:T31"/>
    <mergeCell ref="B1:Y1"/>
    <mergeCell ref="B2:G2"/>
    <mergeCell ref="C5:C10"/>
    <mergeCell ref="V5:V12"/>
    <mergeCell ref="B9:B10"/>
    <mergeCell ref="F3:L3"/>
    <mergeCell ref="M9:N9"/>
    <mergeCell ref="D46:G46"/>
    <mergeCell ref="C29:C34"/>
    <mergeCell ref="V29:V36"/>
    <mergeCell ref="C21:C26"/>
    <mergeCell ref="V21:V28"/>
    <mergeCell ref="J45:Y45"/>
    <mergeCell ref="C37:C42"/>
    <mergeCell ref="V37:V44"/>
    <mergeCell ref="G31:H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abSelected="1" zoomScale="60" workbookViewId="0">
      <selection activeCell="X26" sqref="X26"/>
    </sheetView>
  </sheetViews>
  <sheetFormatPr defaultColWidth="9" defaultRowHeight="21" x14ac:dyDescent="0.3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 x14ac:dyDescent="0.7">
      <c r="B1" s="394" t="s">
        <v>335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4"/>
      <c r="AB1" s="6"/>
    </row>
    <row r="2" spans="2:33" s="5" customFormat="1" ht="13.5" customHeight="1" x14ac:dyDescent="0.6">
      <c r="B2" s="395"/>
      <c r="C2" s="396"/>
      <c r="D2" s="396"/>
      <c r="E2" s="396"/>
      <c r="F2" s="396"/>
      <c r="G2" s="396"/>
      <c r="H2" s="108"/>
      <c r="I2" s="4"/>
      <c r="J2" s="4"/>
      <c r="K2" s="108"/>
      <c r="L2" s="4"/>
      <c r="M2" s="4"/>
      <c r="N2" s="108"/>
      <c r="O2" s="4"/>
      <c r="P2" s="4"/>
      <c r="Q2" s="108"/>
      <c r="R2" s="4"/>
      <c r="S2" s="4"/>
      <c r="T2" s="108"/>
      <c r="U2" s="4"/>
      <c r="V2" s="8"/>
      <c r="W2" s="9"/>
      <c r="X2" s="10"/>
      <c r="Y2" s="9"/>
      <c r="Z2" s="4"/>
      <c r="AB2" s="6"/>
    </row>
    <row r="3" spans="2:33" s="18" customFormat="1" ht="32.25" customHeight="1" thickBot="1" x14ac:dyDescent="0.5">
      <c r="B3" s="95" t="s">
        <v>43</v>
      </c>
      <c r="C3" s="11"/>
      <c r="D3" s="12"/>
      <c r="E3" s="12"/>
      <c r="F3" s="402" t="s">
        <v>104</v>
      </c>
      <c r="G3" s="402"/>
      <c r="H3" s="402"/>
      <c r="I3" s="402"/>
      <c r="J3" s="402"/>
      <c r="K3" s="402"/>
      <c r="L3" s="40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 x14ac:dyDescent="0.3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2"/>
    </row>
    <row r="5" spans="2:33" s="39" customFormat="1" ht="65.099999999999994" customHeight="1" x14ac:dyDescent="0.4">
      <c r="B5" s="34">
        <v>1</v>
      </c>
      <c r="C5" s="397"/>
      <c r="D5" s="35" t="str">
        <f>'113.1月菜單'!B25</f>
        <v>香Q米飯</v>
      </c>
      <c r="E5" s="35" t="s">
        <v>15</v>
      </c>
      <c r="F5" s="1" t="s">
        <v>16</v>
      </c>
      <c r="G5" s="35" t="str">
        <f>'113.1月菜單'!B26</f>
        <v>鹹豬肉</v>
      </c>
      <c r="H5" s="35" t="s">
        <v>17</v>
      </c>
      <c r="I5" s="1" t="s">
        <v>16</v>
      </c>
      <c r="J5" s="35" t="str">
        <f>'113.1月菜單'!B27</f>
        <v>地瓜條(加)+魷魚丸(海加)</v>
      </c>
      <c r="K5" s="35" t="s">
        <v>89</v>
      </c>
      <c r="L5" s="1" t="s">
        <v>16</v>
      </c>
      <c r="M5" s="35" t="str">
        <f>'113.1月菜單'!B28</f>
        <v>客家粿條</v>
      </c>
      <c r="N5" s="35" t="s">
        <v>73</v>
      </c>
      <c r="O5" s="1" t="s">
        <v>16</v>
      </c>
      <c r="P5" s="35" t="str">
        <f>'113.1月菜單'!B29</f>
        <v>深色蔬菜</v>
      </c>
      <c r="Q5" s="35" t="s">
        <v>18</v>
      </c>
      <c r="R5" s="173" t="s">
        <v>16</v>
      </c>
      <c r="S5" s="174" t="str">
        <f>'113.1月菜單'!B30</f>
        <v>青菜豆腐湯(豆)(芡)</v>
      </c>
      <c r="T5" s="171" t="s">
        <v>283</v>
      </c>
      <c r="U5" s="172" t="s">
        <v>16</v>
      </c>
      <c r="V5" s="398"/>
      <c r="W5" s="36" t="s">
        <v>44</v>
      </c>
      <c r="X5" s="37" t="s">
        <v>19</v>
      </c>
      <c r="Y5" s="38">
        <v>6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3"/>
    </row>
    <row r="6" spans="2:33" ht="27.9" customHeight="1" x14ac:dyDescent="0.4">
      <c r="B6" s="40" t="s">
        <v>8</v>
      </c>
      <c r="C6" s="397"/>
      <c r="D6" s="2" t="s">
        <v>24</v>
      </c>
      <c r="E6" s="3"/>
      <c r="F6" s="2">
        <v>100</v>
      </c>
      <c r="G6" s="416" t="s">
        <v>114</v>
      </c>
      <c r="H6" s="417"/>
      <c r="I6" s="2">
        <v>50</v>
      </c>
      <c r="J6" s="2" t="s">
        <v>349</v>
      </c>
      <c r="K6" s="2" t="s">
        <v>138</v>
      </c>
      <c r="L6" s="2">
        <v>30</v>
      </c>
      <c r="M6" s="169" t="s">
        <v>129</v>
      </c>
      <c r="N6" s="117"/>
      <c r="O6" s="2">
        <v>15</v>
      </c>
      <c r="P6" s="2" t="s">
        <v>62</v>
      </c>
      <c r="Q6" s="2"/>
      <c r="R6" s="112">
        <v>80</v>
      </c>
      <c r="S6" s="175" t="s">
        <v>153</v>
      </c>
      <c r="T6" s="2"/>
      <c r="U6" s="176">
        <v>30</v>
      </c>
      <c r="V6" s="399"/>
      <c r="W6" s="104">
        <f>Y5*15+Y6*0+Y7*5+Y8*0+Y9*15+Y10*12+15</f>
        <v>113.5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4"/>
    </row>
    <row r="7" spans="2:33" ht="27.9" customHeight="1" x14ac:dyDescent="0.4">
      <c r="B7" s="40">
        <v>15</v>
      </c>
      <c r="C7" s="397"/>
      <c r="D7" s="2"/>
      <c r="E7" s="3"/>
      <c r="F7" s="2"/>
      <c r="G7" s="2" t="s">
        <v>98</v>
      </c>
      <c r="H7" s="2"/>
      <c r="I7" s="2">
        <v>20</v>
      </c>
      <c r="J7" s="2" t="s">
        <v>128</v>
      </c>
      <c r="K7" s="99" t="s">
        <v>127</v>
      </c>
      <c r="L7" s="112">
        <v>20</v>
      </c>
      <c r="M7" s="170" t="s">
        <v>130</v>
      </c>
      <c r="N7" s="109"/>
      <c r="O7" s="2">
        <v>20</v>
      </c>
      <c r="P7" s="2"/>
      <c r="Q7" s="2"/>
      <c r="R7" s="112"/>
      <c r="S7" s="170" t="s">
        <v>112</v>
      </c>
      <c r="T7" s="99" t="s">
        <v>287</v>
      </c>
      <c r="U7" s="176">
        <v>10</v>
      </c>
      <c r="V7" s="399"/>
      <c r="W7" s="45" t="s">
        <v>46</v>
      </c>
      <c r="X7" s="46" t="s">
        <v>27</v>
      </c>
      <c r="Y7" s="42">
        <v>1.7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3"/>
    </row>
    <row r="8" spans="2:33" ht="27.9" customHeight="1" x14ac:dyDescent="0.4">
      <c r="B8" s="40" t="s">
        <v>10</v>
      </c>
      <c r="C8" s="397"/>
      <c r="D8" s="2"/>
      <c r="E8" s="3"/>
      <c r="F8" s="2"/>
      <c r="G8" s="2"/>
      <c r="H8" s="50"/>
      <c r="I8" s="2"/>
      <c r="J8" s="2"/>
      <c r="K8" s="50"/>
      <c r="L8" s="112"/>
      <c r="M8" s="170" t="s">
        <v>131</v>
      </c>
      <c r="N8" s="109"/>
      <c r="O8" s="2">
        <v>30</v>
      </c>
      <c r="P8" s="2"/>
      <c r="Q8" s="50"/>
      <c r="R8" s="112"/>
      <c r="S8" s="170" t="s">
        <v>284</v>
      </c>
      <c r="T8" s="2"/>
      <c r="U8" s="176">
        <v>5</v>
      </c>
      <c r="V8" s="399"/>
      <c r="W8" s="100">
        <f>Y5*0+Y6*5+Y7*0+Y8*5+Y9*0+Y10*4</f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4"/>
    </row>
    <row r="9" spans="2:33" ht="27.9" customHeight="1" x14ac:dyDescent="0.3">
      <c r="B9" s="401" t="s">
        <v>37</v>
      </c>
      <c r="C9" s="397"/>
      <c r="D9" s="3"/>
      <c r="E9" s="3"/>
      <c r="F9" s="3"/>
      <c r="G9" s="2"/>
      <c r="H9" s="50"/>
      <c r="I9" s="2"/>
      <c r="J9" s="2"/>
      <c r="K9" s="50"/>
      <c r="L9" s="112"/>
      <c r="M9" s="170" t="s">
        <v>132</v>
      </c>
      <c r="N9" s="125"/>
      <c r="O9" s="2">
        <v>3</v>
      </c>
      <c r="P9" s="2"/>
      <c r="Q9" s="50"/>
      <c r="R9" s="112"/>
      <c r="S9" s="170" t="s">
        <v>285</v>
      </c>
      <c r="T9" s="3"/>
      <c r="U9" s="176">
        <v>3</v>
      </c>
      <c r="V9" s="39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3"/>
    </row>
    <row r="10" spans="2:33" ht="27.9" customHeight="1" x14ac:dyDescent="0.4">
      <c r="B10" s="401"/>
      <c r="C10" s="397"/>
      <c r="D10" s="3"/>
      <c r="E10" s="3"/>
      <c r="F10" s="3"/>
      <c r="G10" s="2"/>
      <c r="H10" s="50"/>
      <c r="I10" s="2"/>
      <c r="J10" s="2"/>
      <c r="K10" s="50"/>
      <c r="L10" s="112"/>
      <c r="M10" s="183" t="s">
        <v>100</v>
      </c>
      <c r="N10" s="50"/>
      <c r="O10" s="2">
        <v>3</v>
      </c>
      <c r="P10" s="2"/>
      <c r="Q10" s="50"/>
      <c r="R10" s="112"/>
      <c r="S10" s="170" t="s">
        <v>286</v>
      </c>
      <c r="T10" s="98"/>
      <c r="U10" s="176">
        <v>1</v>
      </c>
      <c r="V10" s="399"/>
      <c r="W10" s="100">
        <f>Y5*2+Y6*7+Y7*1+Y8*0+Y9*0+Y10*8</f>
        <v>28.400000000000002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4"/>
    </row>
    <row r="11" spans="2:33" ht="27.9" customHeight="1" x14ac:dyDescent="0.3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112"/>
      <c r="M11" s="170" t="s">
        <v>162</v>
      </c>
      <c r="N11" s="50"/>
      <c r="O11" s="2">
        <v>0.05</v>
      </c>
      <c r="P11" s="2"/>
      <c r="Q11" s="50"/>
      <c r="R11" s="112"/>
      <c r="S11" s="170"/>
      <c r="T11" s="50"/>
      <c r="U11" s="176"/>
      <c r="V11" s="39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3"/>
    </row>
    <row r="12" spans="2:33" ht="27.9" customHeight="1" x14ac:dyDescent="0.4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170"/>
      <c r="N12" s="50"/>
      <c r="O12" s="2"/>
      <c r="P12" s="2"/>
      <c r="Q12" s="50"/>
      <c r="R12" s="2"/>
      <c r="S12" s="2"/>
      <c r="T12" s="50"/>
      <c r="U12" s="2"/>
      <c r="V12" s="400"/>
      <c r="W12" s="101">
        <f>W6*4+W10*4+W8*9</f>
        <v>774.6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5"/>
    </row>
    <row r="13" spans="2:33" s="39" customFormat="1" ht="27.9" customHeight="1" x14ac:dyDescent="0.4">
      <c r="B13" s="34">
        <v>1</v>
      </c>
      <c r="C13" s="397"/>
      <c r="D13" s="35" t="str">
        <f>'113.1月菜單'!F25</f>
        <v>糙米飯</v>
      </c>
      <c r="E13" s="35" t="s">
        <v>15</v>
      </c>
      <c r="F13" s="35"/>
      <c r="G13" s="35" t="str">
        <f>'113.1月菜單'!F26</f>
        <v>三杯中卷(海)(豆)</v>
      </c>
      <c r="H13" s="35" t="s">
        <v>17</v>
      </c>
      <c r="I13" s="35"/>
      <c r="J13" s="35" t="str">
        <f>'113.1月菜單'!F27</f>
        <v>卡啦翅小腿(炸)</v>
      </c>
      <c r="K13" s="35" t="s">
        <v>290</v>
      </c>
      <c r="L13" s="35"/>
      <c r="M13" s="35" t="str">
        <f>'113.1月菜單'!F28</f>
        <v>奶焗馬鈴薯</v>
      </c>
      <c r="N13" s="35" t="s">
        <v>134</v>
      </c>
      <c r="O13" s="35"/>
      <c r="P13" s="35" t="str">
        <f>'113.1月菜單'!F29</f>
        <v>淺色蔬菜</v>
      </c>
      <c r="Q13" s="35" t="s">
        <v>18</v>
      </c>
      <c r="R13" s="35"/>
      <c r="S13" s="35" t="str">
        <f>'113.1月菜單'!F30</f>
        <v>芹香菜頭湯</v>
      </c>
      <c r="T13" s="35" t="s">
        <v>17</v>
      </c>
      <c r="U13" s="35"/>
      <c r="V13" s="398"/>
      <c r="W13" s="36" t="s">
        <v>44</v>
      </c>
      <c r="X13" s="37" t="s">
        <v>19</v>
      </c>
      <c r="Y13" s="38">
        <v>5.5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3"/>
    </row>
    <row r="14" spans="2:33" ht="27.9" customHeight="1" x14ac:dyDescent="0.4">
      <c r="B14" s="40" t="s">
        <v>8</v>
      </c>
      <c r="C14" s="397"/>
      <c r="D14" s="2" t="s">
        <v>24</v>
      </c>
      <c r="E14" s="2"/>
      <c r="F14" s="2">
        <v>60</v>
      </c>
      <c r="G14" s="2" t="s">
        <v>116</v>
      </c>
      <c r="H14" s="78"/>
      <c r="I14" s="2">
        <v>25</v>
      </c>
      <c r="J14" s="2" t="s">
        <v>289</v>
      </c>
      <c r="K14" s="3"/>
      <c r="L14" s="2">
        <v>30</v>
      </c>
      <c r="M14" s="109" t="s">
        <v>291</v>
      </c>
      <c r="N14" s="109"/>
      <c r="O14" s="109">
        <v>45</v>
      </c>
      <c r="P14" s="2" t="s">
        <v>62</v>
      </c>
      <c r="Q14" s="2"/>
      <c r="R14" s="2">
        <v>80</v>
      </c>
      <c r="S14" s="3" t="s">
        <v>254</v>
      </c>
      <c r="T14" s="2"/>
      <c r="U14" s="2">
        <v>1</v>
      </c>
      <c r="V14" s="399"/>
      <c r="W14" s="104">
        <f>Y13*15+Y14*0+Y15*5+Y16*0+Y17*15+Y18*12+15</f>
        <v>106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4"/>
    </row>
    <row r="15" spans="2:33" ht="27.9" customHeight="1" x14ac:dyDescent="0.4">
      <c r="B15" s="40">
        <v>16</v>
      </c>
      <c r="C15" s="397"/>
      <c r="D15" s="2" t="s">
        <v>135</v>
      </c>
      <c r="E15" s="2"/>
      <c r="F15" s="2">
        <v>40</v>
      </c>
      <c r="G15" s="198" t="s">
        <v>157</v>
      </c>
      <c r="H15" s="199" t="s">
        <v>117</v>
      </c>
      <c r="I15" s="2">
        <v>60</v>
      </c>
      <c r="J15" s="2"/>
      <c r="K15" s="2"/>
      <c r="L15" s="2"/>
      <c r="M15" s="418" t="s">
        <v>166</v>
      </c>
      <c r="N15" s="419"/>
      <c r="O15" s="109">
        <v>30</v>
      </c>
      <c r="P15" s="2"/>
      <c r="Q15" s="2"/>
      <c r="R15" s="2"/>
      <c r="S15" s="3" t="s">
        <v>266</v>
      </c>
      <c r="T15" s="2"/>
      <c r="U15" s="2">
        <v>35</v>
      </c>
      <c r="V15" s="399"/>
      <c r="W15" s="45" t="s">
        <v>46</v>
      </c>
      <c r="X15" s="46" t="s">
        <v>27</v>
      </c>
      <c r="Y15" s="42">
        <v>1.7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3"/>
    </row>
    <row r="16" spans="2:33" ht="27.9" customHeight="1" x14ac:dyDescent="0.4">
      <c r="B16" s="40" t="s">
        <v>10</v>
      </c>
      <c r="C16" s="397"/>
      <c r="D16" s="50"/>
      <c r="E16" s="50"/>
      <c r="F16" s="2"/>
      <c r="G16" s="2" t="s">
        <v>253</v>
      </c>
      <c r="H16" s="99" t="s">
        <v>288</v>
      </c>
      <c r="I16" s="2">
        <v>20</v>
      </c>
      <c r="J16" s="2"/>
      <c r="K16" s="50"/>
      <c r="L16" s="2"/>
      <c r="M16" s="109"/>
      <c r="N16" s="125"/>
      <c r="O16" s="109"/>
      <c r="P16" s="2"/>
      <c r="Q16" s="50"/>
      <c r="R16" s="2"/>
      <c r="S16" s="2"/>
      <c r="T16" s="3"/>
      <c r="U16" s="2"/>
      <c r="V16" s="399"/>
      <c r="W16" s="100">
        <f>Y13*0+Y14*5+Y15*0+Y16*5+Y17*0+Y18*4</f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4"/>
    </row>
    <row r="17" spans="2:33" ht="27.9" customHeight="1" x14ac:dyDescent="0.3">
      <c r="B17" s="401" t="s">
        <v>38</v>
      </c>
      <c r="C17" s="397"/>
      <c r="D17" s="50"/>
      <c r="E17" s="50"/>
      <c r="F17" s="2"/>
      <c r="G17" s="2" t="s">
        <v>163</v>
      </c>
      <c r="H17" s="50"/>
      <c r="I17" s="2">
        <v>0.05</v>
      </c>
      <c r="J17" s="2"/>
      <c r="K17" s="50"/>
      <c r="L17" s="2"/>
      <c r="M17" s="3"/>
      <c r="N17" s="50"/>
      <c r="O17" s="2"/>
      <c r="P17" s="2"/>
      <c r="Q17" s="50"/>
      <c r="R17" s="2"/>
      <c r="S17" s="3"/>
      <c r="T17" s="3"/>
      <c r="U17" s="3"/>
      <c r="V17" s="39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3"/>
    </row>
    <row r="18" spans="2:33" ht="27.9" customHeight="1" x14ac:dyDescent="0.4">
      <c r="B18" s="401"/>
      <c r="C18" s="397"/>
      <c r="D18" s="50"/>
      <c r="E18" s="50"/>
      <c r="F18" s="2"/>
      <c r="G18" s="2" t="s">
        <v>111</v>
      </c>
      <c r="H18" s="50"/>
      <c r="I18" s="2">
        <v>0.05</v>
      </c>
      <c r="J18" s="2"/>
      <c r="K18" s="50"/>
      <c r="L18" s="2"/>
      <c r="M18" s="3"/>
      <c r="N18" s="50"/>
      <c r="O18" s="2"/>
      <c r="P18" s="2"/>
      <c r="Q18" s="50"/>
      <c r="R18" s="2"/>
      <c r="S18" s="3"/>
      <c r="T18" s="115"/>
      <c r="U18" s="3"/>
      <c r="V18" s="399"/>
      <c r="W18" s="100">
        <f>Y13*2+Y14*7+Y15*1+Y16*0+Y17*0+Y18*8</f>
        <v>28.799999999999997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4"/>
    </row>
    <row r="19" spans="2:33" ht="27.9" customHeight="1" x14ac:dyDescent="0.3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9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3"/>
    </row>
    <row r="20" spans="2:33" ht="27.9" customHeight="1" x14ac:dyDescent="0.4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00"/>
      <c r="W20" s="101">
        <f>W14*4+W18*4+W16*9</f>
        <v>755.2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5"/>
    </row>
    <row r="21" spans="2:33" s="39" customFormat="1" ht="27.9" customHeight="1" x14ac:dyDescent="0.4">
      <c r="B21" s="60">
        <v>1</v>
      </c>
      <c r="C21" s="397"/>
      <c r="D21" s="35" t="str">
        <f>'113.1月菜單'!J25</f>
        <v>香Q米飯</v>
      </c>
      <c r="E21" s="35" t="s">
        <v>51</v>
      </c>
      <c r="F21" s="35"/>
      <c r="G21" s="35" t="str">
        <f>'113.1月菜單'!J26</f>
        <v>香雞排(炸)</v>
      </c>
      <c r="H21" s="35" t="s">
        <v>137</v>
      </c>
      <c r="I21" s="35"/>
      <c r="J21" s="35" t="str">
        <f>'113.1月菜單'!J27</f>
        <v>櫥窗滷味(豆)(冷)</v>
      </c>
      <c r="K21" s="35" t="s">
        <v>17</v>
      </c>
      <c r="L21" s="35"/>
      <c r="M21" s="35" t="str">
        <f>'113.1月菜單'!J28</f>
        <v>炸醬炒高麗</v>
      </c>
      <c r="N21" s="35" t="s">
        <v>136</v>
      </c>
      <c r="O21" s="35"/>
      <c r="P21" s="35" t="str">
        <f>'113.1月菜單'!J29</f>
        <v>深色蔬菜</v>
      </c>
      <c r="Q21" s="35" t="s">
        <v>18</v>
      </c>
      <c r="R21" s="35"/>
      <c r="S21" s="35" t="str">
        <f>'113.1月菜單'!J30</f>
        <v>味噌菇菇湯</v>
      </c>
      <c r="T21" s="35" t="s">
        <v>17</v>
      </c>
      <c r="U21" s="35"/>
      <c r="V21" s="398"/>
      <c r="W21" s="36" t="s">
        <v>146</v>
      </c>
      <c r="X21" s="37" t="s">
        <v>19</v>
      </c>
      <c r="Y21" s="38">
        <v>5.8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3"/>
    </row>
    <row r="22" spans="2:33" s="65" customFormat="1" ht="27.75" customHeight="1" x14ac:dyDescent="0.55000000000000004">
      <c r="B22" s="61" t="s">
        <v>8</v>
      </c>
      <c r="C22" s="397"/>
      <c r="D22" s="2" t="s">
        <v>24</v>
      </c>
      <c r="E22" s="3"/>
      <c r="F22" s="2">
        <v>100</v>
      </c>
      <c r="G22" s="2" t="s">
        <v>164</v>
      </c>
      <c r="H22" s="2"/>
      <c r="I22" s="2">
        <v>60</v>
      </c>
      <c r="J22" s="65" t="s">
        <v>171</v>
      </c>
      <c r="K22" s="188" t="s">
        <v>69</v>
      </c>
      <c r="L22" s="120">
        <v>30</v>
      </c>
      <c r="M22" s="3" t="s">
        <v>294</v>
      </c>
      <c r="N22" s="3"/>
      <c r="O22" s="3">
        <v>60</v>
      </c>
      <c r="P22" s="2" t="s">
        <v>62</v>
      </c>
      <c r="Q22" s="2"/>
      <c r="R22" s="2">
        <v>80</v>
      </c>
      <c r="S22" s="2" t="s">
        <v>70</v>
      </c>
      <c r="T22" s="2"/>
      <c r="U22" s="2">
        <v>1</v>
      </c>
      <c r="V22" s="399"/>
      <c r="W22" s="104">
        <f>Y21*15+Y22*0+Y23*5+Y24*0+Y25*15+Y26*12+15</f>
        <v>110.5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4"/>
    </row>
    <row r="23" spans="2:33" s="65" customFormat="1" ht="27.9" customHeight="1" x14ac:dyDescent="0.4">
      <c r="B23" s="61">
        <v>17</v>
      </c>
      <c r="C23" s="397"/>
      <c r="D23" s="2"/>
      <c r="E23" s="3"/>
      <c r="F23" s="2"/>
      <c r="G23" s="2"/>
      <c r="H23" s="2"/>
      <c r="I23" s="2"/>
      <c r="J23" s="65" t="s">
        <v>160</v>
      </c>
      <c r="K23" s="121" t="s">
        <v>82</v>
      </c>
      <c r="L23" s="120">
        <v>30</v>
      </c>
      <c r="M23" s="2" t="s">
        <v>292</v>
      </c>
      <c r="N23" s="3"/>
      <c r="O23" s="2">
        <v>3</v>
      </c>
      <c r="P23" s="2"/>
      <c r="Q23" s="2"/>
      <c r="R23" s="2"/>
      <c r="S23" s="2" t="s">
        <v>174</v>
      </c>
      <c r="T23" s="2"/>
      <c r="U23" s="2">
        <v>20</v>
      </c>
      <c r="V23" s="399"/>
      <c r="W23" s="45" t="s">
        <v>147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3"/>
    </row>
    <row r="24" spans="2:33" s="65" customFormat="1" ht="27.9" customHeight="1" x14ac:dyDescent="0.55000000000000004">
      <c r="B24" s="61" t="s">
        <v>10</v>
      </c>
      <c r="C24" s="397"/>
      <c r="D24" s="3"/>
      <c r="E24" s="3"/>
      <c r="F24" s="3"/>
      <c r="G24" s="2"/>
      <c r="H24" s="50"/>
      <c r="I24" s="2"/>
      <c r="J24" s="65" t="s">
        <v>95</v>
      </c>
      <c r="K24" s="121"/>
      <c r="L24" s="120">
        <v>3</v>
      </c>
      <c r="M24" s="210" t="s">
        <v>173</v>
      </c>
      <c r="N24" s="211"/>
      <c r="O24" s="2">
        <v>0.05</v>
      </c>
      <c r="P24" s="2"/>
      <c r="Q24" s="50"/>
      <c r="R24" s="2"/>
      <c r="S24" s="2" t="s">
        <v>94</v>
      </c>
      <c r="T24" s="2"/>
      <c r="U24" s="2">
        <v>5</v>
      </c>
      <c r="V24" s="399"/>
      <c r="W24" s="100">
        <f>Y21*0+Y22*5+Y23*0+Y24*5+Y25*0+Y26*4</f>
        <v>23.5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4"/>
    </row>
    <row r="25" spans="2:33" s="65" customFormat="1" ht="27.9" customHeight="1" x14ac:dyDescent="0.3">
      <c r="B25" s="393" t="s">
        <v>39</v>
      </c>
      <c r="C25" s="397"/>
      <c r="D25" s="3"/>
      <c r="E25" s="3"/>
      <c r="F25" s="3"/>
      <c r="G25" s="2"/>
      <c r="H25" s="50"/>
      <c r="I25" s="2"/>
      <c r="J25" s="2"/>
      <c r="K25" s="2"/>
      <c r="L25" s="2"/>
      <c r="M25" s="409" t="s">
        <v>293</v>
      </c>
      <c r="N25" s="410"/>
      <c r="O25" s="2">
        <v>3</v>
      </c>
      <c r="P25" s="2"/>
      <c r="Q25" s="50"/>
      <c r="R25" s="2"/>
      <c r="S25" s="3" t="s">
        <v>295</v>
      </c>
      <c r="T25" s="3"/>
      <c r="U25" s="3">
        <v>5</v>
      </c>
      <c r="V25" s="399"/>
      <c r="W25" s="45" t="s">
        <v>148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3"/>
    </row>
    <row r="26" spans="2:33" s="65" customFormat="1" ht="27.9" customHeight="1" x14ac:dyDescent="0.55000000000000004">
      <c r="B26" s="393"/>
      <c r="C26" s="39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3" t="s">
        <v>95</v>
      </c>
      <c r="T26" s="50"/>
      <c r="U26" s="3">
        <v>3</v>
      </c>
      <c r="V26" s="399"/>
      <c r="W26" s="100">
        <f>Y21*2+Y22*7+Y23*1+Y24*0+Y25*0+Y26*8</f>
        <v>28.7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4"/>
    </row>
    <row r="27" spans="2:33" s="65" customFormat="1" ht="27.9" customHeight="1" x14ac:dyDescent="0.3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109" t="s">
        <v>60</v>
      </c>
      <c r="T27" s="213"/>
      <c r="U27" s="109">
        <v>1</v>
      </c>
      <c r="V27" s="39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3"/>
    </row>
    <row r="28" spans="2:33" s="65" customFormat="1" ht="27.9" customHeight="1" thickBot="1" x14ac:dyDescent="0.6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00"/>
      <c r="W28" s="101">
        <f>W22*4+W26*4+W24*9</f>
        <v>768.3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5"/>
    </row>
    <row r="29" spans="2:33" s="39" customFormat="1" ht="27.9" customHeight="1" x14ac:dyDescent="0.4">
      <c r="B29" s="34">
        <v>1</v>
      </c>
      <c r="C29" s="397"/>
      <c r="D29" s="35" t="str">
        <f>'113.1月菜單'!N25</f>
        <v>地瓜飯</v>
      </c>
      <c r="E29" s="35" t="s">
        <v>51</v>
      </c>
      <c r="F29" s="35"/>
      <c r="G29" s="35" t="str">
        <f>'113.1月菜單'!N26</f>
        <v>萬巒豬腳</v>
      </c>
      <c r="H29" s="35" t="s">
        <v>17</v>
      </c>
      <c r="I29" s="35"/>
      <c r="J29" s="35" t="str">
        <f>'113.1月菜單'!N27</f>
        <v>京醬肉絲(豆)</v>
      </c>
      <c r="K29" s="106" t="s">
        <v>348</v>
      </c>
      <c r="L29" s="35"/>
      <c r="M29" s="35" t="str">
        <f>'113.1月菜單'!N28</f>
        <v>太祖魷魚羹(海)</v>
      </c>
      <c r="N29" s="35" t="s">
        <v>17</v>
      </c>
      <c r="O29" s="35"/>
      <c r="P29" s="35" t="str">
        <f>'113.1月菜單'!N29</f>
        <v>有機蔬菜</v>
      </c>
      <c r="Q29" s="35" t="s">
        <v>53</v>
      </c>
      <c r="R29" s="35"/>
      <c r="S29" s="35" t="str">
        <f>'113.1月菜單'!N30</f>
        <v>黑糖山粉圓</v>
      </c>
      <c r="T29" s="35" t="s">
        <v>52</v>
      </c>
      <c r="U29" s="35"/>
      <c r="V29" s="398"/>
      <c r="W29" s="36" t="s">
        <v>149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 x14ac:dyDescent="0.4">
      <c r="B30" s="40" t="s">
        <v>8</v>
      </c>
      <c r="C30" s="397"/>
      <c r="D30" s="2" t="s">
        <v>99</v>
      </c>
      <c r="E30" s="2"/>
      <c r="F30" s="2">
        <v>80</v>
      </c>
      <c r="G30" s="2" t="s">
        <v>296</v>
      </c>
      <c r="H30" s="2"/>
      <c r="I30" s="2">
        <v>5</v>
      </c>
      <c r="J30" s="2" t="s">
        <v>345</v>
      </c>
      <c r="K30" s="2" t="s">
        <v>346</v>
      </c>
      <c r="L30" s="2">
        <v>30</v>
      </c>
      <c r="M30" s="2" t="s">
        <v>298</v>
      </c>
      <c r="N30" s="2"/>
      <c r="O30" s="2">
        <v>20</v>
      </c>
      <c r="P30" s="2" t="s">
        <v>62</v>
      </c>
      <c r="Q30" s="2"/>
      <c r="R30" s="2">
        <v>80</v>
      </c>
      <c r="S30" s="3" t="s">
        <v>359</v>
      </c>
      <c r="T30" s="2"/>
      <c r="U30" s="2">
        <v>15</v>
      </c>
      <c r="V30" s="399"/>
      <c r="W30" s="104">
        <f>Y29*15+Y30*0+Y31*5+Y32*0+Y33*15+Y34*12+15</f>
        <v>97.5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 x14ac:dyDescent="0.4">
      <c r="B31" s="40">
        <v>18</v>
      </c>
      <c r="C31" s="397"/>
      <c r="D31" s="2" t="s">
        <v>101</v>
      </c>
      <c r="E31" s="2"/>
      <c r="F31" s="2">
        <v>55</v>
      </c>
      <c r="G31" s="403" t="s">
        <v>172</v>
      </c>
      <c r="H31" s="404"/>
      <c r="I31" s="2">
        <v>50</v>
      </c>
      <c r="J31" s="423" t="s">
        <v>347</v>
      </c>
      <c r="K31" s="424"/>
      <c r="L31" s="2">
        <v>20</v>
      </c>
      <c r="M31" s="409" t="s">
        <v>299</v>
      </c>
      <c r="N31" s="410"/>
      <c r="O31" s="2">
        <v>40</v>
      </c>
      <c r="P31" s="2"/>
      <c r="Q31" s="2"/>
      <c r="R31" s="2"/>
      <c r="S31" s="3" t="s">
        <v>360</v>
      </c>
      <c r="T31" s="2"/>
      <c r="U31" s="2">
        <v>5</v>
      </c>
      <c r="V31" s="399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" customHeight="1" x14ac:dyDescent="0.4">
      <c r="B32" s="40" t="s">
        <v>10</v>
      </c>
      <c r="C32" s="397"/>
      <c r="D32" s="50"/>
      <c r="E32" s="50"/>
      <c r="F32" s="2"/>
      <c r="G32" s="2" t="s">
        <v>297</v>
      </c>
      <c r="H32" s="2"/>
      <c r="I32" s="2">
        <v>20</v>
      </c>
      <c r="J32" s="3"/>
      <c r="K32" s="3"/>
      <c r="L32" s="3"/>
      <c r="M32" s="2" t="s">
        <v>300</v>
      </c>
      <c r="N32" s="2"/>
      <c r="O32" s="2">
        <v>10</v>
      </c>
      <c r="P32" s="2"/>
      <c r="Q32" s="50"/>
      <c r="R32" s="2"/>
      <c r="S32" s="2"/>
      <c r="T32" s="3"/>
      <c r="U32" s="2"/>
      <c r="V32" s="399"/>
      <c r="W32" s="100">
        <f>Y29*0+Y30*5+Y31*0+Y32*5+Y33*0+Y34*4</f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" customHeight="1" x14ac:dyDescent="0.3">
      <c r="B33" s="401" t="s">
        <v>40</v>
      </c>
      <c r="C33" s="397"/>
      <c r="D33" s="50"/>
      <c r="E33" s="50"/>
      <c r="F33" s="2"/>
      <c r="G33" s="2"/>
      <c r="H33" s="2"/>
      <c r="I33" s="2"/>
      <c r="J33" s="3"/>
      <c r="K33" s="3"/>
      <c r="L33" s="3"/>
      <c r="M33" s="2" t="s">
        <v>332</v>
      </c>
      <c r="N33" s="99" t="s">
        <v>263</v>
      </c>
      <c r="O33" s="2">
        <v>15</v>
      </c>
      <c r="P33" s="2"/>
      <c r="Q33" s="50"/>
      <c r="R33" s="2"/>
      <c r="S33" s="3"/>
      <c r="T33" s="3"/>
      <c r="U33" s="3"/>
      <c r="V33" s="39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" customHeight="1" x14ac:dyDescent="0.4">
      <c r="B34" s="401"/>
      <c r="C34" s="397"/>
      <c r="D34" s="50"/>
      <c r="E34" s="50"/>
      <c r="F34" s="2"/>
      <c r="G34" s="2"/>
      <c r="H34" s="50"/>
      <c r="I34" s="2"/>
      <c r="J34" s="3"/>
      <c r="K34" s="50"/>
      <c r="L34" s="3"/>
      <c r="M34" s="2" t="s">
        <v>95</v>
      </c>
      <c r="N34" s="50"/>
      <c r="O34" s="2">
        <v>1</v>
      </c>
      <c r="P34" s="2"/>
      <c r="Q34" s="50"/>
      <c r="R34" s="2"/>
      <c r="S34" s="3"/>
      <c r="T34" s="50"/>
      <c r="U34" s="2"/>
      <c r="V34" s="399"/>
      <c r="W34" s="100">
        <f>Y29*2+Y30*7+Y31*1+Y32*0+Y33*0+Y34*8</f>
        <v>27.599999999999998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" customHeight="1" x14ac:dyDescent="0.3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 t="s">
        <v>286</v>
      </c>
      <c r="N35" s="50"/>
      <c r="O35" s="2">
        <v>1</v>
      </c>
      <c r="P35" s="2"/>
      <c r="Q35" s="50"/>
      <c r="R35" s="2"/>
      <c r="S35" s="2"/>
      <c r="T35" s="50"/>
      <c r="U35" s="2"/>
      <c r="V35" s="39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3"/>
    </row>
    <row r="36" spans="2:36" ht="27.9" customHeight="1" x14ac:dyDescent="0.4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99"/>
      <c r="W36" s="208">
        <f>W30*4+W34*4+W32*9</f>
        <v>716.4</v>
      </c>
      <c r="X36" s="209"/>
      <c r="Y36" s="51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5"/>
    </row>
    <row r="37" spans="2:36" s="39" customFormat="1" ht="27.9" customHeight="1" x14ac:dyDescent="0.4">
      <c r="B37" s="34">
        <v>1</v>
      </c>
      <c r="C37" s="397"/>
      <c r="D37" s="35" t="str">
        <f>'113.1月菜單'!R25</f>
        <v>高麗菜飯(海)</v>
      </c>
      <c r="E37" s="35" t="s">
        <v>301</v>
      </c>
      <c r="F37" s="35"/>
      <c r="G37" s="35" t="str">
        <f>'113.1月菜單'!R26</f>
        <v>日式燒肉片</v>
      </c>
      <c r="H37" s="35" t="s">
        <v>17</v>
      </c>
      <c r="I37" s="35"/>
      <c r="J37" s="35" t="str">
        <f>'113.1月菜單'!R27</f>
        <v>椒鹽蘿蔔糕(冷)</v>
      </c>
      <c r="K37" s="35" t="s">
        <v>306</v>
      </c>
      <c r="L37" s="35"/>
      <c r="M37" s="35" t="str">
        <f>'113.1月菜單'!R28</f>
        <v>五香滷蛋</v>
      </c>
      <c r="N37" s="35" t="s">
        <v>305</v>
      </c>
      <c r="O37" s="35"/>
      <c r="P37" s="35" t="str">
        <f>'113.1月菜單'!R29</f>
        <v>深色蔬菜</v>
      </c>
      <c r="Q37" s="35" t="s">
        <v>18</v>
      </c>
      <c r="R37" s="35"/>
      <c r="S37" s="35" t="str">
        <f>'113.1月菜單'!R30</f>
        <v>榨菜肉絲湯(醃)</v>
      </c>
      <c r="T37" s="35" t="s">
        <v>17</v>
      </c>
      <c r="U37" s="35"/>
      <c r="V37" s="398"/>
      <c r="W37" s="189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3"/>
    </row>
    <row r="38" spans="2:36" ht="27.9" customHeight="1" x14ac:dyDescent="0.4">
      <c r="B38" s="40" t="s">
        <v>8</v>
      </c>
      <c r="C38" s="397"/>
      <c r="D38" s="3" t="s">
        <v>24</v>
      </c>
      <c r="E38" s="3"/>
      <c r="F38" s="2">
        <v>100</v>
      </c>
      <c r="G38" s="407" t="s">
        <v>325</v>
      </c>
      <c r="H38" s="408"/>
      <c r="I38" s="2">
        <v>50</v>
      </c>
      <c r="J38" s="2" t="s">
        <v>272</v>
      </c>
      <c r="K38" s="2" t="s">
        <v>352</v>
      </c>
      <c r="L38" s="2">
        <v>30</v>
      </c>
      <c r="M38" s="2" t="s">
        <v>307</v>
      </c>
      <c r="N38" s="3" t="s">
        <v>138</v>
      </c>
      <c r="O38" s="2">
        <v>55</v>
      </c>
      <c r="P38" s="2" t="s">
        <v>62</v>
      </c>
      <c r="Q38" s="3"/>
      <c r="R38" s="2">
        <v>80</v>
      </c>
      <c r="S38" s="3" t="s">
        <v>310</v>
      </c>
      <c r="T38" s="2" t="s">
        <v>313</v>
      </c>
      <c r="U38" s="2">
        <v>30</v>
      </c>
      <c r="V38" s="399"/>
      <c r="W38" s="190">
        <f>Y37*15+Y38*0+Y39*5+Y40*0+Y41*15+Y42*12+15</f>
        <v>98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4"/>
    </row>
    <row r="39" spans="2:36" ht="27.9" customHeight="1" x14ac:dyDescent="0.4">
      <c r="B39" s="40">
        <v>19</v>
      </c>
      <c r="C39" s="397"/>
      <c r="D39" s="3" t="s">
        <v>121</v>
      </c>
      <c r="E39" s="3"/>
      <c r="F39" s="2">
        <v>35</v>
      </c>
      <c r="G39" s="2" t="s">
        <v>326</v>
      </c>
      <c r="H39" s="2"/>
      <c r="I39" s="2">
        <v>1</v>
      </c>
      <c r="J39" s="409"/>
      <c r="K39" s="410"/>
      <c r="L39" s="2"/>
      <c r="M39" s="2" t="s">
        <v>309</v>
      </c>
      <c r="N39" s="3"/>
      <c r="O39" s="2"/>
      <c r="P39" s="2"/>
      <c r="Q39" s="3"/>
      <c r="R39" s="2"/>
      <c r="S39" s="423" t="s">
        <v>311</v>
      </c>
      <c r="T39" s="424"/>
      <c r="U39" s="2">
        <v>5</v>
      </c>
      <c r="V39" s="399"/>
      <c r="W39" s="191" t="s">
        <v>46</v>
      </c>
      <c r="X39" s="46" t="s">
        <v>27</v>
      </c>
      <c r="Y39" s="42">
        <v>1.6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3"/>
    </row>
    <row r="40" spans="2:36" ht="27.9" customHeight="1" x14ac:dyDescent="0.4">
      <c r="B40" s="40" t="s">
        <v>10</v>
      </c>
      <c r="C40" s="397"/>
      <c r="D40" s="421" t="s">
        <v>302</v>
      </c>
      <c r="E40" s="422"/>
      <c r="F40" s="2">
        <v>10</v>
      </c>
      <c r="G40" s="2"/>
      <c r="H40" s="50"/>
      <c r="I40" s="2"/>
      <c r="J40" s="2"/>
      <c r="K40" s="50"/>
      <c r="L40" s="2"/>
      <c r="M40" s="2" t="s">
        <v>308</v>
      </c>
      <c r="N40" s="3"/>
      <c r="O40" s="2">
        <v>10</v>
      </c>
      <c r="P40" s="2"/>
      <c r="Q40" s="3"/>
      <c r="R40" s="2"/>
      <c r="S40" s="2" t="s">
        <v>312</v>
      </c>
      <c r="T40" s="3"/>
      <c r="U40" s="2">
        <v>1</v>
      </c>
      <c r="V40" s="399"/>
      <c r="W40" s="190">
        <f>Y37*0+Y38*5+Y39*0+Y40*5+Y41*0+Y42*4</f>
        <v>24.5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4"/>
    </row>
    <row r="41" spans="2:36" ht="27.9" customHeight="1" x14ac:dyDescent="0.3">
      <c r="B41" s="401" t="s">
        <v>189</v>
      </c>
      <c r="C41" s="397"/>
      <c r="D41" s="3" t="s">
        <v>98</v>
      </c>
      <c r="E41" s="3"/>
      <c r="F41" s="2">
        <v>5</v>
      </c>
      <c r="G41" s="200"/>
      <c r="H41" s="179"/>
      <c r="I41" s="123"/>
      <c r="J41" s="114"/>
      <c r="K41" s="134"/>
      <c r="L41" s="114"/>
      <c r="M41" s="123"/>
      <c r="N41" s="178"/>
      <c r="O41" s="201"/>
      <c r="P41" s="2"/>
      <c r="Q41" s="3"/>
      <c r="R41" s="2"/>
      <c r="S41" s="3"/>
      <c r="T41" s="3"/>
      <c r="U41" s="3"/>
      <c r="V41" s="399"/>
      <c r="W41" s="191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3"/>
    </row>
    <row r="42" spans="2:36" ht="27.9" customHeight="1" x14ac:dyDescent="0.4">
      <c r="B42" s="401"/>
      <c r="C42" s="397"/>
      <c r="D42" s="99" t="s">
        <v>303</v>
      </c>
      <c r="E42" s="99" t="s">
        <v>304</v>
      </c>
      <c r="F42" s="2">
        <v>0.05</v>
      </c>
      <c r="G42" s="18"/>
      <c r="H42" s="118"/>
      <c r="I42" s="18"/>
      <c r="J42" s="177"/>
      <c r="K42" s="133"/>
      <c r="L42" s="193"/>
      <c r="M42" s="18"/>
      <c r="N42" s="118"/>
      <c r="O42" s="18"/>
      <c r="P42" s="2"/>
      <c r="Q42" s="50"/>
      <c r="R42" s="2"/>
      <c r="S42" s="3"/>
      <c r="T42" s="50"/>
      <c r="U42" s="3"/>
      <c r="V42" s="399"/>
      <c r="W42" s="190">
        <f>Y37*2+Y38*7+Y39*1+Y40*0+Y41*0+Y42*8</f>
        <v>28.400000000000002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4"/>
    </row>
    <row r="43" spans="2:36" ht="27.9" customHeight="1" x14ac:dyDescent="0.3">
      <c r="B43" s="52" t="s">
        <v>36</v>
      </c>
      <c r="C43" s="53"/>
      <c r="D43" s="50"/>
      <c r="E43" s="50"/>
      <c r="F43" s="2"/>
      <c r="G43" s="200"/>
      <c r="H43" s="179"/>
      <c r="I43" s="201"/>
      <c r="J43" s="2"/>
      <c r="K43" s="182"/>
      <c r="L43" s="114"/>
      <c r="M43" s="123"/>
      <c r="N43" s="179"/>
      <c r="O43" s="201"/>
      <c r="P43" s="2"/>
      <c r="Q43" s="50"/>
      <c r="R43" s="2"/>
      <c r="S43" s="3"/>
      <c r="T43" s="50"/>
      <c r="U43" s="3"/>
      <c r="V43" s="399"/>
      <c r="W43" s="191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3"/>
    </row>
    <row r="44" spans="2:36" ht="27.9" customHeight="1" thickBot="1" x14ac:dyDescent="0.45">
      <c r="B44" s="79"/>
      <c r="C44" s="204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06"/>
      <c r="W44" s="205">
        <f>W38*4+W42*4+W40*9</f>
        <v>726.1</v>
      </c>
      <c r="X44" s="206"/>
      <c r="Y44" s="207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5"/>
    </row>
    <row r="45" spans="2:36" s="85" customFormat="1" ht="21.75" customHeight="1" x14ac:dyDescent="0.4">
      <c r="B45" s="82"/>
      <c r="C45" s="18"/>
      <c r="D45" s="184"/>
      <c r="E45" s="83"/>
      <c r="F45" s="44"/>
      <c r="G45" s="44"/>
      <c r="H45" s="83"/>
      <c r="I45" s="44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84"/>
      <c r="AA45" s="70"/>
      <c r="AB45" s="64"/>
      <c r="AC45" s="70"/>
      <c r="AD45" s="70"/>
      <c r="AE45" s="70"/>
      <c r="AF45" s="70"/>
      <c r="AG45" s="70"/>
    </row>
    <row r="46" spans="2:36" ht="28.2" x14ac:dyDescent="0.3">
      <c r="B46" s="64"/>
      <c r="C46" s="85"/>
      <c r="D46" s="413"/>
      <c r="E46" s="413"/>
      <c r="F46" s="414"/>
      <c r="G46" s="414"/>
      <c r="H46" s="86"/>
      <c r="I46" s="18"/>
      <c r="J46" s="18"/>
      <c r="K46" s="86"/>
      <c r="L46" s="18"/>
      <c r="M46" s="122"/>
      <c r="N46" s="123"/>
      <c r="O46" s="123"/>
      <c r="P46" s="18"/>
      <c r="Q46" s="86"/>
      <c r="R46" s="18"/>
      <c r="T46" s="86"/>
      <c r="U46" s="18"/>
      <c r="V46" s="87"/>
      <c r="Y46" s="90"/>
    </row>
    <row r="47" spans="2:36" x14ac:dyDescent="0.3">
      <c r="P47" s="18"/>
      <c r="Y47" s="90"/>
    </row>
    <row r="48" spans="2:36" x14ac:dyDescent="0.3">
      <c r="Y48" s="90"/>
    </row>
    <row r="49" spans="25:25" x14ac:dyDescent="0.3">
      <c r="Y49" s="90"/>
    </row>
    <row r="50" spans="25:25" x14ac:dyDescent="0.3">
      <c r="Y50" s="90"/>
    </row>
    <row r="51" spans="25:25" x14ac:dyDescent="0.3">
      <c r="Y51" s="90"/>
    </row>
    <row r="52" spans="25:25" x14ac:dyDescent="0.3">
      <c r="Y52" s="90"/>
    </row>
  </sheetData>
  <mergeCells count="30">
    <mergeCell ref="C37:C42"/>
    <mergeCell ref="V37:V44"/>
    <mergeCell ref="B41:B42"/>
    <mergeCell ref="J45:Y45"/>
    <mergeCell ref="D46:G46"/>
    <mergeCell ref="G38:H38"/>
    <mergeCell ref="J39:K39"/>
    <mergeCell ref="D40:E40"/>
    <mergeCell ref="S39:T39"/>
    <mergeCell ref="C21:C26"/>
    <mergeCell ref="V21:V28"/>
    <mergeCell ref="B25:B26"/>
    <mergeCell ref="C29:C34"/>
    <mergeCell ref="V29:V36"/>
    <mergeCell ref="B33:B34"/>
    <mergeCell ref="G31:H31"/>
    <mergeCell ref="M31:N31"/>
    <mergeCell ref="M25:N25"/>
    <mergeCell ref="J31:K31"/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6:H6"/>
    <mergeCell ref="M15:N15"/>
  </mergeCells>
  <phoneticPr fontId="19" type="noConversion"/>
  <conditionalFormatting sqref="K15:L16">
    <cfRule type="iconSet" priority="1">
      <iconSet iconSet="3Arrows">
        <cfvo type="percent" val="0"/>
        <cfvo type="percent" val="33"/>
        <cfvo type="percent" val="67"/>
      </iconSet>
    </cfRule>
  </conditionalFormatting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113.1月菜單</vt:lpstr>
      <vt:lpstr>1月第一週明細</vt:lpstr>
      <vt:lpstr>1月第二週明細</vt:lpstr>
      <vt:lpstr>1月第三週明細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2023-12-13T03:16:08Z</cp:lastPrinted>
  <dcterms:created xsi:type="dcterms:W3CDTF">2013-10-17T10:44:48Z</dcterms:created>
  <dcterms:modified xsi:type="dcterms:W3CDTF">2023-12-13T03:16:10Z</dcterms:modified>
</cp:coreProperties>
</file>