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午餐\112 菜單\112年11月菜單\"/>
    </mc:Choice>
  </mc:AlternateContent>
  <xr:revisionPtr revIDLastSave="0" documentId="8_{038819C4-FD0F-4B5F-9D59-EF64BCDC0822}" xr6:coauthVersionLast="36" xr6:coauthVersionMax="36" xr10:uidLastSave="{00000000-0000-0000-0000-000000000000}"/>
  <bookViews>
    <workbookView xWindow="0" yWindow="0" windowWidth="28800" windowHeight="13590" xr2:uid="{00000000-000D-0000-FFFF-FFFF00000000}"/>
  </bookViews>
  <sheets>
    <sheet name="112年11月菜單" sheetId="6" r:id="rId1"/>
    <sheet name="第一週明細" sheetId="2" r:id="rId2"/>
    <sheet name="第二週明細" sheetId="3" r:id="rId3"/>
    <sheet name="第三週明細" sheetId="4" r:id="rId4"/>
    <sheet name="第四周明細" sheetId="5" r:id="rId5"/>
    <sheet name="第五周明細 " sheetId="7" r:id="rId6"/>
  </sheets>
  <definedNames>
    <definedName name="_xlnm.Print_Area" localSheetId="0">'112年11月菜單'!$A$1:$T$54</definedName>
    <definedName name="_xlnm.Print_Area" localSheetId="1">第一週明細!$A$1:$Z$46</definedName>
    <definedName name="_xlnm.Print_Area" localSheetId="2">第二週明細!$A$1:$Z$46</definedName>
    <definedName name="_xlnm.Print_Area" localSheetId="3">第三週明細!$A$1:$Z$46</definedName>
    <definedName name="_xlnm.Print_Area" localSheetId="5">'第五周明細 '!$A$1:$Z$44</definedName>
    <definedName name="_xlnm.Print_Area" localSheetId="4">第四周明細!$A$1:$Z$46</definedName>
  </definedNames>
  <calcPr calcId="191029"/>
</workbook>
</file>

<file path=xl/calcChain.xml><?xml version="1.0" encoding="utf-8"?>
<calcChain xmlns="http://schemas.openxmlformats.org/spreadsheetml/2006/main">
  <c r="Y40" i="4" l="1"/>
  <c r="W6" i="3"/>
  <c r="W14" i="3"/>
  <c r="W6" i="4"/>
  <c r="W22" i="4"/>
  <c r="W38" i="7"/>
  <c r="R54" i="6" s="1"/>
  <c r="W22" i="2"/>
  <c r="W38" i="2"/>
  <c r="W40" i="2"/>
  <c r="W42" i="2"/>
  <c r="W42" i="7"/>
  <c r="W40" i="7"/>
  <c r="T53" i="6" s="1"/>
  <c r="W24" i="7"/>
  <c r="W26" i="4"/>
  <c r="W10" i="3"/>
  <c r="W32" i="2"/>
  <c r="W26" i="2"/>
  <c r="W24" i="2"/>
  <c r="W16" i="2"/>
  <c r="H13" i="6" s="1"/>
  <c r="W14" i="2"/>
  <c r="F14" i="6" s="1"/>
  <c r="M21" i="5"/>
  <c r="W18" i="2" l="1"/>
  <c r="H14" i="6" s="1"/>
  <c r="W44" i="7"/>
  <c r="R53" i="6" s="1"/>
  <c r="T54" i="6"/>
  <c r="W44" i="2"/>
  <c r="W28" i="2"/>
  <c r="J13" i="6" s="1"/>
  <c r="D29" i="7"/>
  <c r="G5" i="4" l="1"/>
  <c r="M37" i="2"/>
  <c r="S37" i="7" l="1"/>
  <c r="P37" i="7"/>
  <c r="M37" i="7"/>
  <c r="J37" i="7"/>
  <c r="G37" i="7"/>
  <c r="D37" i="7"/>
  <c r="Y41" i="7" l="1"/>
  <c r="P13" i="2" l="1"/>
  <c r="S29" i="7" l="1"/>
  <c r="S13" i="4"/>
  <c r="P29" i="7"/>
  <c r="P30" i="7" s="1"/>
  <c r="M29" i="7"/>
  <c r="J29" i="7"/>
  <c r="G29" i="7"/>
  <c r="S21" i="7"/>
  <c r="P21" i="7"/>
  <c r="P22" i="7" s="1"/>
  <c r="M21" i="7"/>
  <c r="J21" i="7"/>
  <c r="G21" i="7"/>
  <c r="D21" i="7"/>
  <c r="AC16" i="2"/>
  <c r="D5" i="7"/>
  <c r="S13" i="7" l="1"/>
  <c r="P13" i="7"/>
  <c r="P14" i="7" s="1"/>
  <c r="M13" i="7"/>
  <c r="J13" i="7"/>
  <c r="G13" i="7"/>
  <c r="D13" i="7"/>
  <c r="S5" i="3"/>
  <c r="G5" i="7"/>
  <c r="J5" i="7"/>
  <c r="M5" i="7"/>
  <c r="P5" i="7"/>
  <c r="P6" i="7" s="1"/>
  <c r="S5" i="7"/>
  <c r="Y5" i="7"/>
  <c r="Y6" i="7"/>
  <c r="AC6" i="7"/>
  <c r="AC11" i="7" s="1"/>
  <c r="AE6" i="7"/>
  <c r="AC7" i="7"/>
  <c r="AD7" i="7"/>
  <c r="Y8" i="7"/>
  <c r="AC8" i="7"/>
  <c r="AE8" i="7"/>
  <c r="Y9" i="7"/>
  <c r="AD9" i="7"/>
  <c r="AD11" i="7" s="1"/>
  <c r="AF9" i="7"/>
  <c r="AE10" i="7"/>
  <c r="Y13" i="7"/>
  <c r="Y14" i="7"/>
  <c r="AC14" i="7"/>
  <c r="AE14" i="7"/>
  <c r="Y15" i="7"/>
  <c r="AC15" i="7"/>
  <c r="AD15" i="7"/>
  <c r="AD19" i="7" s="1"/>
  <c r="Y16" i="7"/>
  <c r="AC16" i="7"/>
  <c r="AE16" i="7"/>
  <c r="Y17" i="7"/>
  <c r="AD17" i="7"/>
  <c r="AF17" i="7" s="1"/>
  <c r="AE18" i="7"/>
  <c r="Y21" i="7"/>
  <c r="AC22" i="7"/>
  <c r="AE22" i="7"/>
  <c r="AC23" i="7"/>
  <c r="AD23" i="7"/>
  <c r="AC24" i="7"/>
  <c r="AC27" i="7" s="1"/>
  <c r="AE24" i="7"/>
  <c r="Y25" i="7"/>
  <c r="AD25" i="7"/>
  <c r="AF25" i="7" s="1"/>
  <c r="AE26" i="7"/>
  <c r="Y29" i="7"/>
  <c r="Y30" i="7"/>
  <c r="AC30" i="7"/>
  <c r="AE30" i="7"/>
  <c r="Y31" i="7"/>
  <c r="AC31" i="7"/>
  <c r="AD31" i="7"/>
  <c r="Y32" i="7"/>
  <c r="AC32" i="7"/>
  <c r="AE32" i="7"/>
  <c r="Y33" i="7"/>
  <c r="AD33" i="7"/>
  <c r="AF33" i="7" s="1"/>
  <c r="AE34" i="7"/>
  <c r="AC38" i="7"/>
  <c r="AE38" i="7"/>
  <c r="AC39" i="7"/>
  <c r="AD39" i="7"/>
  <c r="AC40" i="7"/>
  <c r="AE40" i="7"/>
  <c r="AD41" i="7"/>
  <c r="AE42" i="7"/>
  <c r="D5" i="5"/>
  <c r="G5" i="5"/>
  <c r="J5" i="5"/>
  <c r="M5" i="5"/>
  <c r="P5" i="5"/>
  <c r="P6" i="5" s="1"/>
  <c r="S5" i="5"/>
  <c r="Y5" i="5"/>
  <c r="Y6" i="5"/>
  <c r="AC6" i="5"/>
  <c r="AE6" i="5"/>
  <c r="AC7" i="5"/>
  <c r="AF7" i="5" s="1"/>
  <c r="AD7" i="5"/>
  <c r="Y8" i="5"/>
  <c r="AC8" i="5"/>
  <c r="AE8" i="5"/>
  <c r="Y9" i="5"/>
  <c r="AD9" i="5"/>
  <c r="AF9" i="5" s="1"/>
  <c r="AE10" i="5"/>
  <c r="D13" i="5"/>
  <c r="G13" i="5"/>
  <c r="J13" i="5"/>
  <c r="M13" i="5"/>
  <c r="P13" i="5"/>
  <c r="P14" i="5" s="1"/>
  <c r="S13" i="5"/>
  <c r="Y13" i="5"/>
  <c r="Y14" i="5"/>
  <c r="AC14" i="5"/>
  <c r="AE14" i="5"/>
  <c r="AC15" i="5"/>
  <c r="AD15" i="5"/>
  <c r="Y16" i="5"/>
  <c r="AC16" i="5"/>
  <c r="AE16" i="5"/>
  <c r="Y17" i="5"/>
  <c r="AD17" i="5"/>
  <c r="AF17" i="5" s="1"/>
  <c r="AE18" i="5"/>
  <c r="D21" i="5"/>
  <c r="G21" i="5"/>
  <c r="J21" i="5"/>
  <c r="P21" i="5"/>
  <c r="P22" i="5" s="1"/>
  <c r="S21" i="5"/>
  <c r="Y21" i="5"/>
  <c r="Y22" i="5"/>
  <c r="W24" i="5" s="1"/>
  <c r="AC22" i="5"/>
  <c r="AE22" i="5"/>
  <c r="AC23" i="5"/>
  <c r="AD23" i="5"/>
  <c r="AC24" i="5"/>
  <c r="AE24" i="5"/>
  <c r="Y25" i="5"/>
  <c r="AD25" i="5"/>
  <c r="AF25" i="5" s="1"/>
  <c r="AE26" i="5"/>
  <c r="D29" i="5"/>
  <c r="G29" i="5"/>
  <c r="J29" i="5"/>
  <c r="M29" i="5"/>
  <c r="P29" i="5"/>
  <c r="P30" i="5" s="1"/>
  <c r="S29" i="5"/>
  <c r="Y29" i="5"/>
  <c r="Y30" i="5"/>
  <c r="AC30" i="5"/>
  <c r="AE30" i="5"/>
  <c r="AF30" i="5" s="1"/>
  <c r="AC31" i="5"/>
  <c r="AD31" i="5"/>
  <c r="Y32" i="5"/>
  <c r="AC32" i="5"/>
  <c r="AE32" i="5"/>
  <c r="Y33" i="5"/>
  <c r="AD33" i="5"/>
  <c r="AF33" i="5" s="1"/>
  <c r="AE34" i="5"/>
  <c r="D37" i="5"/>
  <c r="G37" i="5"/>
  <c r="J37" i="5"/>
  <c r="M37" i="5"/>
  <c r="P37" i="5"/>
  <c r="P38" i="5" s="1"/>
  <c r="S37" i="5"/>
  <c r="Y37" i="5"/>
  <c r="Y38" i="5"/>
  <c r="W40" i="5" s="1"/>
  <c r="AC38" i="5"/>
  <c r="AE38" i="5"/>
  <c r="AC39" i="5"/>
  <c r="AD39" i="5"/>
  <c r="AC40" i="5"/>
  <c r="AE40" i="5"/>
  <c r="Y41" i="5"/>
  <c r="AD41" i="5"/>
  <c r="AF41" i="5" s="1"/>
  <c r="AE42" i="5"/>
  <c r="D5" i="4"/>
  <c r="J5" i="4"/>
  <c r="M5" i="4"/>
  <c r="P5" i="4"/>
  <c r="P6" i="4" s="1"/>
  <c r="S5" i="4"/>
  <c r="Y6" i="4"/>
  <c r="AC6" i="4"/>
  <c r="AE6" i="4"/>
  <c r="AC7" i="4"/>
  <c r="AD7" i="4"/>
  <c r="AC8" i="4"/>
  <c r="AE8" i="4"/>
  <c r="Y9" i="4"/>
  <c r="AD9" i="4"/>
  <c r="AE10" i="4"/>
  <c r="D13" i="4"/>
  <c r="G13" i="4"/>
  <c r="J13" i="4"/>
  <c r="M13" i="4"/>
  <c r="P13" i="4"/>
  <c r="P14" i="4" s="1"/>
  <c r="Y13" i="4"/>
  <c r="Y14" i="4"/>
  <c r="AC14" i="4"/>
  <c r="AE14" i="4"/>
  <c r="AC15" i="4"/>
  <c r="AD15" i="4"/>
  <c r="Y16" i="4"/>
  <c r="AC16" i="4"/>
  <c r="AE16" i="4"/>
  <c r="Y17" i="4"/>
  <c r="AD17" i="4"/>
  <c r="AE18" i="4"/>
  <c r="D21" i="4"/>
  <c r="G21" i="4"/>
  <c r="J21" i="4"/>
  <c r="M21" i="4"/>
  <c r="P21" i="4"/>
  <c r="P22" i="4" s="1"/>
  <c r="S21" i="4"/>
  <c r="AC22" i="4"/>
  <c r="AE22" i="4"/>
  <c r="AC23" i="4"/>
  <c r="AC27" i="4" s="1"/>
  <c r="L34" i="6" s="1"/>
  <c r="AD23" i="4"/>
  <c r="Y24" i="4"/>
  <c r="W24" i="4" s="1"/>
  <c r="W28" i="4" s="1"/>
  <c r="J33" i="6" s="1"/>
  <c r="AC24" i="4"/>
  <c r="AE24" i="4"/>
  <c r="Y25" i="4"/>
  <c r="AD25" i="4"/>
  <c r="AF25" i="4" s="1"/>
  <c r="AE26" i="4"/>
  <c r="D29" i="4"/>
  <c r="G29" i="4"/>
  <c r="J29" i="4"/>
  <c r="M29" i="4"/>
  <c r="P29" i="4"/>
  <c r="P30" i="4" s="1"/>
  <c r="S29" i="4"/>
  <c r="Y29" i="4"/>
  <c r="Y30" i="4"/>
  <c r="AC30" i="4"/>
  <c r="AE30" i="4"/>
  <c r="AC31" i="4"/>
  <c r="AD31" i="4"/>
  <c r="Y32" i="4"/>
  <c r="AC32" i="4"/>
  <c r="AE32" i="4"/>
  <c r="Y33" i="4"/>
  <c r="AD33" i="4"/>
  <c r="AF33" i="4" s="1"/>
  <c r="AE34" i="4"/>
  <c r="D37" i="4"/>
  <c r="G37" i="4"/>
  <c r="J37" i="4"/>
  <c r="M37" i="4"/>
  <c r="P37" i="4"/>
  <c r="P38" i="4" s="1"/>
  <c r="S37" i="4"/>
  <c r="Y37" i="4"/>
  <c r="Y38" i="4"/>
  <c r="W40" i="4" s="1"/>
  <c r="AC38" i="4"/>
  <c r="AE38" i="4"/>
  <c r="AC39" i="4"/>
  <c r="AD39" i="4"/>
  <c r="AC40" i="4"/>
  <c r="AE40" i="4"/>
  <c r="AD41" i="4"/>
  <c r="AF41" i="4" s="1"/>
  <c r="AE42" i="4"/>
  <c r="D5" i="3"/>
  <c r="G5" i="3"/>
  <c r="J5" i="3"/>
  <c r="M5" i="3"/>
  <c r="P5" i="3"/>
  <c r="P6" i="3" s="1"/>
  <c r="AC6" i="3"/>
  <c r="AE6" i="3"/>
  <c r="AC7" i="3"/>
  <c r="AD7" i="3"/>
  <c r="Y8" i="3"/>
  <c r="W8" i="3" s="1"/>
  <c r="W12" i="3" s="1"/>
  <c r="AC8" i="3"/>
  <c r="AF8" i="3" s="1"/>
  <c r="AE8" i="3"/>
  <c r="Y9" i="3"/>
  <c r="AD9" i="3"/>
  <c r="AF9" i="3" s="1"/>
  <c r="AE10" i="3"/>
  <c r="D13" i="3"/>
  <c r="G13" i="3"/>
  <c r="J13" i="3"/>
  <c r="M13" i="3"/>
  <c r="P13" i="3"/>
  <c r="P14" i="3" s="1"/>
  <c r="S13" i="3"/>
  <c r="Y14" i="3"/>
  <c r="AC14" i="3"/>
  <c r="AE14" i="3"/>
  <c r="AC15" i="3"/>
  <c r="AD15" i="3"/>
  <c r="Y16" i="3"/>
  <c r="AC16" i="3"/>
  <c r="AE16" i="3"/>
  <c r="Y17" i="3"/>
  <c r="AD17" i="3"/>
  <c r="AF17" i="3" s="1"/>
  <c r="AE18" i="3"/>
  <c r="D21" i="3"/>
  <c r="G21" i="3"/>
  <c r="J21" i="3"/>
  <c r="M21" i="3"/>
  <c r="P21" i="3"/>
  <c r="P22" i="3" s="1"/>
  <c r="S21" i="3"/>
  <c r="Y22" i="3"/>
  <c r="AC22" i="3"/>
  <c r="AE22" i="3"/>
  <c r="Y23" i="3"/>
  <c r="W22" i="3" s="1"/>
  <c r="AC23" i="3"/>
  <c r="AF23" i="3" s="1"/>
  <c r="AD23" i="3"/>
  <c r="AC24" i="3"/>
  <c r="AE24" i="3"/>
  <c r="Y25" i="3"/>
  <c r="AD25" i="3"/>
  <c r="AF25" i="3" s="1"/>
  <c r="AE26" i="3"/>
  <c r="D29" i="3"/>
  <c r="G29" i="3"/>
  <c r="J29" i="3"/>
  <c r="M29" i="3"/>
  <c r="P29" i="3"/>
  <c r="P30" i="3" s="1"/>
  <c r="S29" i="3"/>
  <c r="Y29" i="3"/>
  <c r="Y30" i="3"/>
  <c r="AC30" i="3"/>
  <c r="AE30" i="3"/>
  <c r="AC31" i="3"/>
  <c r="AD31" i="3"/>
  <c r="Y32" i="3"/>
  <c r="AC32" i="3"/>
  <c r="AE32" i="3"/>
  <c r="Y33" i="3"/>
  <c r="AD33" i="3"/>
  <c r="AF33" i="3" s="1"/>
  <c r="AE34" i="3"/>
  <c r="D37" i="3"/>
  <c r="G37" i="3"/>
  <c r="J37" i="3"/>
  <c r="M37" i="3"/>
  <c r="P37" i="3"/>
  <c r="P38" i="3" s="1"/>
  <c r="S37" i="3"/>
  <c r="Y37" i="3"/>
  <c r="Y38" i="3"/>
  <c r="W40" i="3" s="1"/>
  <c r="AC38" i="3"/>
  <c r="AE38" i="3"/>
  <c r="AC39" i="3"/>
  <c r="AD39" i="3"/>
  <c r="AC40" i="3"/>
  <c r="AE40" i="3"/>
  <c r="AD41" i="3"/>
  <c r="AF41" i="3" s="1"/>
  <c r="AE42" i="3"/>
  <c r="Y5" i="2"/>
  <c r="Y6" i="2"/>
  <c r="AC6" i="2"/>
  <c r="AE6" i="2"/>
  <c r="Y7" i="2"/>
  <c r="AC7" i="2"/>
  <c r="AD7" i="2"/>
  <c r="Y8" i="2"/>
  <c r="AC8" i="2"/>
  <c r="AE8" i="2"/>
  <c r="Y9" i="2"/>
  <c r="AD9" i="2"/>
  <c r="AF9" i="2" s="1"/>
  <c r="AE10" i="2"/>
  <c r="D13" i="2"/>
  <c r="G13" i="2"/>
  <c r="J13" i="2"/>
  <c r="M13" i="2"/>
  <c r="S13" i="2"/>
  <c r="AC14" i="2"/>
  <c r="AE14" i="2"/>
  <c r="AC15" i="2"/>
  <c r="AD15" i="2"/>
  <c r="AE16" i="2"/>
  <c r="AF16" i="2" s="1"/>
  <c r="AD17" i="2"/>
  <c r="AE18" i="2"/>
  <c r="D21" i="2"/>
  <c r="G21" i="2"/>
  <c r="J21" i="2"/>
  <c r="M21" i="2"/>
  <c r="P21" i="2"/>
  <c r="P22" i="2" s="1"/>
  <c r="S21" i="2"/>
  <c r="AC22" i="2"/>
  <c r="AE22" i="2"/>
  <c r="AC23" i="2"/>
  <c r="AD23" i="2"/>
  <c r="AC24" i="2"/>
  <c r="AE24" i="2"/>
  <c r="Y25" i="2"/>
  <c r="AD25" i="2"/>
  <c r="AF25" i="2" s="1"/>
  <c r="AE26" i="2"/>
  <c r="D29" i="2"/>
  <c r="G29" i="2"/>
  <c r="J29" i="2"/>
  <c r="M29" i="2"/>
  <c r="P29" i="2"/>
  <c r="P30" i="2" s="1"/>
  <c r="S29" i="2"/>
  <c r="Y29" i="2"/>
  <c r="AC30" i="2"/>
  <c r="AE30" i="2"/>
  <c r="AC31" i="2"/>
  <c r="AD31" i="2"/>
  <c r="AC32" i="2"/>
  <c r="AE32" i="2"/>
  <c r="Y33" i="2"/>
  <c r="AD33" i="2"/>
  <c r="AE34" i="2"/>
  <c r="D37" i="2"/>
  <c r="G37" i="2"/>
  <c r="J37" i="2"/>
  <c r="P37" i="2"/>
  <c r="P38" i="2" s="1"/>
  <c r="S37" i="2"/>
  <c r="T14" i="6"/>
  <c r="AC38" i="2"/>
  <c r="AE38" i="2"/>
  <c r="AC39" i="2"/>
  <c r="AD39" i="2"/>
  <c r="AC40" i="2"/>
  <c r="AE40" i="2"/>
  <c r="Y41" i="2"/>
  <c r="AD41" i="2"/>
  <c r="AF41" i="2" s="1"/>
  <c r="AE42" i="2"/>
  <c r="D22" i="6"/>
  <c r="AF17" i="4"/>
  <c r="AF9" i="4"/>
  <c r="AF7" i="7"/>
  <c r="AF23" i="5"/>
  <c r="AF41" i="7"/>
  <c r="AF30" i="3" l="1"/>
  <c r="AE11" i="5"/>
  <c r="AC35" i="7"/>
  <c r="W8" i="5"/>
  <c r="AE19" i="7"/>
  <c r="W8" i="7"/>
  <c r="AC19" i="4"/>
  <c r="AD43" i="2"/>
  <c r="AD19" i="5"/>
  <c r="AC43" i="7"/>
  <c r="AC43" i="3"/>
  <c r="AF32" i="2"/>
  <c r="AE43" i="7"/>
  <c r="AC19" i="7"/>
  <c r="AD43" i="4"/>
  <c r="AD35" i="2"/>
  <c r="AE19" i="4"/>
  <c r="AC11" i="5"/>
  <c r="AD19" i="3"/>
  <c r="AE11" i="4"/>
  <c r="B34" i="6" s="1"/>
  <c r="AE11" i="7"/>
  <c r="AF11" i="7" s="1"/>
  <c r="W32" i="3"/>
  <c r="AD19" i="4"/>
  <c r="AF19" i="4" s="1"/>
  <c r="AC43" i="5"/>
  <c r="AF14" i="4"/>
  <c r="AC27" i="5"/>
  <c r="D53" i="6"/>
  <c r="AF22" i="5"/>
  <c r="AE19" i="5"/>
  <c r="AF39" i="7"/>
  <c r="W14" i="7"/>
  <c r="W18" i="7"/>
  <c r="H54" i="6" s="1"/>
  <c r="AE27" i="2"/>
  <c r="AF16" i="3"/>
  <c r="W16" i="5"/>
  <c r="H43" i="6" s="1"/>
  <c r="W14" i="5"/>
  <c r="W18" i="5"/>
  <c r="W38" i="3"/>
  <c r="W42" i="3"/>
  <c r="T24" i="6" s="1"/>
  <c r="AF39" i="4"/>
  <c r="AF40" i="5"/>
  <c r="AE27" i="7"/>
  <c r="W16" i="7"/>
  <c r="H53" i="6" s="1"/>
  <c r="AC11" i="3"/>
  <c r="D24" i="6" s="1"/>
  <c r="W32" i="4"/>
  <c r="AF22" i="4"/>
  <c r="AD35" i="5"/>
  <c r="AF24" i="5"/>
  <c r="W18" i="3"/>
  <c r="W16" i="3"/>
  <c r="AF22" i="2"/>
  <c r="W30" i="4"/>
  <c r="N34" i="6" s="1"/>
  <c r="W34" i="4"/>
  <c r="P34" i="6" s="1"/>
  <c r="W26" i="7"/>
  <c r="W22" i="7"/>
  <c r="W28" i="7" s="1"/>
  <c r="AE11" i="3"/>
  <c r="AF38" i="2"/>
  <c r="W34" i="2"/>
  <c r="P14" i="6" s="1"/>
  <c r="W30" i="2"/>
  <c r="W16" i="4"/>
  <c r="H33" i="6" s="1"/>
  <c r="W10" i="4"/>
  <c r="W8" i="4"/>
  <c r="W30" i="3"/>
  <c r="W34" i="3"/>
  <c r="W26" i="3"/>
  <c r="W24" i="3"/>
  <c r="W28" i="3" s="1"/>
  <c r="W18" i="4"/>
  <c r="H34" i="6" s="1"/>
  <c r="W14" i="4"/>
  <c r="W42" i="5"/>
  <c r="T44" i="6" s="1"/>
  <c r="W38" i="5"/>
  <c r="W6" i="5"/>
  <c r="W10" i="5"/>
  <c r="D44" i="6" s="1"/>
  <c r="AF24" i="2"/>
  <c r="AC35" i="5"/>
  <c r="AE35" i="7"/>
  <c r="AE35" i="3"/>
  <c r="W32" i="5"/>
  <c r="AF40" i="7"/>
  <c r="W42" i="4"/>
  <c r="T34" i="6" s="1"/>
  <c r="W38" i="4"/>
  <c r="AF6" i="7"/>
  <c r="AD43" i="3"/>
  <c r="AF32" i="3"/>
  <c r="W34" i="5"/>
  <c r="W30" i="5"/>
  <c r="W32" i="7"/>
  <c r="W10" i="7"/>
  <c r="D54" i="6" s="1"/>
  <c r="W6" i="7"/>
  <c r="AF6" i="2"/>
  <c r="AD27" i="5"/>
  <c r="L43" i="6" s="1"/>
  <c r="AD35" i="4"/>
  <c r="W30" i="7"/>
  <c r="W34" i="7"/>
  <c r="P54" i="6" s="1"/>
  <c r="AD27" i="2"/>
  <c r="L13" i="6" s="1"/>
  <c r="W26" i="5"/>
  <c r="L44" i="6" s="1"/>
  <c r="W22" i="5"/>
  <c r="AF14" i="5"/>
  <c r="AF40" i="2"/>
  <c r="AD43" i="7"/>
  <c r="AF43" i="7" s="1"/>
  <c r="AD44" i="7" s="1"/>
  <c r="AE27" i="3"/>
  <c r="AF15" i="4"/>
  <c r="AF8" i="4"/>
  <c r="AE43" i="5"/>
  <c r="R44" i="6" s="1"/>
  <c r="AF6" i="3"/>
  <c r="AE43" i="2"/>
  <c r="R14" i="6" s="1"/>
  <c r="AF39" i="2"/>
  <c r="AF15" i="2"/>
  <c r="AF38" i="3"/>
  <c r="AF23" i="7"/>
  <c r="AF8" i="7"/>
  <c r="AD11" i="5"/>
  <c r="AF11" i="5" s="1"/>
  <c r="AD35" i="7"/>
  <c r="T23" i="6"/>
  <c r="AF16" i="4"/>
  <c r="AF6" i="4"/>
  <c r="AF38" i="5"/>
  <c r="AF23" i="2"/>
  <c r="AE35" i="2"/>
  <c r="AE19" i="3"/>
  <c r="F24" i="6" s="1"/>
  <c r="AE35" i="4"/>
  <c r="AF24" i="4"/>
  <c r="AD43" i="5"/>
  <c r="AC35" i="2"/>
  <c r="AD11" i="2"/>
  <c r="W8" i="2" s="1"/>
  <c r="AF14" i="3"/>
  <c r="AE27" i="4"/>
  <c r="AE27" i="5"/>
  <c r="AF14" i="7"/>
  <c r="AD11" i="4"/>
  <c r="D33" i="6" s="1"/>
  <c r="AF39" i="5"/>
  <c r="AF32" i="5"/>
  <c r="AF16" i="5"/>
  <c r="AF8" i="5"/>
  <c r="AF32" i="7"/>
  <c r="AD27" i="3"/>
  <c r="T13" i="6"/>
  <c r="AF33" i="2"/>
  <c r="AE43" i="3"/>
  <c r="AD35" i="3"/>
  <c r="AF22" i="3"/>
  <c r="AF7" i="3"/>
  <c r="T33" i="6"/>
  <c r="AE43" i="4"/>
  <c r="AF30" i="4"/>
  <c r="AF23" i="4"/>
  <c r="AF6" i="5"/>
  <c r="AF24" i="7"/>
  <c r="J24" i="6"/>
  <c r="AF40" i="3"/>
  <c r="AF32" i="4"/>
  <c r="AF30" i="2"/>
  <c r="AC19" i="5"/>
  <c r="AC35" i="3"/>
  <c r="AF38" i="4"/>
  <c r="AF31" i="4"/>
  <c r="T43" i="6"/>
  <c r="AE35" i="5"/>
  <c r="AF31" i="5"/>
  <c r="AF31" i="3"/>
  <c r="AF15" i="3"/>
  <c r="AD27" i="4"/>
  <c r="L33" i="6" s="1"/>
  <c r="AC27" i="2"/>
  <c r="AF39" i="3"/>
  <c r="AF30" i="7"/>
  <c r="AF22" i="7"/>
  <c r="AF16" i="7"/>
  <c r="AF7" i="2"/>
  <c r="AC43" i="4"/>
  <c r="AC11" i="4"/>
  <c r="AC27" i="3"/>
  <c r="AF31" i="2"/>
  <c r="AC11" i="2"/>
  <c r="W10" i="2" s="1"/>
  <c r="AF40" i="4"/>
  <c r="AF15" i="5"/>
  <c r="AF38" i="7"/>
  <c r="AC35" i="4"/>
  <c r="AD11" i="3"/>
  <c r="AD19" i="2"/>
  <c r="AF14" i="2"/>
  <c r="AF24" i="3"/>
  <c r="AF7" i="4"/>
  <c r="AC19" i="3"/>
  <c r="H24" i="6" s="1"/>
  <c r="AE19" i="2"/>
  <c r="J34" i="6"/>
  <c r="J14" i="6"/>
  <c r="P13" i="6"/>
  <c r="AC43" i="2"/>
  <c r="AF17" i="2"/>
  <c r="AE11" i="2"/>
  <c r="W6" i="2" s="1"/>
  <c r="AF8" i="2"/>
  <c r="AF15" i="7"/>
  <c r="AF31" i="7"/>
  <c r="AD27" i="7"/>
  <c r="L53" i="6" s="1"/>
  <c r="AF19" i="7"/>
  <c r="AD20" i="7" s="1"/>
  <c r="AC19" i="2"/>
  <c r="D34" i="6" l="1"/>
  <c r="AD20" i="4"/>
  <c r="AC20" i="4"/>
  <c r="W12" i="7"/>
  <c r="B53" i="6" s="1"/>
  <c r="P23" i="6"/>
  <c r="AF35" i="2"/>
  <c r="AF43" i="4"/>
  <c r="AD44" i="4" s="1"/>
  <c r="J54" i="6"/>
  <c r="AF35" i="3"/>
  <c r="AD36" i="3" s="1"/>
  <c r="W36" i="2"/>
  <c r="N13" i="6" s="1"/>
  <c r="AF27" i="7"/>
  <c r="AE28" i="7" s="1"/>
  <c r="W12" i="5"/>
  <c r="B43" i="6" s="1"/>
  <c r="W44" i="5"/>
  <c r="R43" i="6" s="1"/>
  <c r="W44" i="3"/>
  <c r="R23" i="6" s="1"/>
  <c r="AF43" i="3"/>
  <c r="AC44" i="3" s="1"/>
  <c r="P53" i="6"/>
  <c r="W28" i="5"/>
  <c r="J43" i="6" s="1"/>
  <c r="AF27" i="5"/>
  <c r="AE28" i="5" s="1"/>
  <c r="B54" i="6"/>
  <c r="W36" i="3"/>
  <c r="N23" i="6" s="1"/>
  <c r="P43" i="6"/>
  <c r="AE20" i="4"/>
  <c r="W12" i="4"/>
  <c r="B33" i="6" s="1"/>
  <c r="W20" i="4"/>
  <c r="F33" i="6" s="1"/>
  <c r="W44" i="4"/>
  <c r="W20" i="5"/>
  <c r="F43" i="6" s="1"/>
  <c r="W36" i="5"/>
  <c r="N43" i="6" s="1"/>
  <c r="N24" i="6"/>
  <c r="W36" i="4"/>
  <c r="N33" i="6" s="1"/>
  <c r="P33" i="6"/>
  <c r="N54" i="6"/>
  <c r="H44" i="6"/>
  <c r="P44" i="6"/>
  <c r="F54" i="6"/>
  <c r="W20" i="7"/>
  <c r="F53" i="6" s="1"/>
  <c r="F44" i="6"/>
  <c r="W20" i="3"/>
  <c r="F23" i="6" s="1"/>
  <c r="H23" i="6"/>
  <c r="L23" i="6"/>
  <c r="B44" i="6"/>
  <c r="AF19" i="5"/>
  <c r="AD20" i="5" s="1"/>
  <c r="W36" i="7"/>
  <c r="N53" i="6" s="1"/>
  <c r="F34" i="6"/>
  <c r="N14" i="6"/>
  <c r="AC36" i="2"/>
  <c r="AD36" i="2"/>
  <c r="AE36" i="2"/>
  <c r="AF35" i="7"/>
  <c r="AC36" i="7" s="1"/>
  <c r="W12" i="2"/>
  <c r="AF19" i="3"/>
  <c r="AE20" i="3" s="1"/>
  <c r="AF43" i="5"/>
  <c r="AE44" i="5" s="1"/>
  <c r="AF27" i="4"/>
  <c r="AD28" i="4" s="1"/>
  <c r="AF35" i="5"/>
  <c r="AE36" i="5" s="1"/>
  <c r="P24" i="6"/>
  <c r="AF11" i="4"/>
  <c r="AE12" i="4" s="1"/>
  <c r="AE44" i="4"/>
  <c r="R13" i="6"/>
  <c r="D23" i="6"/>
  <c r="AF11" i="3"/>
  <c r="AE12" i="7"/>
  <c r="AD12" i="7"/>
  <c r="AE20" i="7"/>
  <c r="AF35" i="4"/>
  <c r="B24" i="6"/>
  <c r="AF27" i="3"/>
  <c r="AC28" i="3" s="1"/>
  <c r="AC12" i="7"/>
  <c r="AF27" i="2"/>
  <c r="AE28" i="4"/>
  <c r="AC28" i="4"/>
  <c r="AC12" i="5"/>
  <c r="AE12" i="5"/>
  <c r="R34" i="6"/>
  <c r="R33" i="6"/>
  <c r="AD12" i="5"/>
  <c r="AD28" i="5"/>
  <c r="AC28" i="5"/>
  <c r="AF43" i="2"/>
  <c r="D43" i="6"/>
  <c r="N44" i="6"/>
  <c r="AF11" i="2"/>
  <c r="AC12" i="2" s="1"/>
  <c r="AC20" i="7"/>
  <c r="R24" i="6"/>
  <c r="AC44" i="7"/>
  <c r="AE44" i="7"/>
  <c r="J44" i="6"/>
  <c r="J53" i="6"/>
  <c r="L54" i="6"/>
  <c r="AF19" i="2"/>
  <c r="AD20" i="2" s="1"/>
  <c r="AD28" i="7" l="1"/>
  <c r="AC36" i="3"/>
  <c r="AE36" i="3"/>
  <c r="AE20" i="5"/>
  <c r="AD44" i="3"/>
  <c r="AC20" i="5"/>
  <c r="AC28" i="7"/>
  <c r="AD36" i="5"/>
  <c r="AC36" i="5"/>
  <c r="AE44" i="3"/>
  <c r="AC44" i="4"/>
  <c r="AC20" i="3"/>
  <c r="AD20" i="3"/>
  <c r="AD36" i="7"/>
  <c r="AC12" i="4"/>
  <c r="AD12" i="4"/>
  <c r="AE36" i="7"/>
  <c r="AC44" i="5"/>
  <c r="AD12" i="2"/>
  <c r="B23" i="6"/>
  <c r="AD44" i="5"/>
  <c r="AE12" i="2"/>
  <c r="AC36" i="4"/>
  <c r="AD36" i="4"/>
  <c r="AE36" i="4"/>
  <c r="AE28" i="2"/>
  <c r="AD28" i="2"/>
  <c r="AC28" i="2"/>
  <c r="L24" i="6"/>
  <c r="J23" i="6"/>
  <c r="L14" i="6"/>
  <c r="AE28" i="3"/>
  <c r="AD28" i="3"/>
  <c r="AE12" i="3"/>
  <c r="AC12" i="3"/>
  <c r="AD12" i="3"/>
  <c r="AD44" i="2"/>
  <c r="AE44" i="2"/>
  <c r="AC44" i="2"/>
  <c r="AC20" i="2"/>
  <c r="AE20" i="2"/>
  <c r="W20" i="2"/>
  <c r="F13" i="6" s="1"/>
</calcChain>
</file>

<file path=xl/sharedStrings.xml><?xml version="1.0" encoding="utf-8"?>
<sst xmlns="http://schemas.openxmlformats.org/spreadsheetml/2006/main" count="1558" uniqueCount="437">
  <si>
    <t>日期</t>
  </si>
  <si>
    <t>星期</t>
  </si>
  <si>
    <t>主食</t>
  </si>
  <si>
    <t>主菜</t>
  </si>
  <si>
    <t>副菜</t>
  </si>
  <si>
    <t>湯</t>
  </si>
  <si>
    <t>營養分析</t>
  </si>
  <si>
    <t>醣類：</t>
  </si>
  <si>
    <t>月</t>
  </si>
  <si>
    <t>脂肪：</t>
  </si>
  <si>
    <t>日</t>
  </si>
  <si>
    <t>蛋白質：</t>
  </si>
  <si>
    <t>熱量：</t>
  </si>
  <si>
    <t>食物類別</t>
    <phoneticPr fontId="19" type="noConversion"/>
  </si>
  <si>
    <t>份數</t>
    <phoneticPr fontId="19" type="noConversion"/>
  </si>
  <si>
    <t>個人量(克)</t>
    <phoneticPr fontId="19" type="noConversion"/>
  </si>
  <si>
    <t>煮</t>
    <phoneticPr fontId="19" type="noConversion"/>
  </si>
  <si>
    <t>主食類</t>
    <phoneticPr fontId="19" type="noConversion"/>
  </si>
  <si>
    <t>蛋白質</t>
    <phoneticPr fontId="19" type="noConversion"/>
  </si>
  <si>
    <t>脂肪</t>
    <phoneticPr fontId="19" type="noConversion"/>
  </si>
  <si>
    <t>醣類</t>
    <phoneticPr fontId="19" type="noConversion"/>
  </si>
  <si>
    <t>熱量</t>
    <phoneticPr fontId="19" type="noConversion"/>
  </si>
  <si>
    <t>豆魚肉蛋類</t>
    <phoneticPr fontId="19" type="noConversion"/>
  </si>
  <si>
    <t>主食</t>
    <phoneticPr fontId="19" type="noConversion"/>
  </si>
  <si>
    <t>蔬菜類</t>
    <phoneticPr fontId="19" type="noConversion"/>
  </si>
  <si>
    <t>肉</t>
    <phoneticPr fontId="19" type="noConversion"/>
  </si>
  <si>
    <t xml:space="preserve"> </t>
    <phoneticPr fontId="19" type="noConversion"/>
  </si>
  <si>
    <t>油脂類</t>
    <phoneticPr fontId="19" type="noConversion"/>
  </si>
  <si>
    <t>菜</t>
    <phoneticPr fontId="19" type="noConversion"/>
  </si>
  <si>
    <t>星期五</t>
    <phoneticPr fontId="19" type="noConversion"/>
  </si>
  <si>
    <t>水果類</t>
    <phoneticPr fontId="19" type="noConversion"/>
  </si>
  <si>
    <t>油</t>
    <phoneticPr fontId="19" type="noConversion"/>
  </si>
  <si>
    <t>水果</t>
    <phoneticPr fontId="19" type="noConversion"/>
  </si>
  <si>
    <t>餐數</t>
    <phoneticPr fontId="19" type="noConversion"/>
  </si>
  <si>
    <t>星期一</t>
    <phoneticPr fontId="19" type="noConversion"/>
  </si>
  <si>
    <t>星期二</t>
    <phoneticPr fontId="19" type="noConversion"/>
  </si>
  <si>
    <t>星期三</t>
    <phoneticPr fontId="19" type="noConversion"/>
  </si>
  <si>
    <t>星期四</t>
    <phoneticPr fontId="19" type="noConversion"/>
  </si>
  <si>
    <t>備註</t>
    <phoneticPr fontId="19" type="noConversion"/>
  </si>
  <si>
    <t>奶類</t>
    <phoneticPr fontId="19" type="noConversion"/>
  </si>
  <si>
    <t>食材以可食量標示</t>
    <phoneticPr fontId="19" type="noConversion"/>
  </si>
  <si>
    <t>熱量:</t>
    <phoneticPr fontId="19" type="noConversion"/>
  </si>
  <si>
    <t>水果/乳品</t>
    <phoneticPr fontId="19" type="noConversion"/>
  </si>
  <si>
    <t>川燙</t>
    <phoneticPr fontId="19" type="noConversion"/>
  </si>
  <si>
    <t>月</t>
    <phoneticPr fontId="19" type="noConversion"/>
  </si>
  <si>
    <t>熱量:</t>
    <phoneticPr fontId="19" type="noConversion"/>
  </si>
  <si>
    <t>熱量:</t>
    <phoneticPr fontId="19" type="noConversion"/>
  </si>
  <si>
    <t>水果/乳品/饅頭</t>
    <phoneticPr fontId="19" type="noConversion"/>
  </si>
  <si>
    <t>水果/乳品/饅頭</t>
    <phoneticPr fontId="19" type="noConversion"/>
  </si>
  <si>
    <t>個人量(克)</t>
    <phoneticPr fontId="19" type="noConversion"/>
  </si>
  <si>
    <t>主食類</t>
  </si>
  <si>
    <t>豆魚肉蛋類</t>
  </si>
  <si>
    <t>蔬菜類</t>
  </si>
  <si>
    <t>油脂類</t>
  </si>
  <si>
    <t>水果類</t>
  </si>
  <si>
    <t>奶類</t>
  </si>
  <si>
    <t>衛管人員：王紘彣</t>
    <phoneticPr fontId="19" type="noConversion"/>
  </si>
  <si>
    <t>醣類：</t>
    <phoneticPr fontId="19" type="noConversion"/>
  </si>
  <si>
    <t>煮</t>
    <phoneticPr fontId="19" type="noConversion"/>
  </si>
  <si>
    <t>川燙</t>
    <phoneticPr fontId="19" type="noConversion"/>
  </si>
  <si>
    <t>個人量(克)</t>
    <phoneticPr fontId="19" type="noConversion"/>
  </si>
  <si>
    <t>熱量:</t>
    <phoneticPr fontId="19" type="noConversion"/>
  </si>
  <si>
    <t>煮</t>
    <phoneticPr fontId="19" type="noConversion"/>
  </si>
  <si>
    <t>川燙</t>
    <phoneticPr fontId="19" type="noConversion"/>
  </si>
  <si>
    <t>星期一</t>
    <phoneticPr fontId="19" type="noConversion"/>
  </si>
  <si>
    <t>星期二</t>
    <phoneticPr fontId="19" type="noConversion"/>
  </si>
  <si>
    <t>星期三</t>
    <phoneticPr fontId="19" type="noConversion"/>
  </si>
  <si>
    <t>星期五</t>
    <phoneticPr fontId="19" type="noConversion"/>
  </si>
  <si>
    <t>熱量:</t>
    <phoneticPr fontId="19" type="noConversion"/>
  </si>
  <si>
    <t>書次</t>
    <phoneticPr fontId="19" type="noConversion"/>
  </si>
  <si>
    <t>日</t>
    <phoneticPr fontId="19" type="noConversion"/>
  </si>
  <si>
    <t>川燙</t>
    <phoneticPr fontId="19" type="noConversion"/>
  </si>
  <si>
    <t>主食類</t>
    <phoneticPr fontId="19" type="noConversion"/>
  </si>
  <si>
    <t>豆魚肉蛋類</t>
    <phoneticPr fontId="19" type="noConversion"/>
  </si>
  <si>
    <t>蔬菜類</t>
    <phoneticPr fontId="19" type="noConversion"/>
  </si>
  <si>
    <t>油脂類</t>
    <phoneticPr fontId="19" type="noConversion"/>
  </si>
  <si>
    <t>水果類</t>
    <phoneticPr fontId="19" type="noConversion"/>
  </si>
  <si>
    <t>奶類</t>
    <phoneticPr fontId="19" type="noConversion"/>
  </si>
  <si>
    <t xml:space="preserve"> </t>
    <phoneticPr fontId="19" type="noConversion"/>
  </si>
  <si>
    <t>星期五</t>
    <phoneticPr fontId="19" type="noConversion"/>
  </si>
  <si>
    <t>熱量:</t>
    <phoneticPr fontId="19" type="noConversion"/>
  </si>
  <si>
    <t>星期一</t>
    <phoneticPr fontId="19" type="noConversion"/>
  </si>
  <si>
    <t>熱量:</t>
    <phoneticPr fontId="19" type="noConversion"/>
  </si>
  <si>
    <t>醣類：</t>
    <phoneticPr fontId="19" type="noConversion"/>
  </si>
  <si>
    <t>脂肪：</t>
    <phoneticPr fontId="19" type="noConversion"/>
  </si>
  <si>
    <t>醣類：</t>
    <phoneticPr fontId="19" type="noConversion"/>
  </si>
  <si>
    <t>星期四</t>
    <phoneticPr fontId="19" type="noConversion"/>
  </si>
  <si>
    <t>煮</t>
    <phoneticPr fontId="19" type="noConversion"/>
  </si>
  <si>
    <t>星期一</t>
    <phoneticPr fontId="19" type="noConversion"/>
  </si>
  <si>
    <t>地瓜飯</t>
    <phoneticPr fontId="19" type="noConversion"/>
  </si>
  <si>
    <t>高麗菜</t>
    <phoneticPr fontId="19" type="noConversion"/>
  </si>
  <si>
    <t>白米飯</t>
    <phoneticPr fontId="19" type="noConversion"/>
  </si>
  <si>
    <t>蒸</t>
    <phoneticPr fontId="19" type="noConversion"/>
  </si>
  <si>
    <t>白米</t>
    <phoneticPr fontId="19" type="noConversion"/>
  </si>
  <si>
    <t>烤</t>
    <phoneticPr fontId="19" type="noConversion"/>
  </si>
  <si>
    <t>煮</t>
    <phoneticPr fontId="19" type="noConversion"/>
  </si>
  <si>
    <t>紅蘿蔔</t>
    <phoneticPr fontId="19" type="noConversion"/>
  </si>
  <si>
    <t>炸</t>
    <phoneticPr fontId="19" type="noConversion"/>
  </si>
  <si>
    <t>蒸</t>
    <phoneticPr fontId="19" type="noConversion"/>
  </si>
  <si>
    <t>蒸</t>
    <phoneticPr fontId="19" type="noConversion"/>
  </si>
  <si>
    <t>炸</t>
    <phoneticPr fontId="19" type="noConversion"/>
  </si>
  <si>
    <t>炒</t>
    <phoneticPr fontId="19" type="noConversion"/>
  </si>
  <si>
    <t>蒸</t>
    <phoneticPr fontId="19" type="noConversion"/>
  </si>
  <si>
    <t>蒸</t>
    <phoneticPr fontId="19" type="noConversion"/>
  </si>
  <si>
    <t>五穀飯</t>
    <phoneticPr fontId="19" type="noConversion"/>
  </si>
  <si>
    <t>燕麥飯</t>
    <phoneticPr fontId="19" type="noConversion"/>
  </si>
  <si>
    <t>滷</t>
    <phoneticPr fontId="19" type="noConversion"/>
  </si>
  <si>
    <t>醃</t>
    <phoneticPr fontId="19" type="noConversion"/>
  </si>
  <si>
    <t>白米</t>
    <phoneticPr fontId="19" type="noConversion"/>
  </si>
  <si>
    <t>地瓜</t>
    <phoneticPr fontId="19" type="noConversion"/>
  </si>
  <si>
    <t>蒸</t>
    <phoneticPr fontId="19" type="noConversion"/>
  </si>
  <si>
    <t>煮</t>
    <phoneticPr fontId="19" type="noConversion"/>
  </si>
  <si>
    <t>川燙</t>
    <phoneticPr fontId="19" type="noConversion"/>
  </si>
  <si>
    <t>炸</t>
    <phoneticPr fontId="19" type="noConversion"/>
  </si>
  <si>
    <t>糙米飯</t>
    <phoneticPr fontId="19" type="noConversion"/>
  </si>
  <si>
    <t>燕麥</t>
    <phoneticPr fontId="19" type="noConversion"/>
  </si>
  <si>
    <t>五穀米</t>
    <phoneticPr fontId="19" type="noConversion"/>
  </si>
  <si>
    <t>糙米</t>
    <phoneticPr fontId="19" type="noConversion"/>
  </si>
  <si>
    <t>紅蘿蔔</t>
  </si>
  <si>
    <t>星期二</t>
  </si>
  <si>
    <t>星期三</t>
  </si>
  <si>
    <t>星期四</t>
  </si>
  <si>
    <t>星期五</t>
  </si>
  <si>
    <t>生鮮豬肉</t>
    <phoneticPr fontId="19" type="noConversion"/>
  </si>
  <si>
    <t>白米</t>
  </si>
  <si>
    <t xml:space="preserve"> </t>
  </si>
  <si>
    <t>洋蔥</t>
    <phoneticPr fontId="19" type="noConversion"/>
  </si>
  <si>
    <t>加</t>
  </si>
  <si>
    <t>豆</t>
  </si>
  <si>
    <t>白蘿蔔</t>
  </si>
  <si>
    <t>招牌炒飯</t>
    <phoneticPr fontId="19" type="noConversion"/>
  </si>
  <si>
    <t>茶碗蒸</t>
    <phoneticPr fontId="19" type="noConversion"/>
  </si>
  <si>
    <t>紫米飯</t>
    <phoneticPr fontId="19" type="noConversion"/>
  </si>
  <si>
    <t>紫米</t>
    <phoneticPr fontId="19" type="noConversion"/>
  </si>
  <si>
    <t>板烤雞堡肉(加)</t>
  </si>
  <si>
    <t>香烤地瓜條</t>
  </si>
  <si>
    <t>菜脯香煎蛋(醃)</t>
  </si>
  <si>
    <t>白蘿蔔</t>
    <phoneticPr fontId="19" type="noConversion"/>
  </si>
  <si>
    <t>紫菜</t>
    <phoneticPr fontId="19" type="noConversion"/>
  </si>
  <si>
    <t>加</t>
    <phoneticPr fontId="19" type="noConversion"/>
  </si>
  <si>
    <t>紅蘿蔔</t>
    <phoneticPr fontId="19" type="noConversion"/>
  </si>
  <si>
    <t>米血</t>
    <phoneticPr fontId="19" type="noConversion"/>
  </si>
  <si>
    <t>黑椒豚肉</t>
    <phoneticPr fontId="19" type="noConversion"/>
  </si>
  <si>
    <t>豬血湯(醃)</t>
    <phoneticPr fontId="19" type="noConversion"/>
  </si>
  <si>
    <t>玉米濃湯粉</t>
    <phoneticPr fontId="19" type="noConversion"/>
  </si>
  <si>
    <t>大白菜</t>
  </si>
  <si>
    <t>巧達濃湯(芡)</t>
    <phoneticPr fontId="19" type="noConversion"/>
  </si>
  <si>
    <t>白玉湯</t>
    <phoneticPr fontId="19" type="noConversion"/>
  </si>
  <si>
    <t>小丸子湯(加)</t>
    <phoneticPr fontId="19" type="noConversion"/>
  </si>
  <si>
    <t>味噌豆腐湯(豆)</t>
    <phoneticPr fontId="19" type="noConversion"/>
  </si>
  <si>
    <t>蘑菇肉片</t>
    <phoneticPr fontId="19" type="noConversion"/>
  </si>
  <si>
    <t>白玉燒肉</t>
    <phoneticPr fontId="19" type="noConversion"/>
  </si>
  <si>
    <t>熱量:</t>
    <phoneticPr fontId="19" type="noConversion"/>
  </si>
  <si>
    <t>醣類：</t>
    <phoneticPr fontId="19" type="noConversion"/>
  </si>
  <si>
    <t>主食類</t>
    <phoneticPr fontId="19" type="noConversion"/>
  </si>
  <si>
    <t>豆魚肉蛋類</t>
    <phoneticPr fontId="19" type="noConversion"/>
  </si>
  <si>
    <t>蔬菜類</t>
    <phoneticPr fontId="19" type="noConversion"/>
  </si>
  <si>
    <t>油脂類</t>
    <phoneticPr fontId="19" type="noConversion"/>
  </si>
  <si>
    <t>水果類</t>
    <phoneticPr fontId="19" type="noConversion"/>
  </si>
  <si>
    <t>奶類</t>
    <phoneticPr fontId="19" type="noConversion"/>
  </si>
  <si>
    <t>鮮筍湯</t>
    <phoneticPr fontId="19" type="noConversion"/>
  </si>
  <si>
    <t>醬烤翅小腿</t>
    <phoneticPr fontId="19" type="noConversion"/>
  </si>
  <si>
    <t>豬血</t>
    <phoneticPr fontId="19" type="noConversion"/>
  </si>
  <si>
    <t>海苔拌飯</t>
    <phoneticPr fontId="19" type="noConversion"/>
  </si>
  <si>
    <t>香蔥吉拿棒(冷)</t>
    <phoneticPr fontId="19" type="noConversion"/>
  </si>
  <si>
    <t>泰式腿排</t>
    <phoneticPr fontId="19" type="noConversion"/>
  </si>
  <si>
    <t>星期六</t>
    <phoneticPr fontId="19" type="noConversion"/>
  </si>
  <si>
    <t>杏鮑菇</t>
    <phoneticPr fontId="19" type="noConversion"/>
  </si>
  <si>
    <t>洋芋</t>
    <phoneticPr fontId="19" type="noConversion"/>
  </si>
  <si>
    <t>玉米粒</t>
    <phoneticPr fontId="19" type="noConversion"/>
  </si>
  <si>
    <t>紅蘿蔔</t>
    <phoneticPr fontId="19" type="noConversion"/>
  </si>
  <si>
    <t>新鮮雞蛋</t>
    <phoneticPr fontId="19" type="noConversion"/>
  </si>
  <si>
    <t>味噌</t>
    <phoneticPr fontId="19" type="noConversion"/>
  </si>
  <si>
    <t>適量</t>
    <phoneticPr fontId="19" type="noConversion"/>
  </si>
  <si>
    <t>豬血</t>
    <phoneticPr fontId="19" type="noConversion"/>
  </si>
  <si>
    <t>咖哩粉</t>
    <phoneticPr fontId="19" type="noConversion"/>
  </si>
  <si>
    <t>適量</t>
    <phoneticPr fontId="19" type="noConversion"/>
  </si>
  <si>
    <t>花枝丸</t>
    <phoneticPr fontId="19" type="noConversion"/>
  </si>
  <si>
    <t>海/加</t>
    <phoneticPr fontId="19" type="noConversion"/>
  </si>
  <si>
    <t>蒸</t>
    <phoneticPr fontId="19" type="noConversion"/>
  </si>
  <si>
    <t>烤</t>
    <phoneticPr fontId="19" type="noConversion"/>
  </si>
  <si>
    <t>QQ地瓜球(加炸)</t>
    <phoneticPr fontId="19" type="noConversion"/>
  </si>
  <si>
    <t>地瓜球</t>
    <phoneticPr fontId="19" type="noConversion"/>
  </si>
  <si>
    <t>白蘿蔔</t>
    <phoneticPr fontId="19" type="noConversion"/>
  </si>
  <si>
    <t>煮</t>
    <phoneticPr fontId="19" type="noConversion"/>
  </si>
  <si>
    <t>豆漿一瓶</t>
    <phoneticPr fontId="19" type="noConversion"/>
  </si>
  <si>
    <t>適量</t>
    <phoneticPr fontId="19" type="noConversion"/>
  </si>
  <si>
    <t>豆</t>
    <phoneticPr fontId="19" type="noConversion"/>
  </si>
  <si>
    <t>鮮菇</t>
    <phoneticPr fontId="19" type="noConversion"/>
  </si>
  <si>
    <t>煮</t>
    <phoneticPr fontId="19" type="noConversion"/>
  </si>
  <si>
    <t>滷</t>
    <phoneticPr fontId="19" type="noConversion"/>
  </si>
  <si>
    <t>冬瓜</t>
    <phoneticPr fontId="19" type="noConversion"/>
  </si>
  <si>
    <t>雞堡</t>
    <phoneticPr fontId="19" type="noConversion"/>
  </si>
  <si>
    <t>烤</t>
    <phoneticPr fontId="19" type="noConversion"/>
  </si>
  <si>
    <t>蔥花捲</t>
    <phoneticPr fontId="19" type="noConversion"/>
  </si>
  <si>
    <t>冷</t>
    <phoneticPr fontId="19" type="noConversion"/>
  </si>
  <si>
    <t>加</t>
    <phoneticPr fontId="19" type="noConversion"/>
  </si>
  <si>
    <t>紅豆</t>
    <phoneticPr fontId="19" type="noConversion"/>
  </si>
  <si>
    <t>炒</t>
    <phoneticPr fontId="19" type="noConversion"/>
  </si>
  <si>
    <t>檸檬汁</t>
    <phoneticPr fontId="19" type="noConversion"/>
  </si>
  <si>
    <t>榨菜</t>
    <phoneticPr fontId="19" type="noConversion"/>
  </si>
  <si>
    <t>醃</t>
    <phoneticPr fontId="19" type="noConversion"/>
  </si>
  <si>
    <t>豬血湯(醃)</t>
    <phoneticPr fontId="19" type="noConversion"/>
  </si>
  <si>
    <t>檸檬翅小腿</t>
    <phoneticPr fontId="19" type="noConversion"/>
  </si>
  <si>
    <t>地瓜條</t>
    <phoneticPr fontId="19" type="noConversion"/>
  </si>
  <si>
    <t>冬瓜</t>
    <phoneticPr fontId="19" type="noConversion"/>
  </si>
  <si>
    <t>貢丸</t>
    <phoneticPr fontId="19" type="noConversion"/>
  </si>
  <si>
    <t>白蘿蔔</t>
    <phoneticPr fontId="19" type="noConversion"/>
  </si>
  <si>
    <t>紫菜</t>
    <phoneticPr fontId="19" type="noConversion"/>
  </si>
  <si>
    <t>海苔</t>
  </si>
  <si>
    <t>拌</t>
    <phoneticPr fontId="19" type="noConversion"/>
  </si>
  <si>
    <t>滷</t>
    <phoneticPr fontId="19" type="noConversion"/>
  </si>
  <si>
    <t>豆</t>
    <phoneticPr fontId="19" type="noConversion"/>
  </si>
  <si>
    <t>綠豆</t>
    <phoneticPr fontId="19" type="noConversion"/>
  </si>
  <si>
    <t>炸</t>
    <phoneticPr fontId="19" type="noConversion"/>
  </si>
  <si>
    <t>炒</t>
    <phoneticPr fontId="19" type="noConversion"/>
  </si>
  <si>
    <t>芙蓉蒸蛋</t>
    <phoneticPr fontId="19" type="noConversion"/>
  </si>
  <si>
    <t>茄汁雞肉捲(加)</t>
    <phoneticPr fontId="19" type="noConversion"/>
  </si>
  <si>
    <t>五香滷蛋</t>
    <phoneticPr fontId="19" type="noConversion"/>
  </si>
  <si>
    <t>哈燒翅小腿</t>
    <phoneticPr fontId="19" type="noConversion"/>
  </si>
  <si>
    <t>香嫩豆腐(豆)</t>
    <phoneticPr fontId="19" type="noConversion"/>
  </si>
  <si>
    <t>雞肉捲</t>
    <phoneticPr fontId="19" type="noConversion"/>
  </si>
  <si>
    <t>番茄醬</t>
    <phoneticPr fontId="19" type="noConversion"/>
  </si>
  <si>
    <t>大白菜</t>
    <phoneticPr fontId="19" type="noConversion"/>
  </si>
  <si>
    <t>紅蘿蔔</t>
    <phoneticPr fontId="19" type="noConversion"/>
  </si>
  <si>
    <t>冬粉</t>
    <phoneticPr fontId="19" type="noConversion"/>
  </si>
  <si>
    <t>豆</t>
    <phoneticPr fontId="19" type="noConversion"/>
  </si>
  <si>
    <t>滷</t>
    <phoneticPr fontId="19" type="noConversion"/>
  </si>
  <si>
    <t>煮</t>
    <phoneticPr fontId="19" type="noConversion"/>
  </si>
  <si>
    <t>烤</t>
    <phoneticPr fontId="19" type="noConversion"/>
  </si>
  <si>
    <t>蛋白質：</t>
    <phoneticPr fontId="19" type="noConversion"/>
  </si>
  <si>
    <t>甜不辣</t>
    <phoneticPr fontId="19" type="noConversion"/>
  </si>
  <si>
    <t>加</t>
    <phoneticPr fontId="19" type="noConversion"/>
  </si>
  <si>
    <t>鮮蔬湯</t>
    <phoneticPr fontId="19" type="noConversion"/>
  </si>
  <si>
    <t>高麗菜</t>
    <phoneticPr fontId="19" type="noConversion"/>
  </si>
  <si>
    <t>紅蘿蔔</t>
    <phoneticPr fontId="19" type="noConversion"/>
  </si>
  <si>
    <t>起司絲</t>
    <phoneticPr fontId="19" type="noConversion"/>
  </si>
  <si>
    <t>肉</t>
    <phoneticPr fontId="19" type="noConversion"/>
  </si>
  <si>
    <t>加</t>
    <phoneticPr fontId="19" type="noConversion"/>
  </si>
  <si>
    <t>秘製豬排</t>
    <phoneticPr fontId="19" type="noConversion"/>
  </si>
  <si>
    <t>黑胡椒鮑菇</t>
    <phoneticPr fontId="19" type="noConversion"/>
  </si>
  <si>
    <t>豆</t>
    <phoneticPr fontId="19" type="noConversion"/>
  </si>
  <si>
    <t>生鮮水產品-魚丁拚菇菇(炸海)</t>
    <phoneticPr fontId="19" type="noConversion"/>
  </si>
  <si>
    <t>筍香煨肉</t>
    <phoneticPr fontId="19" type="noConversion"/>
  </si>
  <si>
    <t>生鮮水產品-彩蔬魷魚圈圈(海)</t>
    <phoneticPr fontId="19" type="noConversion"/>
  </si>
  <si>
    <t>紅燒白玉豚肉</t>
    <phoneticPr fontId="19" type="noConversion"/>
  </si>
  <si>
    <t>海</t>
    <phoneticPr fontId="19" type="noConversion"/>
  </si>
  <si>
    <t>鮮菇</t>
    <phoneticPr fontId="19" type="noConversion"/>
  </si>
  <si>
    <t>杏鮑菇</t>
    <phoneticPr fontId="19" type="noConversion"/>
  </si>
  <si>
    <t>黑胡椒醬</t>
    <phoneticPr fontId="19" type="noConversion"/>
  </si>
  <si>
    <t>適量</t>
    <phoneticPr fontId="19" type="noConversion"/>
  </si>
  <si>
    <t>烤</t>
    <phoneticPr fontId="19" type="noConversion"/>
  </si>
  <si>
    <t>洋蔥</t>
    <phoneticPr fontId="19" type="noConversion"/>
  </si>
  <si>
    <t>煮</t>
    <phoneticPr fontId="19" type="noConversion"/>
  </si>
  <si>
    <t>大白菜</t>
    <phoneticPr fontId="19" type="noConversion"/>
  </si>
  <si>
    <t>白蘿蔔</t>
    <phoneticPr fontId="19" type="noConversion"/>
  </si>
  <si>
    <t>白蘿蔔</t>
    <phoneticPr fontId="19" type="noConversion"/>
  </si>
  <si>
    <t>紅蘿蔔</t>
    <phoneticPr fontId="19" type="noConversion"/>
  </si>
  <si>
    <t>炸</t>
    <phoneticPr fontId="19" type="noConversion"/>
  </si>
  <si>
    <t>炸</t>
    <phoneticPr fontId="19" type="noConversion"/>
  </si>
  <si>
    <t>滷</t>
    <phoneticPr fontId="19" type="noConversion"/>
  </si>
  <si>
    <t>古早味翅腿</t>
    <phoneticPr fontId="19" type="noConversion"/>
  </si>
  <si>
    <t>酥炸鮮菇(炸)</t>
    <phoneticPr fontId="19" type="noConversion"/>
  </si>
  <si>
    <t>烤</t>
    <phoneticPr fontId="19" type="noConversion"/>
  </si>
  <si>
    <t>東北白菜冬粉</t>
    <phoneticPr fontId="19" type="noConversion"/>
  </si>
  <si>
    <t>菜頭湯</t>
    <phoneticPr fontId="19" type="noConversion"/>
  </si>
  <si>
    <t>海</t>
    <phoneticPr fontId="19" type="noConversion"/>
  </si>
  <si>
    <t>煮</t>
    <phoneticPr fontId="19" type="noConversion"/>
  </si>
  <si>
    <t>甜甜紅豆湯</t>
    <phoneticPr fontId="19" type="noConversion"/>
  </si>
  <si>
    <t>玉米濃湯(芡)</t>
    <phoneticPr fontId="19" type="noConversion"/>
  </si>
  <si>
    <t>營養師:蕭涵</t>
    <phoneticPr fontId="19" type="noConversion"/>
  </si>
  <si>
    <t>米血燒鴨(冷)</t>
    <phoneticPr fontId="19" type="noConversion"/>
  </si>
  <si>
    <t>豪大香雞排(炸)</t>
    <phoneticPr fontId="19" type="noConversion"/>
  </si>
  <si>
    <t>紫菜湯</t>
    <phoneticPr fontId="19" type="noConversion"/>
  </si>
  <si>
    <t>蜜汁雞排</t>
    <phoneticPr fontId="19" type="noConversion"/>
  </si>
  <si>
    <t>卡啦腿排(炸)</t>
    <phoneticPr fontId="19" type="noConversion"/>
  </si>
  <si>
    <t>碎肉豆干(豆)</t>
    <phoneticPr fontId="19" type="noConversion"/>
  </si>
  <si>
    <t>板烤雞排</t>
    <phoneticPr fontId="19" type="noConversion"/>
  </si>
  <si>
    <t>月</t>
    <phoneticPr fontId="19" type="noConversion"/>
  </si>
  <si>
    <t>大白菜</t>
    <phoneticPr fontId="19" type="noConversion"/>
  </si>
  <si>
    <t>煮</t>
    <phoneticPr fontId="19" type="noConversion"/>
  </si>
  <si>
    <t>貢丸</t>
    <phoneticPr fontId="19" type="noConversion"/>
  </si>
  <si>
    <t>加</t>
    <phoneticPr fontId="19" type="noConversion"/>
  </si>
  <si>
    <t>綜合丸湯(加)</t>
    <phoneticPr fontId="19" type="noConversion"/>
  </si>
  <si>
    <t>豆</t>
    <phoneticPr fontId="19" type="noConversion"/>
  </si>
  <si>
    <t>檸檬雞翅</t>
    <phoneticPr fontId="19" type="noConversion"/>
  </si>
  <si>
    <t>豬血</t>
    <phoneticPr fontId="19" type="noConversion"/>
  </si>
  <si>
    <t>高麗菜</t>
    <phoneticPr fontId="19" type="noConversion"/>
  </si>
  <si>
    <t>豆干米血(豆冷)</t>
    <phoneticPr fontId="19" type="noConversion"/>
  </si>
  <si>
    <t>紅燒豬腩</t>
    <phoneticPr fontId="19" type="noConversion"/>
  </si>
  <si>
    <t>味噌紫菜湯</t>
    <phoneticPr fontId="19" type="noConversion"/>
  </si>
  <si>
    <t>生鮮水產品-番茄洋蔥鮮魚(海)</t>
    <phoneticPr fontId="19" type="noConversion"/>
  </si>
  <si>
    <t>五香滷蛋</t>
    <phoneticPr fontId="19" type="noConversion"/>
  </si>
  <si>
    <t>醬溜豆腐(豆)</t>
    <phoneticPr fontId="19" type="noConversion"/>
  </si>
  <si>
    <t>洋蔥炒蛋</t>
    <phoneticPr fontId="19" type="noConversion"/>
  </si>
  <si>
    <t>家常小菜(豆)</t>
    <phoneticPr fontId="19" type="noConversion"/>
  </si>
  <si>
    <t>港式蘿蔔糕(冷)</t>
    <phoneticPr fontId="19" type="noConversion"/>
  </si>
  <si>
    <t>滑嫩蒸蛋</t>
    <phoneticPr fontId="19" type="noConversion"/>
  </si>
  <si>
    <t>蜜汁雞翅</t>
    <phoneticPr fontId="19" type="noConversion"/>
  </si>
  <si>
    <t>日式豬排</t>
    <phoneticPr fontId="19" type="noConversion"/>
  </si>
  <si>
    <t>醬汁米血(冷)</t>
    <phoneticPr fontId="19" type="noConversion"/>
  </si>
  <si>
    <t>秘製豬排</t>
    <phoneticPr fontId="19" type="noConversion"/>
  </si>
  <si>
    <t>米血</t>
    <phoneticPr fontId="19" type="noConversion"/>
  </si>
  <si>
    <t>紅蘿蔔</t>
    <phoneticPr fontId="19" type="noConversion"/>
  </si>
  <si>
    <t>滷</t>
    <phoneticPr fontId="19" type="noConversion"/>
  </si>
  <si>
    <t>味噌</t>
    <phoneticPr fontId="19" type="noConversion"/>
  </si>
  <si>
    <t>適量</t>
    <phoneticPr fontId="19" type="noConversion"/>
  </si>
  <si>
    <t>番茄</t>
    <phoneticPr fontId="19" type="noConversion"/>
  </si>
  <si>
    <t>秀珍菇</t>
    <phoneticPr fontId="19" type="noConversion"/>
  </si>
  <si>
    <t>紅蘿蔔</t>
    <phoneticPr fontId="19" type="noConversion"/>
  </si>
  <si>
    <t>白蘿蔔</t>
    <phoneticPr fontId="19" type="noConversion"/>
  </si>
  <si>
    <t>海</t>
    <phoneticPr fontId="19" type="noConversion"/>
  </si>
  <si>
    <t>紫菜</t>
    <phoneticPr fontId="19" type="noConversion"/>
  </si>
  <si>
    <t>紅蘿蔔</t>
    <phoneticPr fontId="19" type="noConversion"/>
  </si>
  <si>
    <t>洋蔥</t>
    <phoneticPr fontId="19" type="noConversion"/>
  </si>
  <si>
    <t>紅蘿蔔</t>
    <phoneticPr fontId="19" type="noConversion"/>
  </si>
  <si>
    <t>炒</t>
    <phoneticPr fontId="19" type="noConversion"/>
  </si>
  <si>
    <t>豆</t>
    <phoneticPr fontId="19" type="noConversion"/>
  </si>
  <si>
    <t>紅蘿蔔</t>
    <phoneticPr fontId="19" type="noConversion"/>
  </si>
  <si>
    <t>米血</t>
    <phoneticPr fontId="19" type="noConversion"/>
  </si>
  <si>
    <t>豆干</t>
    <phoneticPr fontId="19" type="noConversion"/>
  </si>
  <si>
    <t>熱炒甜不辣(加豆)</t>
    <phoneticPr fontId="19" type="noConversion"/>
  </si>
  <si>
    <t>海帶絲</t>
    <phoneticPr fontId="19" type="noConversion"/>
  </si>
  <si>
    <t>豆干絲</t>
    <phoneticPr fontId="19" type="noConversion"/>
  </si>
  <si>
    <t>煮</t>
    <phoneticPr fontId="19" type="noConversion"/>
  </si>
  <si>
    <t>蒸</t>
    <phoneticPr fontId="19" type="noConversion"/>
  </si>
  <si>
    <t>蘿蔔糕</t>
    <phoneticPr fontId="19" type="noConversion"/>
  </si>
  <si>
    <t>新鮮雞蛋</t>
    <phoneticPr fontId="19" type="noConversion"/>
  </si>
  <si>
    <t>凍豆腐</t>
    <phoneticPr fontId="19" type="noConversion"/>
  </si>
  <si>
    <t>起司玉米</t>
    <phoneticPr fontId="19" type="noConversion"/>
  </si>
  <si>
    <t>冷</t>
    <phoneticPr fontId="19" type="noConversion"/>
  </si>
  <si>
    <t>紫菜湯</t>
    <phoneticPr fontId="19" type="noConversion"/>
  </si>
  <si>
    <t>生鮮雞排</t>
    <phoneticPr fontId="19" type="noConversion"/>
  </si>
  <si>
    <t>烤</t>
    <phoneticPr fontId="19" type="noConversion"/>
  </si>
  <si>
    <t>滷味拼盤(豆冷)</t>
    <phoneticPr fontId="19" type="noConversion"/>
  </si>
  <si>
    <t>咖哩粉</t>
    <phoneticPr fontId="19" type="noConversion"/>
  </si>
  <si>
    <t>起司絲</t>
    <phoneticPr fontId="19" type="noConversion"/>
  </si>
  <si>
    <t>生鮮豬肉</t>
    <phoneticPr fontId="19" type="noConversion"/>
  </si>
  <si>
    <t>燒賣</t>
    <phoneticPr fontId="19" type="noConversion"/>
  </si>
  <si>
    <t>炸</t>
    <phoneticPr fontId="19" type="noConversion"/>
  </si>
  <si>
    <t xml:space="preserve"> 咖哩起司洋芋燒</t>
    <phoneticPr fontId="19" type="noConversion"/>
  </si>
  <si>
    <t>紅蘿蔔</t>
    <phoneticPr fontId="19" type="noConversion"/>
  </si>
  <si>
    <t>菜脯</t>
    <phoneticPr fontId="19" type="noConversion"/>
  </si>
  <si>
    <t>烤</t>
    <phoneticPr fontId="19" type="noConversion"/>
  </si>
  <si>
    <t>冷</t>
    <phoneticPr fontId="19" type="noConversion"/>
  </si>
  <si>
    <t>米血</t>
    <phoneticPr fontId="19" type="noConversion"/>
  </si>
  <si>
    <t>清甜綠豆湯</t>
    <phoneticPr fontId="19" type="noConversion"/>
  </si>
  <si>
    <t>冷</t>
    <phoneticPr fontId="19" type="noConversion"/>
  </si>
  <si>
    <t>豆</t>
    <phoneticPr fontId="19" type="noConversion"/>
  </si>
  <si>
    <t>榨菜豬血煲(醃)</t>
    <phoneticPr fontId="19" type="noConversion"/>
  </si>
  <si>
    <t>榨菜</t>
    <phoneticPr fontId="19" type="noConversion"/>
  </si>
  <si>
    <t>醃</t>
    <phoneticPr fontId="19" type="noConversion"/>
  </si>
  <si>
    <t>彩椒炒菇</t>
    <phoneticPr fontId="19" type="noConversion"/>
  </si>
  <si>
    <t>彩椒</t>
  </si>
  <si>
    <t>鮮菇</t>
  </si>
  <si>
    <t>高麗菜</t>
  </si>
  <si>
    <t>煮</t>
    <phoneticPr fontId="19" type="noConversion"/>
  </si>
  <si>
    <t>紅蘿蔔</t>
    <phoneticPr fontId="19" type="noConversion"/>
  </si>
  <si>
    <t>冷凍青豆仁</t>
    <phoneticPr fontId="19" type="noConversion"/>
  </si>
  <si>
    <t>竹筍</t>
    <phoneticPr fontId="19" type="noConversion"/>
  </si>
  <si>
    <t>味噌豆腐湯(豆)</t>
    <phoneticPr fontId="19" type="noConversion"/>
  </si>
  <si>
    <t>筍菇湯</t>
    <phoneticPr fontId="19" type="noConversion"/>
  </si>
  <si>
    <t>鮮菇</t>
    <phoneticPr fontId="19" type="noConversion"/>
  </si>
  <si>
    <t>味噌海芽湯</t>
    <phoneticPr fontId="19" type="noConversion"/>
  </si>
  <si>
    <t>榨菜肉絲湯(醃)</t>
    <phoneticPr fontId="19" type="noConversion"/>
  </si>
  <si>
    <t>榨菜</t>
    <phoneticPr fontId="19" type="noConversion"/>
  </si>
  <si>
    <t>冬瓜湯</t>
    <phoneticPr fontId="19" type="noConversion"/>
  </si>
  <si>
    <t>翡翠燒賣(加)</t>
    <phoneticPr fontId="19" type="noConversion"/>
  </si>
  <si>
    <t>白米飯</t>
    <phoneticPr fontId="19" type="noConversion"/>
  </si>
  <si>
    <t>鹽酥香香雞(炸)</t>
    <phoneticPr fontId="19" type="noConversion"/>
  </si>
  <si>
    <t>日式咖哩</t>
    <phoneticPr fontId="19" type="noConversion"/>
  </si>
  <si>
    <t>大白菜花枝丸(海加)</t>
    <phoneticPr fontId="19" type="noConversion"/>
  </si>
  <si>
    <t>五香碎肉(豆)</t>
    <phoneticPr fontId="19" type="noConversion"/>
  </si>
  <si>
    <t>沙茶魷魚(芡海)</t>
    <phoneticPr fontId="19" type="noConversion"/>
  </si>
  <si>
    <t>夜市鹽酥雞(炸)</t>
    <phoneticPr fontId="19" type="noConversion"/>
  </si>
  <si>
    <t>壽喜燒(豆)</t>
    <phoneticPr fontId="19" type="noConversion"/>
  </si>
  <si>
    <t>玉米雞茸</t>
    <phoneticPr fontId="19" type="noConversion"/>
  </si>
  <si>
    <t>香酥雞翅(炸)</t>
    <phoneticPr fontId="19" type="noConversion"/>
  </si>
  <si>
    <t>麻婆豆腐(豆)</t>
    <phoneticPr fontId="19" type="noConversion"/>
  </si>
  <si>
    <t>高麗菜肉片</t>
    <phoneticPr fontId="19" type="noConversion"/>
  </si>
  <si>
    <t>炸</t>
    <phoneticPr fontId="19" type="noConversion"/>
  </si>
  <si>
    <t>冷</t>
    <phoneticPr fontId="19" type="noConversion"/>
  </si>
  <si>
    <t>三杯咕咕雞(冷)</t>
    <phoneticPr fontId="19" type="noConversion"/>
  </si>
  <si>
    <t xml:space="preserve">   員林國小-冠成112年11月菜單</t>
    <phoneticPr fontId="19" type="noConversion"/>
  </si>
  <si>
    <t>深色蔬菜</t>
    <phoneticPr fontId="19" type="noConversion"/>
  </si>
  <si>
    <t>淺色蔬菜</t>
    <phoneticPr fontId="19" type="noConversion"/>
  </si>
  <si>
    <t>深色蔬菜</t>
    <phoneticPr fontId="19" type="noConversion"/>
  </si>
  <si>
    <t>深色蔬菜</t>
    <phoneticPr fontId="19" type="noConversion"/>
  </si>
  <si>
    <t>淺色蔬菜</t>
    <phoneticPr fontId="19" type="noConversion"/>
  </si>
  <si>
    <t>深色蔬菜</t>
    <phoneticPr fontId="19" type="noConversion"/>
  </si>
  <si>
    <t>深色蔬菜</t>
    <phoneticPr fontId="19" type="noConversion"/>
  </si>
  <si>
    <t>傳統油蔥拌麵</t>
    <phoneticPr fontId="19" type="noConversion"/>
  </si>
  <si>
    <t>港式公仔麵</t>
    <phoneticPr fontId="19" type="noConversion"/>
  </si>
  <si>
    <t>油麵</t>
    <phoneticPr fontId="19" type="noConversion"/>
  </si>
  <si>
    <t>高麗菜</t>
    <phoneticPr fontId="19" type="noConversion"/>
  </si>
  <si>
    <t>紅蘿蔔</t>
    <phoneticPr fontId="19" type="noConversion"/>
  </si>
  <si>
    <t>油蔥酥</t>
    <phoneticPr fontId="19" type="noConversion"/>
  </si>
  <si>
    <t>適量</t>
    <phoneticPr fontId="19" type="noConversion"/>
  </si>
  <si>
    <t>拌</t>
    <phoneticPr fontId="19" type="noConversion"/>
  </si>
  <si>
    <t>蒸煮麵</t>
    <phoneticPr fontId="19" type="noConversion"/>
  </si>
  <si>
    <t>玉米粒</t>
    <phoneticPr fontId="19" type="noConversion"/>
  </si>
  <si>
    <t>可可麻糬包(冷)</t>
    <phoneticPr fontId="19" type="noConversion"/>
  </si>
  <si>
    <t>餐包</t>
    <phoneticPr fontId="19" type="noConversion"/>
  </si>
  <si>
    <t>冷</t>
    <phoneticPr fontId="19" type="noConversion"/>
  </si>
  <si>
    <t>筍菇湯+豆漿</t>
    <phoneticPr fontId="19" type="noConversion"/>
  </si>
  <si>
    <t>白米飯+麥克烤雞塊</t>
    <phoneticPr fontId="19" type="noConversion"/>
  </si>
  <si>
    <t>白米飯+可可饅頭</t>
    <phoneticPr fontId="19" type="noConversion"/>
  </si>
  <si>
    <t>白米飯+陽光玉米餅</t>
    <phoneticPr fontId="19" type="noConversion"/>
  </si>
  <si>
    <t>白米飯+可可麻糬包</t>
    <phoneticPr fontId="19" type="noConversion"/>
  </si>
  <si>
    <t>雞肉</t>
    <phoneticPr fontId="19" type="noConversion"/>
  </si>
  <si>
    <t>豬肉</t>
    <phoneticPr fontId="19" type="noConversion"/>
  </si>
  <si>
    <t>豆干</t>
    <phoneticPr fontId="19" type="noConversion"/>
  </si>
  <si>
    <t>翅小腿</t>
    <phoneticPr fontId="19" type="noConversion"/>
  </si>
  <si>
    <t>鯊魚</t>
    <phoneticPr fontId="19" type="noConversion"/>
  </si>
  <si>
    <t>雞蛋</t>
    <phoneticPr fontId="19" type="noConversion"/>
  </si>
  <si>
    <t>豬肉</t>
    <phoneticPr fontId="19" type="noConversion"/>
  </si>
  <si>
    <t>豆腐</t>
    <phoneticPr fontId="19" type="noConversion"/>
  </si>
  <si>
    <t>竹筍</t>
    <phoneticPr fontId="19" type="noConversion"/>
  </si>
  <si>
    <t>雞蛋</t>
    <phoneticPr fontId="19" type="noConversion"/>
  </si>
  <si>
    <t>鴨肉</t>
    <phoneticPr fontId="19" type="noConversion"/>
  </si>
  <si>
    <t>魷魚</t>
    <phoneticPr fontId="19" type="noConversion"/>
  </si>
  <si>
    <t>雞蛋</t>
    <phoneticPr fontId="19" type="noConversion"/>
  </si>
  <si>
    <t>雞排</t>
    <phoneticPr fontId="19" type="noConversion"/>
  </si>
  <si>
    <t>乾海帶芽</t>
    <phoneticPr fontId="19" type="noConversion"/>
  </si>
  <si>
    <t>豆腐</t>
    <phoneticPr fontId="19" type="noConversion"/>
  </si>
  <si>
    <t>鯊魚</t>
    <phoneticPr fontId="19" type="noConversion"/>
  </si>
  <si>
    <t>豬肉</t>
    <phoneticPr fontId="19" type="noConversion"/>
  </si>
  <si>
    <t>雞翅</t>
    <phoneticPr fontId="19" type="noConversion"/>
  </si>
  <si>
    <t>豆腐</t>
    <phoneticPr fontId="19" type="noConversion"/>
  </si>
  <si>
    <t>魷魚圈</t>
    <phoneticPr fontId="19" type="noConversion"/>
  </si>
  <si>
    <t>雞蛋</t>
    <phoneticPr fontId="19" type="noConversion"/>
  </si>
  <si>
    <t>生鮮雞翅</t>
    <phoneticPr fontId="19" type="noConversion"/>
  </si>
  <si>
    <t>112年11月第一週菜單明細(員林國小-冠成廠商)</t>
    <phoneticPr fontId="19" type="noConversion"/>
  </si>
  <si>
    <t>112年11月第二週菜單明細(員林國小-冠成廠商)</t>
    <phoneticPr fontId="19" type="noConversion"/>
  </si>
  <si>
    <t>112年11月第三週菜單明細(員林國小-冠成廠商)</t>
    <phoneticPr fontId="19" type="noConversion"/>
  </si>
  <si>
    <t>112年11月第四週菜單明細(員林國小-冠成廠商)</t>
    <phoneticPr fontId="19" type="noConversion"/>
  </si>
  <si>
    <t>112年11月第五週菜單明細(員林國小-冠成廠商)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</si>
</sst>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76" formatCode="0;_ "/>
    <numFmt numFmtId="177" formatCode="0;_쐀"/>
    <numFmt numFmtId="178" formatCode="&quot;11 月&quot;\ #\ &quot;日（一）&quot;"/>
    <numFmt numFmtId="179" formatCode="m&quot;月&quot;d&quot;日&quot;;@"/>
  </numFmts>
  <fonts count="81"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9"/>
      <name val="新細明體"/>
      <family val="1"/>
      <charset val="136"/>
    </font>
    <font>
      <sz val="24"/>
      <color indexed="8"/>
      <name val="新細明體"/>
      <family val="1"/>
      <charset val="136"/>
    </font>
    <font>
      <sz val="16"/>
      <color indexed="8"/>
      <name val="標楷體"/>
      <family val="4"/>
      <charset val="136"/>
    </font>
    <font>
      <sz val="20"/>
      <color indexed="8"/>
      <name val="新細明體"/>
      <family val="1"/>
      <charset val="136"/>
    </font>
    <font>
      <sz val="15"/>
      <color indexed="8"/>
      <name val="新細明體"/>
      <family val="1"/>
      <charset val="136"/>
    </font>
    <font>
      <sz val="16"/>
      <color indexed="8"/>
      <name val="新細明體"/>
      <family val="1"/>
      <charset val="136"/>
    </font>
    <font>
      <sz val="16"/>
      <name val="標楷體"/>
      <family val="4"/>
      <charset val="136"/>
    </font>
    <font>
      <sz val="14"/>
      <color indexed="8"/>
      <name val="新細明體"/>
      <family val="1"/>
      <charset val="136"/>
    </font>
    <font>
      <sz val="16"/>
      <name val="新細明體"/>
      <family val="1"/>
      <charset val="136"/>
    </font>
    <font>
      <sz val="20"/>
      <name val="新細明體"/>
      <family val="1"/>
      <charset val="136"/>
    </font>
    <font>
      <sz val="12"/>
      <name val="新細明體"/>
      <family val="1"/>
      <charset val="136"/>
    </font>
    <font>
      <sz val="28"/>
      <name val="標楷體"/>
      <family val="4"/>
      <charset val="136"/>
    </font>
    <font>
      <sz val="24"/>
      <name val="新細明體"/>
      <family val="1"/>
      <charset val="136"/>
    </font>
    <font>
      <sz val="12"/>
      <name val="新細明體"/>
      <family val="1"/>
      <charset val="136"/>
    </font>
    <font>
      <sz val="15"/>
      <name val="新細明體"/>
      <family val="1"/>
      <charset val="136"/>
    </font>
    <font>
      <sz val="12"/>
      <name val="新細明體"/>
      <family val="1"/>
      <charset val="136"/>
    </font>
    <font>
      <sz val="14"/>
      <name val="新細明體"/>
      <family val="1"/>
      <charset val="136"/>
    </font>
    <font>
      <sz val="12"/>
      <name val="新細明體"/>
      <family val="1"/>
      <charset val="136"/>
    </font>
    <font>
      <b/>
      <sz val="18"/>
      <name val="新細明體"/>
      <family val="1"/>
      <charset val="136"/>
    </font>
    <font>
      <sz val="14"/>
      <name val="標楷體"/>
      <family val="4"/>
      <charset val="136"/>
    </font>
    <font>
      <sz val="20"/>
      <color indexed="10"/>
      <name val="新細明體"/>
      <family val="1"/>
      <charset val="136"/>
    </font>
    <font>
      <sz val="20"/>
      <color indexed="8"/>
      <name val="新細明體"/>
      <family val="1"/>
      <charset val="136"/>
    </font>
    <font>
      <b/>
      <sz val="20"/>
      <name val="新細明體"/>
      <family val="1"/>
      <charset val="136"/>
    </font>
    <font>
      <sz val="20"/>
      <color indexed="10"/>
      <name val="新細明體"/>
      <family val="1"/>
      <charset val="136"/>
    </font>
    <font>
      <b/>
      <sz val="20"/>
      <color indexed="10"/>
      <name val="新細明體"/>
      <family val="1"/>
      <charset val="136"/>
    </font>
    <font>
      <sz val="20"/>
      <color indexed="8"/>
      <name val="新細明體"/>
      <family val="1"/>
      <charset val="136"/>
    </font>
    <font>
      <sz val="20"/>
      <color indexed="17"/>
      <name val="新細明體"/>
      <family val="1"/>
      <charset val="136"/>
    </font>
    <font>
      <sz val="20"/>
      <color indexed="8"/>
      <name val="華康中圓體(P)"/>
      <family val="2"/>
    </font>
    <font>
      <sz val="20"/>
      <color indexed="8"/>
      <name val="細明體"/>
      <family val="3"/>
      <charset val="136"/>
    </font>
    <font>
      <sz val="20"/>
      <name val="華康正顏楷體W5"/>
      <family val="3"/>
      <charset val="136"/>
    </font>
    <font>
      <sz val="20"/>
      <name val="華康正顏楷體W5"/>
      <family val="3"/>
      <charset val="136"/>
    </font>
    <font>
      <sz val="20"/>
      <name val="華康正顏楷體W5"/>
      <family val="3"/>
      <charset val="136"/>
    </font>
    <font>
      <sz val="11"/>
      <color indexed="8"/>
      <name val="Calibri"/>
      <family val="2"/>
    </font>
    <font>
      <sz val="12"/>
      <color theme="1"/>
      <name val="新細明體"/>
      <family val="1"/>
      <charset val="136"/>
      <scheme val="minor"/>
    </font>
    <font>
      <sz val="20"/>
      <color rgb="FFFF0000"/>
      <name val="新細明體"/>
      <family val="1"/>
      <charset val="136"/>
    </font>
    <font>
      <sz val="20"/>
      <color theme="1"/>
      <name val="新細明體"/>
      <family val="1"/>
      <charset val="136"/>
    </font>
    <font>
      <b/>
      <sz val="20"/>
      <color rgb="FFFF0000"/>
      <name val="新細明體"/>
      <family val="1"/>
      <charset val="136"/>
    </font>
    <font>
      <sz val="20"/>
      <name val="新細明體"/>
      <family val="1"/>
      <charset val="136"/>
      <scheme val="minor"/>
    </font>
    <font>
      <b/>
      <sz val="20"/>
      <color rgb="FF00B050"/>
      <name val="新細明體"/>
      <family val="1"/>
      <charset val="136"/>
    </font>
    <font>
      <b/>
      <sz val="50"/>
      <color theme="1"/>
      <name val="標楷體"/>
      <family val="4"/>
      <charset val="136"/>
    </font>
    <font>
      <b/>
      <sz val="72"/>
      <color theme="1"/>
      <name val="標楷體"/>
      <family val="4"/>
      <charset val="136"/>
    </font>
    <font>
      <sz val="12"/>
      <color theme="1"/>
      <name val="新細明體"/>
      <family val="1"/>
      <charset val="136"/>
    </font>
    <font>
      <sz val="36"/>
      <color theme="1"/>
      <name val="華康少女文字W3"/>
      <family val="3"/>
      <charset val="136"/>
    </font>
    <font>
      <sz val="20"/>
      <color theme="1"/>
      <name val="華康少女文字W3"/>
      <family val="3"/>
      <charset val="136"/>
    </font>
    <font>
      <b/>
      <sz val="60"/>
      <color theme="1"/>
      <name val="標楷體"/>
      <family val="4"/>
      <charset val="136"/>
    </font>
    <font>
      <sz val="60"/>
      <color theme="1"/>
      <name val="新細明體"/>
      <family val="1"/>
      <charset val="136"/>
    </font>
    <font>
      <b/>
      <sz val="40"/>
      <color theme="1"/>
      <name val="微軟正黑體"/>
      <family val="2"/>
      <charset val="136"/>
    </font>
    <font>
      <sz val="40"/>
      <color theme="1"/>
      <name val="新細明體"/>
      <family val="1"/>
      <charset val="136"/>
    </font>
    <font>
      <sz val="50"/>
      <color theme="1"/>
      <name val="新細明體"/>
      <family val="1"/>
      <charset val="136"/>
    </font>
    <font>
      <b/>
      <sz val="24"/>
      <color theme="1"/>
      <name val="微軟正黑體"/>
      <family val="2"/>
      <charset val="136"/>
    </font>
    <font>
      <b/>
      <sz val="20"/>
      <color theme="1"/>
      <name val="微軟正黑體"/>
      <family val="2"/>
      <charset val="136"/>
    </font>
    <font>
      <b/>
      <sz val="28"/>
      <color theme="1"/>
      <name val="微軟正黑體"/>
      <family val="2"/>
      <charset val="136"/>
    </font>
    <font>
      <b/>
      <sz val="12"/>
      <color theme="1"/>
      <name val="微軟正黑體"/>
      <family val="2"/>
      <charset val="136"/>
    </font>
    <font>
      <b/>
      <sz val="18"/>
      <color theme="1"/>
      <name val="微軟正黑體"/>
      <family val="2"/>
      <charset val="136"/>
    </font>
    <font>
      <b/>
      <sz val="14"/>
      <color theme="1"/>
      <name val="微軟正黑體"/>
      <family val="2"/>
      <charset val="136"/>
    </font>
    <font>
      <b/>
      <sz val="35"/>
      <color theme="1"/>
      <name val="王漢宗綜藝體繁"/>
      <family val="1"/>
      <charset val="136"/>
    </font>
    <font>
      <b/>
      <sz val="18"/>
      <color theme="1"/>
      <name val="新細明體"/>
      <family val="1"/>
      <charset val="136"/>
    </font>
    <font>
      <b/>
      <sz val="14"/>
      <color theme="1"/>
      <name val="新細明體"/>
      <family val="1"/>
      <charset val="136"/>
    </font>
    <font>
      <sz val="28"/>
      <color theme="1"/>
      <name val="新細明體"/>
      <family val="1"/>
      <charset val="136"/>
    </font>
    <font>
      <b/>
      <sz val="50"/>
      <name val="標楷體"/>
      <family val="4"/>
      <charset val="136"/>
    </font>
    <font>
      <sz val="11"/>
      <name val="新細明體"/>
      <family val="1"/>
      <charset val="136"/>
      <scheme val="minor"/>
    </font>
    <font>
      <sz val="36"/>
      <color theme="1"/>
      <name val="標楷體"/>
      <family val="4"/>
      <charset val="136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5"/>
        <bgColor indexed="29"/>
      </patternFill>
    </fill>
    <fill>
      <patternFill patternType="solid">
        <fgColor indexed="45"/>
        <bgColor indexed="64"/>
      </patternFill>
    </fill>
  </fills>
  <borders count="95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/>
      <right style="thin">
        <color indexed="59"/>
      </right>
      <top style="thin">
        <color indexed="59"/>
      </top>
      <bottom/>
      <diagonal/>
    </border>
    <border>
      <left/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medium">
        <color indexed="59"/>
      </left>
      <right/>
      <top/>
      <bottom/>
      <diagonal/>
    </border>
    <border>
      <left/>
      <right style="thin">
        <color indexed="59"/>
      </right>
      <top/>
      <bottom style="medium">
        <color indexed="59"/>
      </bottom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 style="thin">
        <color indexed="59"/>
      </bottom>
      <diagonal/>
    </border>
    <border>
      <left/>
      <right style="thin">
        <color indexed="59"/>
      </right>
      <top/>
      <bottom style="thin">
        <color indexed="59"/>
      </bottom>
      <diagonal/>
    </border>
    <border>
      <left/>
      <right style="medium">
        <color indexed="59"/>
      </right>
      <top style="thin">
        <color indexed="59"/>
      </top>
      <bottom/>
      <diagonal/>
    </border>
    <border>
      <left/>
      <right style="medium">
        <color indexed="59"/>
      </right>
      <top/>
      <bottom/>
      <diagonal/>
    </border>
    <border>
      <left/>
      <right style="medium">
        <color indexed="59"/>
      </right>
      <top/>
      <bottom style="medium">
        <color indexed="59"/>
      </bottom>
      <diagonal/>
    </border>
    <border>
      <left style="thin">
        <color indexed="59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 style="medium">
        <color indexed="64"/>
      </bottom>
      <diagonal/>
    </border>
    <border>
      <left/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/>
      <top/>
      <bottom style="medium">
        <color indexed="64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59"/>
      </left>
      <right/>
      <top style="thin">
        <color indexed="59"/>
      </top>
      <bottom style="thin">
        <color indexed="59"/>
      </bottom>
      <diagonal/>
    </border>
    <border>
      <left/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59"/>
      </top>
      <bottom/>
      <diagonal/>
    </border>
    <border>
      <left/>
      <right style="medium">
        <color indexed="64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/>
      <bottom style="thin">
        <color indexed="64"/>
      </bottom>
      <diagonal/>
    </border>
    <border>
      <left/>
      <right style="medium">
        <color indexed="59"/>
      </right>
      <top/>
      <bottom style="thin">
        <color indexed="64"/>
      </bottom>
      <diagonal/>
    </border>
    <border>
      <left/>
      <right/>
      <top style="thin">
        <color indexed="59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59"/>
      </left>
      <right style="medium">
        <color indexed="59"/>
      </right>
      <top style="thin">
        <color indexed="59"/>
      </top>
      <bottom/>
      <diagonal/>
    </border>
    <border>
      <left style="thin">
        <color indexed="59"/>
      </left>
      <right style="medium">
        <color indexed="59"/>
      </right>
      <top/>
      <bottom/>
      <diagonal/>
    </border>
    <border>
      <left style="thin">
        <color indexed="59"/>
      </left>
      <right style="medium">
        <color indexed="59"/>
      </right>
      <top/>
      <bottom style="thin">
        <color indexed="64"/>
      </bottom>
      <diagonal/>
    </border>
  </borders>
  <cellStyleXfs count="1148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5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1" fillId="0" borderId="0" applyFill="0" applyProtection="0"/>
    <xf numFmtId="0" fontId="3" fillId="0" borderId="0">
      <alignment vertical="center"/>
    </xf>
    <xf numFmtId="0" fontId="3" fillId="0" borderId="0"/>
    <xf numFmtId="0" fontId="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17" borderId="2" applyNumberForma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3" fillId="18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2" applyNumberFormat="0" applyAlignment="0" applyProtection="0">
      <alignment vertical="center"/>
    </xf>
    <xf numFmtId="0" fontId="15" fillId="17" borderId="8" applyNumberFormat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1" fillId="0" borderId="0" applyFill="0" applyProtection="0"/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0" borderId="0"/>
    <xf numFmtId="0" fontId="1" fillId="0" borderId="0">
      <alignment vertical="center"/>
    </xf>
    <xf numFmtId="0" fontId="52" fillId="0" borderId="0">
      <alignment vertical="center"/>
    </xf>
    <xf numFmtId="0" fontId="3" fillId="0" borderId="0"/>
    <xf numFmtId="0" fontId="3" fillId="0" borderId="0">
      <alignment vertical="center"/>
    </xf>
    <xf numFmtId="0" fontId="52" fillId="0" borderId="0">
      <alignment vertical="center"/>
    </xf>
    <xf numFmtId="0" fontId="52" fillId="0" borderId="0"/>
    <xf numFmtId="0" fontId="1" fillId="0" borderId="0"/>
    <xf numFmtId="0" fontId="3" fillId="0" borderId="0"/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17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3" fillId="18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7" borderId="2" applyNumberFormat="0" applyAlignment="0" applyProtection="0">
      <alignment vertical="center"/>
    </xf>
    <xf numFmtId="0" fontId="15" fillId="17" borderId="8" applyNumberFormat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</cellStyleXfs>
  <cellXfs count="527">
    <xf numFmtId="0" fontId="0" fillId="0" borderId="0" xfId="0">
      <alignment vertical="center"/>
    </xf>
    <xf numFmtId="0" fontId="20" fillId="0" borderId="0" xfId="0" applyFont="1" applyBorder="1" applyAlignment="1">
      <alignment horizontal="center" shrinkToFit="1"/>
    </xf>
    <xf numFmtId="0" fontId="1" fillId="0" borderId="0" xfId="0" applyFont="1" applyBorder="1">
      <alignment vertical="center"/>
    </xf>
    <xf numFmtId="0" fontId="1" fillId="0" borderId="0" xfId="0" applyFont="1" applyBorder="1" applyAlignment="1">
      <alignment horizontal="center" vertical="center"/>
    </xf>
    <xf numFmtId="0" fontId="22" fillId="0" borderId="0" xfId="0" applyFont="1" applyBorder="1" applyAlignment="1">
      <alignment horizontal="left" shrinkToFit="1"/>
    </xf>
    <xf numFmtId="0" fontId="20" fillId="0" borderId="0" xfId="0" applyFont="1" applyFill="1" applyBorder="1" applyAlignment="1">
      <alignment horizontal="center" shrinkToFit="1"/>
    </xf>
    <xf numFmtId="0" fontId="23" fillId="0" borderId="0" xfId="0" applyFont="1" applyBorder="1" applyAlignment="1">
      <alignment horizontal="center" shrinkToFit="1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 shrinkToFit="1"/>
    </xf>
    <xf numFmtId="0" fontId="1" fillId="0" borderId="0" xfId="0" applyFont="1" applyFill="1" applyBorder="1" applyAlignment="1">
      <alignment horizontal="center" shrinkToFit="1"/>
    </xf>
    <xf numFmtId="0" fontId="23" fillId="0" borderId="0" xfId="0" applyFont="1" applyBorder="1" applyAlignment="1">
      <alignment horizontal="right"/>
    </xf>
    <xf numFmtId="0" fontId="23" fillId="0" borderId="0" xfId="0" applyFont="1" applyBorder="1" applyAlignment="1">
      <alignment horizontal="center"/>
    </xf>
    <xf numFmtId="0" fontId="1" fillId="0" borderId="0" xfId="0" applyFont="1" applyBorder="1" applyAlignment="1">
      <alignment horizontal="right"/>
    </xf>
    <xf numFmtId="0" fontId="23" fillId="0" borderId="10" xfId="0" applyFont="1" applyBorder="1" applyAlignment="1">
      <alignment horizontal="center" vertical="center" textRotation="255"/>
    </xf>
    <xf numFmtId="0" fontId="24" fillId="0" borderId="11" xfId="0" applyFont="1" applyBorder="1" applyAlignment="1">
      <alignment vertical="center" textRotation="255"/>
    </xf>
    <xf numFmtId="0" fontId="24" fillId="0" borderId="12" xfId="0" applyFont="1" applyFill="1" applyBorder="1" applyAlignment="1">
      <alignment horizontal="center" vertical="center"/>
    </xf>
    <xf numFmtId="0" fontId="24" fillId="0" borderId="12" xfId="0" applyFont="1" applyFill="1" applyBorder="1" applyAlignment="1">
      <alignment horizontal="center" vertical="center" wrapText="1"/>
    </xf>
    <xf numFmtId="0" fontId="24" fillId="0" borderId="11" xfId="0" applyFont="1" applyFill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4" fillId="0" borderId="0" xfId="0" applyFont="1">
      <alignment vertical="center"/>
    </xf>
    <xf numFmtId="0" fontId="23" fillId="0" borderId="15" xfId="0" applyFont="1" applyBorder="1" applyAlignment="1">
      <alignment horizontal="center"/>
    </xf>
    <xf numFmtId="0" fontId="22" fillId="24" borderId="16" xfId="0" applyFont="1" applyFill="1" applyBorder="1" applyAlignment="1">
      <alignment horizontal="center" vertical="center" shrinkToFit="1"/>
    </xf>
    <xf numFmtId="0" fontId="27" fillId="24" borderId="16" xfId="0" applyFont="1" applyFill="1" applyBorder="1" applyAlignment="1">
      <alignment horizontal="center" vertical="center" wrapText="1" shrinkToFit="1"/>
    </xf>
    <xf numFmtId="0" fontId="26" fillId="0" borderId="0" xfId="0" applyFont="1">
      <alignment vertical="center"/>
    </xf>
    <xf numFmtId="0" fontId="23" fillId="0" borderId="17" xfId="0" applyFont="1" applyBorder="1" applyAlignment="1">
      <alignment horizontal="center"/>
    </xf>
    <xf numFmtId="0" fontId="22" fillId="0" borderId="18" xfId="0" applyFont="1" applyFill="1" applyBorder="1" applyAlignment="1">
      <alignment horizontal="left" vertical="center" shrinkToFit="1"/>
    </xf>
    <xf numFmtId="0" fontId="22" fillId="0" borderId="18" xfId="0" applyFont="1" applyBorder="1" applyAlignment="1">
      <alignment horizontal="left" vertical="center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1" fillId="0" borderId="0" xfId="0" applyFont="1">
      <alignment vertical="center"/>
    </xf>
    <xf numFmtId="0" fontId="1" fillId="0" borderId="0" xfId="0" applyFont="1" applyFill="1" applyBorder="1" applyAlignment="1">
      <alignment horizontal="left" vertical="center" wrapText="1"/>
    </xf>
    <xf numFmtId="176" fontId="1" fillId="0" borderId="0" xfId="0" applyNumberFormat="1" applyFont="1" applyBorder="1" applyAlignment="1">
      <alignment horizontal="center" vertical="center"/>
    </xf>
    <xf numFmtId="177" fontId="1" fillId="0" borderId="0" xfId="0" applyNumberFormat="1" applyFont="1" applyBorder="1" applyAlignment="1">
      <alignment horizontal="center" vertical="center"/>
    </xf>
    <xf numFmtId="0" fontId="22" fillId="0" borderId="18" xfId="0" applyFont="1" applyFill="1" applyBorder="1" applyAlignment="1">
      <alignment vertical="center" textRotation="180" shrinkToFit="1"/>
    </xf>
    <xf numFmtId="0" fontId="3" fillId="0" borderId="15" xfId="0" applyFont="1" applyFill="1" applyBorder="1" applyAlignment="1">
      <alignment horizontal="center" vertical="center" shrinkToFit="1"/>
    </xf>
    <xf numFmtId="0" fontId="1" fillId="0" borderId="19" xfId="0" applyFont="1" applyBorder="1">
      <alignment vertical="center"/>
    </xf>
    <xf numFmtId="0" fontId="1" fillId="0" borderId="17" xfId="0" applyFont="1" applyFill="1" applyBorder="1" applyAlignment="1">
      <alignment horizontal="center" vertical="center" shrinkToFit="1"/>
    </xf>
    <xf numFmtId="0" fontId="1" fillId="0" borderId="20" xfId="0" applyFont="1" applyBorder="1" applyAlignment="1">
      <alignment horizontal="right"/>
    </xf>
    <xf numFmtId="9" fontId="1" fillId="0" borderId="0" xfId="0" applyNumberFormat="1" applyFont="1" applyBorder="1">
      <alignment vertical="center"/>
    </xf>
    <xf numFmtId="0" fontId="28" fillId="0" borderId="21" xfId="0" applyFont="1" applyBorder="1" applyAlignment="1">
      <alignment horizontal="left" vertical="center" shrinkToFit="1"/>
    </xf>
    <xf numFmtId="0" fontId="23" fillId="0" borderId="17" xfId="0" applyFont="1" applyFill="1" applyBorder="1" applyAlignment="1">
      <alignment horizontal="center"/>
    </xf>
    <xf numFmtId="0" fontId="22" fillId="0" borderId="0" xfId="0" applyFont="1" applyBorder="1" applyAlignment="1">
      <alignment horizontal="right"/>
    </xf>
    <xf numFmtId="0" fontId="22" fillId="0" borderId="0" xfId="0" applyFont="1">
      <alignment vertical="center"/>
    </xf>
    <xf numFmtId="0" fontId="22" fillId="0" borderId="0" xfId="0" applyFont="1" applyBorder="1">
      <alignment vertical="center"/>
    </xf>
    <xf numFmtId="0" fontId="22" fillId="0" borderId="18" xfId="0" applyFont="1" applyBorder="1" applyAlignment="1">
      <alignment horizontal="left" vertical="center" wrapText="1" shrinkToFit="1"/>
    </xf>
    <xf numFmtId="0" fontId="22" fillId="0" borderId="19" xfId="0" applyFont="1" applyBorder="1">
      <alignment vertical="center"/>
    </xf>
    <xf numFmtId="0" fontId="1" fillId="0" borderId="22" xfId="0" applyFont="1" applyBorder="1" applyAlignment="1">
      <alignment horizontal="center" vertical="center" shrinkToFit="1"/>
    </xf>
    <xf numFmtId="0" fontId="22" fillId="0" borderId="23" xfId="0" applyFont="1" applyBorder="1">
      <alignment vertical="center"/>
    </xf>
    <xf numFmtId="0" fontId="22" fillId="0" borderId="0" xfId="0" applyFont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 shrinkToFit="1"/>
    </xf>
    <xf numFmtId="0" fontId="22" fillId="0" borderId="25" xfId="0" applyFont="1" applyFill="1" applyBorder="1" applyAlignment="1">
      <alignment vertical="center" textRotation="180" shrinkToFit="1"/>
    </xf>
    <xf numFmtId="0" fontId="22" fillId="0" borderId="25" xfId="0" applyFont="1" applyBorder="1" applyAlignment="1">
      <alignment horizontal="left" vertical="center" shrinkToFi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shrinkToFit="1"/>
    </xf>
    <xf numFmtId="0" fontId="1" fillId="0" borderId="0" xfId="0" applyFont="1" applyBorder="1" applyAlignment="1">
      <alignment horizontal="right" vertical="top"/>
    </xf>
    <xf numFmtId="0" fontId="1" fillId="0" borderId="0" xfId="0" applyFont="1" applyBorder="1" applyAlignment="1">
      <alignment horizontal="left" vertical="center" shrinkToFit="1"/>
    </xf>
    <xf numFmtId="0" fontId="1" fillId="0" borderId="0" xfId="0" applyFont="1" applyFill="1" applyBorder="1">
      <alignment vertical="center"/>
    </xf>
    <xf numFmtId="0" fontId="23" fillId="0" borderId="0" xfId="0" applyFont="1">
      <alignment vertical="center"/>
    </xf>
    <xf numFmtId="0" fontId="23" fillId="0" borderId="0" xfId="0" applyFont="1" applyBorder="1" applyAlignment="1">
      <alignment horizontal="center" vertical="center"/>
    </xf>
    <xf numFmtId="0" fontId="1" fillId="0" borderId="0" xfId="0" applyFont="1" applyFill="1">
      <alignment vertical="center"/>
    </xf>
    <xf numFmtId="0" fontId="23" fillId="0" borderId="0" xfId="0" applyFont="1" applyAlignment="1">
      <alignment horizontal="center" vertical="center"/>
    </xf>
    <xf numFmtId="0" fontId="31" fillId="0" borderId="0" xfId="0" applyFont="1" applyBorder="1" applyAlignment="1">
      <alignment horizontal="center" shrinkToFit="1"/>
    </xf>
    <xf numFmtId="0" fontId="32" fillId="0" borderId="0" xfId="0" applyFont="1" applyBorder="1">
      <alignment vertical="center"/>
    </xf>
    <xf numFmtId="0" fontId="32" fillId="0" borderId="0" xfId="0" applyFont="1" applyBorder="1" applyAlignment="1">
      <alignment horizontal="center" vertical="center"/>
    </xf>
    <xf numFmtId="0" fontId="28" fillId="0" borderId="0" xfId="0" applyFont="1" applyBorder="1" applyAlignment="1">
      <alignment horizontal="left" shrinkToFit="1"/>
    </xf>
    <xf numFmtId="0" fontId="31" fillId="0" borderId="0" xfId="0" applyFont="1" applyFill="1" applyBorder="1" applyAlignment="1">
      <alignment horizontal="center" shrinkToFit="1"/>
    </xf>
    <xf numFmtId="0" fontId="33" fillId="0" borderId="0" xfId="0" applyFont="1" applyBorder="1" applyAlignment="1">
      <alignment horizontal="center" shrinkToFit="1"/>
    </xf>
    <xf numFmtId="0" fontId="33" fillId="0" borderId="0" xfId="0" applyFont="1" applyBorder="1" applyAlignment="1">
      <alignment horizontal="left" shrinkToFit="1"/>
    </xf>
    <xf numFmtId="0" fontId="32" fillId="0" borderId="0" xfId="0" applyFont="1" applyBorder="1" applyAlignment="1">
      <alignment horizontal="left"/>
    </xf>
    <xf numFmtId="0" fontId="32" fillId="0" borderId="0" xfId="0" applyFont="1" applyBorder="1" applyAlignment="1">
      <alignment horizontal="center" shrinkToFit="1"/>
    </xf>
    <xf numFmtId="0" fontId="32" fillId="0" borderId="0" xfId="0" applyFont="1" applyFill="1" applyBorder="1" applyAlignment="1">
      <alignment horizontal="center" shrinkToFit="1"/>
    </xf>
    <xf numFmtId="0" fontId="33" fillId="0" borderId="0" xfId="0" applyFont="1" applyBorder="1" applyAlignment="1">
      <alignment horizontal="right"/>
    </xf>
    <xf numFmtId="0" fontId="33" fillId="0" borderId="0" xfId="0" applyFont="1" applyBorder="1" applyAlignment="1">
      <alignment horizontal="left"/>
    </xf>
    <xf numFmtId="0" fontId="33" fillId="0" borderId="0" xfId="0" applyFont="1" applyBorder="1" applyAlignment="1">
      <alignment horizontal="center"/>
    </xf>
    <xf numFmtId="0" fontId="34" fillId="0" borderId="0" xfId="0" applyFont="1" applyBorder="1" applyAlignment="1">
      <alignment horizontal="right"/>
    </xf>
    <xf numFmtId="0" fontId="34" fillId="0" borderId="0" xfId="0" applyFont="1" applyBorder="1">
      <alignment vertical="center"/>
    </xf>
    <xf numFmtId="0" fontId="34" fillId="0" borderId="0" xfId="0" applyFont="1" applyBorder="1" applyAlignment="1">
      <alignment horizontal="center" vertical="center"/>
    </xf>
    <xf numFmtId="0" fontId="33" fillId="0" borderId="10" xfId="0" applyFont="1" applyBorder="1" applyAlignment="1">
      <alignment horizontal="center" vertical="center" textRotation="255"/>
    </xf>
    <xf numFmtId="0" fontId="27" fillId="0" borderId="11" xfId="0" applyFont="1" applyBorder="1" applyAlignment="1">
      <alignment vertical="center" textRotation="255"/>
    </xf>
    <xf numFmtId="0" fontId="27" fillId="0" borderId="12" xfId="0" applyFont="1" applyFill="1" applyBorder="1" applyAlignment="1">
      <alignment horizontal="center" vertical="center"/>
    </xf>
    <xf numFmtId="0" fontId="27" fillId="0" borderId="12" xfId="0" applyFont="1" applyFill="1" applyBorder="1" applyAlignment="1">
      <alignment horizontal="center" vertical="center" shrinkToFit="1"/>
    </xf>
    <xf numFmtId="0" fontId="27" fillId="0" borderId="12" xfId="0" applyFont="1" applyFill="1" applyBorder="1" applyAlignment="1">
      <alignment horizontal="center" vertical="center" wrapText="1"/>
    </xf>
    <xf numFmtId="0" fontId="27" fillId="0" borderId="11" xfId="0" applyFont="1" applyFill="1" applyBorder="1" applyAlignment="1">
      <alignment horizontal="center" vertical="center"/>
    </xf>
    <xf numFmtId="0" fontId="33" fillId="0" borderId="13" xfId="0" applyFont="1" applyBorder="1" applyAlignment="1">
      <alignment horizontal="center" vertical="center"/>
    </xf>
    <xf numFmtId="0" fontId="33" fillId="0" borderId="12" xfId="0" applyFont="1" applyBorder="1" applyAlignment="1">
      <alignment horizontal="center" vertical="center"/>
    </xf>
    <xf numFmtId="0" fontId="33" fillId="0" borderId="14" xfId="0" applyFont="1" applyBorder="1" applyAlignment="1">
      <alignment horizontal="center" vertical="center"/>
    </xf>
    <xf numFmtId="0" fontId="35" fillId="0" borderId="0" xfId="0" applyFont="1" applyBorder="1" applyAlignment="1">
      <alignment horizontal="center" vertical="center"/>
    </xf>
    <xf numFmtId="0" fontId="36" fillId="0" borderId="0" xfId="0" applyFont="1" applyFill="1" applyBorder="1" applyAlignment="1">
      <alignment horizontal="center" vertical="center"/>
    </xf>
    <xf numFmtId="0" fontId="36" fillId="0" borderId="0" xfId="0" applyFont="1" applyBorder="1" applyAlignment="1">
      <alignment horizontal="center" vertical="center"/>
    </xf>
    <xf numFmtId="0" fontId="36" fillId="0" borderId="0" xfId="0" applyFont="1" applyBorder="1">
      <alignment vertical="center"/>
    </xf>
    <xf numFmtId="0" fontId="27" fillId="0" borderId="0" xfId="0" applyFont="1">
      <alignment vertical="center"/>
    </xf>
    <xf numFmtId="0" fontId="33" fillId="0" borderId="15" xfId="0" applyFont="1" applyBorder="1" applyAlignment="1">
      <alignment horizontal="center"/>
    </xf>
    <xf numFmtId="0" fontId="28" fillId="24" borderId="16" xfId="0" applyFont="1" applyFill="1" applyBorder="1" applyAlignment="1">
      <alignment horizontal="center" vertical="center" shrinkToFit="1"/>
    </xf>
    <xf numFmtId="0" fontId="33" fillId="0" borderId="26" xfId="0" applyFont="1" applyBorder="1" applyAlignment="1">
      <alignment horizontal="center" vertical="center"/>
    </xf>
    <xf numFmtId="0" fontId="35" fillId="0" borderId="0" xfId="0" applyFont="1">
      <alignment vertical="center"/>
    </xf>
    <xf numFmtId="0" fontId="33" fillId="0" borderId="17" xfId="0" applyFont="1" applyBorder="1" applyAlignment="1">
      <alignment horizontal="center"/>
    </xf>
    <xf numFmtId="0" fontId="33" fillId="0" borderId="18" xfId="0" applyFont="1" applyBorder="1" applyAlignment="1">
      <alignment horizontal="center" vertical="center" shrinkToFit="1"/>
    </xf>
    <xf numFmtId="0" fontId="34" fillId="0" borderId="0" xfId="0" applyFont="1" applyFill="1" applyBorder="1" applyAlignment="1">
      <alignment horizontal="center" vertical="center"/>
    </xf>
    <xf numFmtId="0" fontId="34" fillId="0" borderId="0" xfId="0" applyFont="1">
      <alignment vertical="center"/>
    </xf>
    <xf numFmtId="0" fontId="33" fillId="0" borderId="18" xfId="0" applyFont="1" applyBorder="1" applyAlignment="1">
      <alignment horizontal="center" vertical="center"/>
    </xf>
    <xf numFmtId="0" fontId="34" fillId="0" borderId="0" xfId="0" applyFont="1" applyFill="1" applyBorder="1" applyAlignment="1">
      <alignment horizontal="left" vertical="center" wrapText="1"/>
    </xf>
    <xf numFmtId="176" fontId="34" fillId="0" borderId="0" xfId="0" applyNumberFormat="1" applyFont="1" applyBorder="1" applyAlignment="1">
      <alignment horizontal="center" vertical="center"/>
    </xf>
    <xf numFmtId="177" fontId="34" fillId="0" borderId="0" xfId="0" applyNumberFormat="1" applyFont="1" applyBorder="1" applyAlignment="1">
      <alignment horizontal="center" vertical="center"/>
    </xf>
    <xf numFmtId="0" fontId="28" fillId="0" borderId="18" xfId="0" applyFont="1" applyFill="1" applyBorder="1" applyAlignment="1">
      <alignment vertical="center" textRotation="180" shrinkToFit="1"/>
    </xf>
    <xf numFmtId="0" fontId="33" fillId="0" borderId="18" xfId="0" applyFont="1" applyBorder="1" applyAlignment="1">
      <alignment horizontal="left"/>
    </xf>
    <xf numFmtId="0" fontId="34" fillId="0" borderId="15" xfId="0" applyFont="1" applyFill="1" applyBorder="1" applyAlignment="1">
      <alignment horizontal="center" vertical="center" shrinkToFit="1"/>
    </xf>
    <xf numFmtId="0" fontId="34" fillId="0" borderId="19" xfId="0" applyFont="1" applyBorder="1">
      <alignment vertical="center"/>
    </xf>
    <xf numFmtId="0" fontId="33" fillId="0" borderId="18" xfId="0" applyFont="1" applyBorder="1" applyAlignment="1">
      <alignment horizontal="left" vertical="center"/>
    </xf>
    <xf numFmtId="0" fontId="34" fillId="0" borderId="17" xfId="0" applyFont="1" applyFill="1" applyBorder="1" applyAlignment="1">
      <alignment horizontal="center" vertical="center" shrinkToFit="1"/>
    </xf>
    <xf numFmtId="0" fontId="34" fillId="0" borderId="20" xfId="0" applyFont="1" applyBorder="1" applyAlignment="1">
      <alignment horizontal="right"/>
    </xf>
    <xf numFmtId="9" fontId="34" fillId="0" borderId="0" xfId="0" applyNumberFormat="1" applyFont="1" applyBorder="1">
      <alignment vertical="center"/>
    </xf>
    <xf numFmtId="0" fontId="34" fillId="0" borderId="27" xfId="0" applyFont="1" applyFill="1" applyBorder="1" applyAlignment="1">
      <alignment horizontal="center" vertical="center" shrinkToFit="1"/>
    </xf>
    <xf numFmtId="0" fontId="34" fillId="0" borderId="28" xfId="0" applyFont="1" applyBorder="1" applyAlignment="1">
      <alignment horizontal="right"/>
    </xf>
    <xf numFmtId="0" fontId="28" fillId="0" borderId="21" xfId="0" applyFont="1" applyFill="1" applyBorder="1" applyAlignment="1">
      <alignment vertical="center" textRotation="180" shrinkToFit="1"/>
    </xf>
    <xf numFmtId="0" fontId="33" fillId="0" borderId="21" xfId="0" applyFont="1" applyBorder="1" applyAlignment="1">
      <alignment horizontal="left"/>
    </xf>
    <xf numFmtId="0" fontId="33" fillId="0" borderId="17" xfId="0" applyFont="1" applyFill="1" applyBorder="1" applyAlignment="1">
      <alignment horizontal="center"/>
    </xf>
    <xf numFmtId="0" fontId="28" fillId="0" borderId="0" xfId="0" applyFont="1" applyBorder="1" applyAlignment="1">
      <alignment horizontal="right"/>
    </xf>
    <xf numFmtId="0" fontId="29" fillId="0" borderId="0" xfId="0" applyFont="1" applyFill="1" applyBorder="1" applyAlignment="1">
      <alignment horizontal="center" vertical="center"/>
    </xf>
    <xf numFmtId="0" fontId="29" fillId="0" borderId="0" xfId="0" applyFont="1" applyBorder="1" applyAlignment="1">
      <alignment horizontal="center" vertical="center"/>
    </xf>
    <xf numFmtId="0" fontId="28" fillId="0" borderId="0" xfId="0" applyFont="1">
      <alignment vertical="center"/>
    </xf>
    <xf numFmtId="0" fontId="28" fillId="0" borderId="0" xfId="0" applyFont="1" applyBorder="1">
      <alignment vertical="center"/>
    </xf>
    <xf numFmtId="0" fontId="29" fillId="0" borderId="0" xfId="0" applyFont="1" applyFill="1" applyBorder="1" applyAlignment="1">
      <alignment horizontal="left" vertical="center" wrapText="1"/>
    </xf>
    <xf numFmtId="176" fontId="29" fillId="0" borderId="0" xfId="0" applyNumberFormat="1" applyFont="1" applyBorder="1" applyAlignment="1">
      <alignment horizontal="center" vertical="center"/>
    </xf>
    <xf numFmtId="177" fontId="29" fillId="0" borderId="0" xfId="0" applyNumberFormat="1" applyFont="1" applyBorder="1" applyAlignment="1">
      <alignment horizontal="center" vertical="center"/>
    </xf>
    <xf numFmtId="0" fontId="29" fillId="0" borderId="0" xfId="0" applyFont="1" applyBorder="1">
      <alignment vertical="center"/>
    </xf>
    <xf numFmtId="0" fontId="28" fillId="0" borderId="18" xfId="0" applyFont="1" applyBorder="1" applyAlignment="1">
      <alignment horizontal="left" vertical="center" wrapText="1" shrinkToFit="1"/>
    </xf>
    <xf numFmtId="0" fontId="29" fillId="0" borderId="15" xfId="0" applyFont="1" applyFill="1" applyBorder="1" applyAlignment="1">
      <alignment horizontal="center" vertical="center" shrinkToFit="1"/>
    </xf>
    <xf numFmtId="0" fontId="28" fillId="0" borderId="19" xfId="0" applyFont="1" applyBorder="1">
      <alignment vertical="center"/>
    </xf>
    <xf numFmtId="0" fontId="29" fillId="0" borderId="22" xfId="0" applyFont="1" applyBorder="1" applyAlignment="1">
      <alignment horizontal="center" vertical="center" shrinkToFit="1"/>
    </xf>
    <xf numFmtId="0" fontId="28" fillId="0" borderId="23" xfId="0" applyFont="1" applyBorder="1">
      <alignment vertical="center"/>
    </xf>
    <xf numFmtId="0" fontId="28" fillId="0" borderId="0" xfId="0" applyFont="1" applyBorder="1" applyAlignment="1">
      <alignment horizontal="center" vertical="center"/>
    </xf>
    <xf numFmtId="9" fontId="29" fillId="0" borderId="0" xfId="0" applyNumberFormat="1" applyFont="1" applyBorder="1">
      <alignment vertical="center"/>
    </xf>
    <xf numFmtId="0" fontId="33" fillId="0" borderId="29" xfId="0" applyFont="1" applyBorder="1" applyAlignment="1">
      <alignment horizontal="center" vertical="center"/>
    </xf>
    <xf numFmtId="0" fontId="33" fillId="0" borderId="30" xfId="0" applyFont="1" applyBorder="1" applyAlignment="1">
      <alignment horizontal="center" vertical="center"/>
    </xf>
    <xf numFmtId="0" fontId="28" fillId="0" borderId="26" xfId="0" applyFont="1" applyBorder="1" applyAlignment="1">
      <alignment horizontal="left" vertical="center" shrinkToFit="1"/>
    </xf>
    <xf numFmtId="0" fontId="34" fillId="0" borderId="24" xfId="0" applyFont="1" applyFill="1" applyBorder="1" applyAlignment="1">
      <alignment horizontal="center" vertical="center" shrinkToFit="1"/>
    </xf>
    <xf numFmtId="0" fontId="28" fillId="0" borderId="25" xfId="0" applyFont="1" applyFill="1" applyBorder="1" applyAlignment="1">
      <alignment vertical="center" textRotation="180" shrinkToFit="1"/>
    </xf>
    <xf numFmtId="0" fontId="28" fillId="0" borderId="25" xfId="0" applyFont="1" applyBorder="1" applyAlignment="1">
      <alignment horizontal="left" vertical="center" shrinkToFit="1"/>
    </xf>
    <xf numFmtId="0" fontId="33" fillId="0" borderId="25" xfId="0" applyFont="1" applyBorder="1" applyAlignment="1">
      <alignment horizontal="left" vertical="center"/>
    </xf>
    <xf numFmtId="0" fontId="33" fillId="0" borderId="31" xfId="0" applyFont="1" applyBorder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4" fillId="0" borderId="0" xfId="0" applyFont="1" applyAlignment="1">
      <alignment vertical="center" shrinkToFit="1"/>
    </xf>
    <xf numFmtId="0" fontId="29" fillId="0" borderId="0" xfId="0" applyFont="1" applyBorder="1" applyAlignment="1">
      <alignment horizontal="right" vertical="top"/>
    </xf>
    <xf numFmtId="0" fontId="29" fillId="0" borderId="0" xfId="0" applyFont="1">
      <alignment vertical="center"/>
    </xf>
    <xf numFmtId="0" fontId="34" fillId="0" borderId="0" xfId="0" applyFont="1" applyBorder="1" applyAlignment="1">
      <alignment horizontal="left" vertical="center" shrinkToFit="1"/>
    </xf>
    <xf numFmtId="0" fontId="34" fillId="0" borderId="0" xfId="0" applyFont="1" applyFill="1" applyBorder="1">
      <alignment vertical="center"/>
    </xf>
    <xf numFmtId="0" fontId="33" fillId="0" borderId="0" xfId="0" applyFont="1">
      <alignment vertical="center"/>
    </xf>
    <xf numFmtId="0" fontId="33" fillId="0" borderId="0" xfId="0" applyFont="1" applyAlignment="1">
      <alignment horizontal="left" vertical="center"/>
    </xf>
    <xf numFmtId="0" fontId="33" fillId="0" borderId="0" xfId="0" applyFont="1" applyBorder="1" applyAlignment="1">
      <alignment horizontal="center" vertical="center"/>
    </xf>
    <xf numFmtId="0" fontId="34" fillId="0" borderId="0" xfId="0" applyFont="1" applyFill="1">
      <alignment vertical="center"/>
    </xf>
    <xf numFmtId="0" fontId="33" fillId="0" borderId="0" xfId="0" applyFont="1" applyAlignment="1">
      <alignment horizontal="center" vertical="center"/>
    </xf>
    <xf numFmtId="0" fontId="33" fillId="0" borderId="18" xfId="0" applyFont="1" applyBorder="1" applyAlignment="1">
      <alignment horizontal="center"/>
    </xf>
    <xf numFmtId="0" fontId="37" fillId="0" borderId="0" xfId="0" applyFont="1" applyBorder="1" applyAlignment="1">
      <alignment horizontal="left"/>
    </xf>
    <xf numFmtId="0" fontId="37" fillId="0" borderId="0" xfId="0" applyFont="1" applyBorder="1" applyAlignment="1">
      <alignment horizontal="center" shrinkToFit="1"/>
    </xf>
    <xf numFmtId="0" fontId="38" fillId="0" borderId="11" xfId="0" applyFont="1" applyFill="1" applyBorder="1" applyAlignment="1">
      <alignment horizontal="center" vertical="center" textRotation="255"/>
    </xf>
    <xf numFmtId="0" fontId="39" fillId="0" borderId="18" xfId="0" applyFont="1" applyBorder="1" applyAlignment="1">
      <alignment horizontal="left" vertical="center" shrinkToFit="1"/>
    </xf>
    <xf numFmtId="0" fontId="39" fillId="0" borderId="18" xfId="0" applyFont="1" applyFill="1" applyBorder="1" applyAlignment="1">
      <alignment horizontal="left" vertical="center" shrinkToFit="1"/>
    </xf>
    <xf numFmtId="0" fontId="3" fillId="0" borderId="18" xfId="0" applyFont="1" applyBorder="1" applyAlignment="1">
      <alignment horizontal="left" vertical="center" shrinkToFit="1"/>
    </xf>
    <xf numFmtId="0" fontId="28" fillId="0" borderId="32" xfId="0" applyFont="1" applyBorder="1" applyAlignment="1">
      <alignment horizontal="left" vertical="center" shrinkToFit="1"/>
    </xf>
    <xf numFmtId="0" fontId="28" fillId="0" borderId="32" xfId="0" applyFont="1" applyFill="1" applyBorder="1" applyAlignment="1">
      <alignment horizontal="left" vertical="center" shrinkToFit="1"/>
    </xf>
    <xf numFmtId="0" fontId="28" fillId="0" borderId="20" xfId="0" applyFont="1" applyBorder="1" applyAlignment="1">
      <alignment horizontal="left" vertical="center" shrinkToFit="1"/>
    </xf>
    <xf numFmtId="0" fontId="28" fillId="24" borderId="21" xfId="0" applyFont="1" applyFill="1" applyBorder="1" applyAlignment="1">
      <alignment horizontal="center" vertical="center" shrinkToFit="1"/>
    </xf>
    <xf numFmtId="0" fontId="28" fillId="0" borderId="33" xfId="0" applyFont="1" applyFill="1" applyBorder="1" applyAlignment="1">
      <alignment vertical="center" textRotation="180" shrinkToFit="1"/>
    </xf>
    <xf numFmtId="0" fontId="22" fillId="0" borderId="32" xfId="0" applyFont="1" applyBorder="1" applyAlignment="1">
      <alignment horizontal="left" vertical="center" shrinkToFit="1"/>
    </xf>
    <xf numFmtId="0" fontId="22" fillId="0" borderId="20" xfId="0" applyFont="1" applyFill="1" applyBorder="1" applyAlignment="1">
      <alignment vertical="center" textRotation="180" shrinkToFit="1"/>
    </xf>
    <xf numFmtId="0" fontId="22" fillId="24" borderId="21" xfId="0" applyFont="1" applyFill="1" applyBorder="1" applyAlignment="1">
      <alignment horizontal="center" vertical="center" shrinkToFit="1"/>
    </xf>
    <xf numFmtId="0" fontId="40" fillId="24" borderId="16" xfId="0" applyFont="1" applyFill="1" applyBorder="1" applyAlignment="1">
      <alignment horizontal="center" vertical="center" shrinkToFit="1"/>
    </xf>
    <xf numFmtId="0" fontId="33" fillId="0" borderId="34" xfId="0" applyFont="1" applyFill="1" applyBorder="1">
      <alignment vertical="center"/>
    </xf>
    <xf numFmtId="0" fontId="33" fillId="0" borderId="26" xfId="0" applyFont="1" applyFill="1" applyBorder="1" applyAlignment="1">
      <alignment horizontal="center" vertical="center"/>
    </xf>
    <xf numFmtId="0" fontId="33" fillId="0" borderId="32" xfId="0" applyFont="1" applyFill="1" applyBorder="1" applyAlignment="1">
      <alignment horizontal="right"/>
    </xf>
    <xf numFmtId="0" fontId="33" fillId="0" borderId="18" xfId="0" applyFont="1" applyFill="1" applyBorder="1" applyAlignment="1">
      <alignment horizontal="center" vertical="center" shrinkToFit="1"/>
    </xf>
    <xf numFmtId="0" fontId="33" fillId="0" borderId="32" xfId="0" applyFont="1" applyFill="1" applyBorder="1">
      <alignment vertical="center"/>
    </xf>
    <xf numFmtId="0" fontId="33" fillId="0" borderId="18" xfId="0" applyFont="1" applyFill="1" applyBorder="1" applyAlignment="1">
      <alignment horizontal="center" vertical="center"/>
    </xf>
    <xf numFmtId="0" fontId="33" fillId="0" borderId="18" xfId="0" applyFont="1" applyFill="1" applyBorder="1" applyAlignment="1">
      <alignment horizontal="center"/>
    </xf>
    <xf numFmtId="0" fontId="33" fillId="0" borderId="18" xfId="0" applyFont="1" applyFill="1" applyBorder="1" applyAlignment="1">
      <alignment horizontal="left" vertical="center"/>
    </xf>
    <xf numFmtId="0" fontId="33" fillId="0" borderId="21" xfId="0" applyFont="1" applyFill="1" applyBorder="1" applyAlignment="1">
      <alignment horizontal="left"/>
    </xf>
    <xf numFmtId="0" fontId="33" fillId="0" borderId="29" xfId="0" applyFont="1" applyFill="1" applyBorder="1" applyAlignment="1">
      <alignment horizontal="center" vertical="center"/>
    </xf>
    <xf numFmtId="0" fontId="33" fillId="0" borderId="30" xfId="0" applyFont="1" applyFill="1" applyBorder="1" applyAlignment="1">
      <alignment horizontal="center" vertical="center"/>
    </xf>
    <xf numFmtId="0" fontId="33" fillId="0" borderId="25" xfId="0" applyFont="1" applyFill="1" applyBorder="1" applyAlignment="1">
      <alignment horizontal="left" vertical="center"/>
    </xf>
    <xf numFmtId="0" fontId="33" fillId="0" borderId="18" xfId="0" applyFont="1" applyFill="1" applyBorder="1" applyAlignment="1">
      <alignment horizontal="left"/>
    </xf>
    <xf numFmtId="0" fontId="28" fillId="0" borderId="20" xfId="0" applyFont="1" applyFill="1" applyBorder="1" applyAlignment="1">
      <alignment vertical="center" shrinkToFit="1"/>
    </xf>
    <xf numFmtId="0" fontId="22" fillId="25" borderId="16" xfId="0" applyFont="1" applyFill="1" applyBorder="1" applyAlignment="1">
      <alignment horizontal="center" vertical="center" shrinkToFit="1"/>
    </xf>
    <xf numFmtId="0" fontId="22" fillId="0" borderId="0" xfId="0" applyFont="1" applyFill="1" applyBorder="1" applyAlignment="1">
      <alignment horizontal="left" vertical="center" shrinkToFit="1"/>
    </xf>
    <xf numFmtId="0" fontId="34" fillId="0" borderId="0" xfId="0" applyFont="1" applyBorder="1" applyAlignment="1">
      <alignment vertical="center" shrinkToFit="1"/>
    </xf>
    <xf numFmtId="0" fontId="34" fillId="0" borderId="35" xfId="0" applyFont="1" applyFill="1" applyBorder="1" applyAlignment="1">
      <alignment horizontal="center" vertical="center" shrinkToFit="1"/>
    </xf>
    <xf numFmtId="0" fontId="34" fillId="0" borderId="36" xfId="0" applyFont="1" applyBorder="1" applyAlignment="1">
      <alignment horizontal="right"/>
    </xf>
    <xf numFmtId="0" fontId="28" fillId="0" borderId="37" xfId="0" applyFont="1" applyFill="1" applyBorder="1">
      <alignment vertical="center"/>
    </xf>
    <xf numFmtId="0" fontId="28" fillId="0" borderId="38" xfId="0" applyFont="1" applyFill="1" applyBorder="1" applyAlignment="1">
      <alignment vertical="center" textRotation="180" shrinkToFit="1"/>
    </xf>
    <xf numFmtId="0" fontId="28" fillId="0" borderId="38" xfId="0" applyFont="1" applyBorder="1" applyAlignment="1">
      <alignment horizontal="left" vertical="center" shrinkToFit="1"/>
    </xf>
    <xf numFmtId="0" fontId="28" fillId="0" borderId="39" xfId="0" applyFont="1" applyFill="1" applyBorder="1" applyAlignment="1">
      <alignment vertical="center" textRotation="180" shrinkToFit="1"/>
    </xf>
    <xf numFmtId="0" fontId="28" fillId="0" borderId="20" xfId="0" applyFont="1" applyFill="1" applyBorder="1" applyAlignment="1">
      <alignment vertical="center" textRotation="180" shrinkToFit="1"/>
    </xf>
    <xf numFmtId="0" fontId="28" fillId="0" borderId="40" xfId="0" applyFont="1" applyBorder="1" applyAlignment="1">
      <alignment horizontal="left" vertical="center" shrinkToFit="1"/>
    </xf>
    <xf numFmtId="0" fontId="42" fillId="0" borderId="25" xfId="0" applyFont="1" applyBorder="1" applyAlignment="1">
      <alignment horizontal="left" vertical="center" shrinkToFit="1"/>
    </xf>
    <xf numFmtId="0" fontId="42" fillId="0" borderId="18" xfId="0" applyFont="1" applyBorder="1" applyAlignment="1">
      <alignment horizontal="left" vertical="center" shrinkToFit="1"/>
    </xf>
    <xf numFmtId="0" fontId="42" fillId="0" borderId="18" xfId="0" applyFont="1" applyFill="1" applyBorder="1" applyAlignment="1">
      <alignment horizontal="left" vertical="center" shrinkToFit="1"/>
    </xf>
    <xf numFmtId="0" fontId="41" fillId="0" borderId="18" xfId="0" applyFont="1" applyBorder="1" applyAlignment="1">
      <alignment horizontal="left" vertical="center" shrinkToFit="1"/>
    </xf>
    <xf numFmtId="0" fontId="35" fillId="0" borderId="0" xfId="0" applyFont="1" applyAlignment="1">
      <alignment vertical="center"/>
    </xf>
    <xf numFmtId="0" fontId="43" fillId="0" borderId="18" xfId="0" applyFont="1" applyBorder="1" applyAlignment="1">
      <alignment horizontal="left" vertical="center" shrinkToFit="1"/>
    </xf>
    <xf numFmtId="0" fontId="44" fillId="0" borderId="18" xfId="0" applyFont="1" applyBorder="1" applyAlignment="1">
      <alignment horizontal="left" vertical="center" shrinkToFit="1"/>
    </xf>
    <xf numFmtId="0" fontId="45" fillId="0" borderId="41" xfId="0" applyFont="1" applyBorder="1" applyAlignment="1">
      <alignment horizontal="left" vertical="center" shrinkToFit="1"/>
    </xf>
    <xf numFmtId="0" fontId="34" fillId="0" borderId="42" xfId="0" applyFont="1" applyFill="1" applyBorder="1">
      <alignment vertical="center"/>
    </xf>
    <xf numFmtId="0" fontId="53" fillId="0" borderId="18" xfId="0" applyFont="1" applyFill="1" applyBorder="1" applyAlignment="1">
      <alignment horizontal="left" vertical="center" shrinkToFit="1"/>
    </xf>
    <xf numFmtId="0" fontId="53" fillId="0" borderId="25" xfId="0" applyFont="1" applyFill="1" applyBorder="1" applyAlignment="1">
      <alignment vertical="center" shrinkToFit="1"/>
    </xf>
    <xf numFmtId="0" fontId="22" fillId="0" borderId="32" xfId="0" applyFont="1" applyFill="1" applyBorder="1" applyAlignment="1">
      <alignment horizontal="left" vertical="center" shrinkToFit="1"/>
    </xf>
    <xf numFmtId="0" fontId="39" fillId="0" borderId="33" xfId="0" applyFont="1" applyBorder="1">
      <alignment vertical="center"/>
    </xf>
    <xf numFmtId="0" fontId="46" fillId="0" borderId="43" xfId="0" applyFont="1" applyFill="1" applyBorder="1" applyAlignment="1" applyProtection="1">
      <alignment vertical="center"/>
    </xf>
    <xf numFmtId="0" fontId="0" fillId="0" borderId="0" xfId="0" applyFont="1" applyBorder="1" applyAlignment="1">
      <alignment horizontal="center" vertical="center"/>
    </xf>
    <xf numFmtId="0" fontId="54" fillId="0" borderId="18" xfId="0" applyFont="1" applyFill="1" applyBorder="1" applyAlignment="1">
      <alignment horizontal="left" vertical="center" shrinkToFit="1"/>
    </xf>
    <xf numFmtId="0" fontId="22" fillId="0" borderId="0" xfId="0" applyFont="1" applyFill="1">
      <alignment vertical="center"/>
    </xf>
    <xf numFmtId="0" fontId="55" fillId="0" borderId="18" xfId="0" applyFont="1" applyFill="1" applyBorder="1" applyAlignment="1">
      <alignment horizontal="left" vertical="center" shrinkToFit="1"/>
    </xf>
    <xf numFmtId="0" fontId="39" fillId="0" borderId="33" xfId="0" applyFont="1" applyBorder="1" applyAlignment="1">
      <alignment horizontal="left" vertical="center" shrinkToFit="1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Fill="1" applyBorder="1" applyAlignment="1">
      <alignment horizontal="left" vertical="center" wrapText="1"/>
    </xf>
    <xf numFmtId="176" fontId="3" fillId="0" borderId="0" xfId="0" applyNumberFormat="1" applyFont="1" applyBorder="1" applyAlignment="1">
      <alignment horizontal="center" vertical="center"/>
    </xf>
    <xf numFmtId="177" fontId="3" fillId="0" borderId="0" xfId="0" applyNumberFormat="1" applyFont="1" applyBorder="1" applyAlignment="1">
      <alignment horizontal="center" vertical="center"/>
    </xf>
    <xf numFmtId="9" fontId="3" fillId="0" borderId="0" xfId="0" applyNumberFormat="1" applyFont="1" applyBorder="1">
      <alignment vertical="center"/>
    </xf>
    <xf numFmtId="0" fontId="28" fillId="24" borderId="44" xfId="0" applyFont="1" applyFill="1" applyBorder="1" applyAlignment="1">
      <alignment horizontal="center" vertical="center" shrinkToFit="1"/>
    </xf>
    <xf numFmtId="0" fontId="27" fillId="24" borderId="45" xfId="0" applyFont="1" applyFill="1" applyBorder="1" applyAlignment="1">
      <alignment horizontal="center" vertical="center" wrapText="1" shrinkToFit="1"/>
    </xf>
    <xf numFmtId="0" fontId="27" fillId="0" borderId="46" xfId="0" applyFont="1" applyFill="1" applyBorder="1" applyAlignment="1">
      <alignment horizontal="center" vertical="center" shrinkToFit="1"/>
    </xf>
    <xf numFmtId="0" fontId="28" fillId="24" borderId="47" xfId="0" applyFont="1" applyFill="1" applyBorder="1" applyAlignment="1">
      <alignment horizontal="center" vertical="center" shrinkToFit="1"/>
    </xf>
    <xf numFmtId="0" fontId="48" fillId="0" borderId="18" xfId="0" applyFont="1" applyFill="1" applyBorder="1" applyAlignment="1">
      <alignment horizontal="center" vertical="center" shrinkToFit="1"/>
    </xf>
    <xf numFmtId="0" fontId="48" fillId="0" borderId="18" xfId="0" applyFont="1" applyFill="1" applyBorder="1" applyAlignment="1">
      <alignment horizontal="left" vertical="center" shrinkToFit="1"/>
    </xf>
    <xf numFmtId="0" fontId="22" fillId="0" borderId="18" xfId="0" applyFont="1" applyBorder="1" applyAlignment="1">
      <alignment vertical="center" textRotation="180" shrinkToFit="1"/>
    </xf>
    <xf numFmtId="0" fontId="49" fillId="0" borderId="18" xfId="0" applyFont="1" applyBorder="1" applyAlignment="1">
      <alignment horizontal="left" vertical="center" shrinkToFit="1"/>
    </xf>
    <xf numFmtId="0" fontId="49" fillId="0" borderId="18" xfId="0" applyFont="1" applyBorder="1" applyAlignment="1">
      <alignment horizontal="center" vertical="center" shrinkToFit="1"/>
    </xf>
    <xf numFmtId="0" fontId="55" fillId="0" borderId="18" xfId="0" applyFont="1" applyBorder="1" applyAlignment="1">
      <alignment horizontal="left" vertical="center" shrinkToFit="1"/>
    </xf>
    <xf numFmtId="0" fontId="50" fillId="0" borderId="18" xfId="0" applyFont="1" applyFill="1" applyBorder="1" applyAlignment="1">
      <alignment horizontal="center" vertical="center" shrinkToFit="1"/>
    </xf>
    <xf numFmtId="0" fontId="50" fillId="0" borderId="18" xfId="0" applyFont="1" applyFill="1" applyBorder="1" applyAlignment="1">
      <alignment horizontal="left" vertical="center" shrinkToFit="1"/>
    </xf>
    <xf numFmtId="0" fontId="56" fillId="0" borderId="18" xfId="0" applyFont="1" applyFill="1" applyBorder="1" applyAlignment="1">
      <alignment horizontal="left" vertical="center" shrinkToFit="1"/>
    </xf>
    <xf numFmtId="0" fontId="54" fillId="0" borderId="18" xfId="0" applyFont="1" applyFill="1" applyBorder="1" applyAlignment="1">
      <alignment vertical="center" shrinkToFit="1"/>
    </xf>
    <xf numFmtId="0" fontId="54" fillId="0" borderId="18" xfId="0" applyFont="1" applyFill="1" applyBorder="1" applyAlignment="1">
      <alignment vertical="center" textRotation="180" shrinkToFit="1"/>
    </xf>
    <xf numFmtId="0" fontId="54" fillId="0" borderId="18" xfId="0" applyFont="1" applyBorder="1" applyAlignment="1">
      <alignment horizontal="left" vertical="center" shrinkToFit="1"/>
    </xf>
    <xf numFmtId="0" fontId="55" fillId="0" borderId="18" xfId="0" applyFont="1" applyBorder="1" applyAlignment="1">
      <alignment horizontal="left" vertical="center" wrapText="1" shrinkToFit="1"/>
    </xf>
    <xf numFmtId="0" fontId="57" fillId="0" borderId="18" xfId="0" applyFont="1" applyBorder="1" applyAlignment="1">
      <alignment horizontal="left" vertical="center" shrinkToFit="1"/>
    </xf>
    <xf numFmtId="0" fontId="57" fillId="0" borderId="18" xfId="0" applyFont="1" applyFill="1" applyBorder="1" applyAlignment="1">
      <alignment horizontal="left" vertical="center" shrinkToFit="1"/>
    </xf>
    <xf numFmtId="0" fontId="28" fillId="0" borderId="18" xfId="36" applyFont="1" applyBorder="1" applyAlignment="1">
      <alignment horizontal="left" vertical="center" shrinkToFit="1"/>
    </xf>
    <xf numFmtId="0" fontId="28" fillId="0" borderId="18" xfId="36" applyFont="1" applyBorder="1" applyAlignment="1">
      <alignment vertical="center" textRotation="180" shrinkToFit="1"/>
    </xf>
    <xf numFmtId="0" fontId="28" fillId="0" borderId="20" xfId="36" applyFont="1" applyBorder="1" applyAlignment="1">
      <alignment horizontal="left" vertical="center" shrinkToFit="1"/>
    </xf>
    <xf numFmtId="0" fontId="46" fillId="0" borderId="43" xfId="62" applyFont="1" applyFill="1" applyBorder="1" applyAlignment="1" applyProtection="1">
      <alignment vertical="center"/>
    </xf>
    <xf numFmtId="0" fontId="46" fillId="0" borderId="43" xfId="62" applyFont="1" applyFill="1" applyBorder="1" applyAlignment="1" applyProtection="1">
      <alignment horizontal="left" vertical="center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8" fillId="0" borderId="18" xfId="0" applyFont="1" applyFill="1" applyBorder="1" applyAlignment="1">
      <alignment vertical="center" textRotation="180" shrinkToFit="1"/>
    </xf>
    <xf numFmtId="0" fontId="55" fillId="0" borderId="18" xfId="0" applyFont="1" applyFill="1" applyBorder="1" applyAlignment="1">
      <alignment horizontal="left" vertical="center" shrinkToFit="1"/>
    </xf>
    <xf numFmtId="0" fontId="22" fillId="0" borderId="18" xfId="0" applyFont="1" applyFill="1" applyBorder="1" applyAlignment="1">
      <alignment horizontal="left" vertical="center" shrinkToFit="1"/>
    </xf>
    <xf numFmtId="0" fontId="22" fillId="0" borderId="18" xfId="0" applyFont="1" applyBorder="1" applyAlignment="1">
      <alignment horizontal="left" vertical="center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2" fillId="0" borderId="18" xfId="0" applyFont="1" applyFill="1" applyBorder="1" applyAlignment="1">
      <alignment vertical="center" textRotation="180" shrinkToFit="1"/>
    </xf>
    <xf numFmtId="0" fontId="28" fillId="0" borderId="18" xfId="0" applyFont="1" applyFill="1" applyBorder="1" applyAlignment="1">
      <alignment vertical="center" textRotation="180" shrinkToFit="1"/>
    </xf>
    <xf numFmtId="0" fontId="39" fillId="0" borderId="18" xfId="0" applyFont="1" applyBorder="1" applyAlignment="1">
      <alignment horizontal="left" vertical="center" shrinkToFit="1"/>
    </xf>
    <xf numFmtId="0" fontId="43" fillId="0" borderId="18" xfId="0" applyFont="1" applyFill="1" applyBorder="1" applyAlignment="1">
      <alignment vertical="center" shrinkToFit="1"/>
    </xf>
    <xf numFmtId="0" fontId="22" fillId="0" borderId="18" xfId="0" applyFont="1" applyBorder="1" applyAlignment="1">
      <alignment vertical="center" textRotation="180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8" fillId="0" borderId="18" xfId="0" applyFont="1" applyFill="1" applyBorder="1" applyAlignment="1">
      <alignment vertical="center" textRotation="180" shrinkToFit="1"/>
    </xf>
    <xf numFmtId="0" fontId="22" fillId="0" borderId="18" xfId="0" applyFont="1" applyBorder="1" applyAlignment="1">
      <alignment horizontal="left" vertical="center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8" fillId="0" borderId="18" xfId="0" applyFont="1" applyFill="1" applyBorder="1" applyAlignment="1">
      <alignment vertical="center" textRotation="180" shrinkToFit="1"/>
    </xf>
    <xf numFmtId="0" fontId="22" fillId="0" borderId="18" xfId="0" applyFont="1" applyBorder="1" applyAlignment="1">
      <alignment vertical="center" textRotation="180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8" fillId="0" borderId="18" xfId="0" applyFont="1" applyFill="1" applyBorder="1" applyAlignment="1">
      <alignment vertical="center" textRotation="180" shrinkToFit="1"/>
    </xf>
    <xf numFmtId="0" fontId="28" fillId="0" borderId="18" xfId="0" applyFont="1" applyBorder="1" applyAlignment="1">
      <alignment horizontal="left" vertical="center" wrapText="1" shrinkToFit="1"/>
    </xf>
    <xf numFmtId="0" fontId="22" fillId="0" borderId="18" xfId="0" applyFont="1" applyBorder="1" applyAlignment="1">
      <alignment horizontal="left" vertical="center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8" fillId="0" borderId="18" xfId="0" applyFont="1" applyFill="1" applyBorder="1" applyAlignment="1">
      <alignment vertical="center" textRotation="180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8" fillId="0" borderId="18" xfId="0" applyFont="1" applyFill="1" applyBorder="1" applyAlignment="1">
      <alignment vertical="center" textRotation="180" shrinkToFit="1"/>
    </xf>
    <xf numFmtId="0" fontId="54" fillId="0" borderId="18" xfId="0" applyFont="1" applyFill="1" applyBorder="1" applyAlignment="1">
      <alignment horizontal="left" vertical="center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8" fillId="0" borderId="18" xfId="0" applyFont="1" applyFill="1" applyBorder="1" applyAlignment="1">
      <alignment vertical="center" textRotation="180" shrinkToFit="1"/>
    </xf>
    <xf numFmtId="0" fontId="22" fillId="0" borderId="18" xfId="0" applyFont="1" applyBorder="1" applyAlignment="1">
      <alignment vertical="center" textRotation="180" shrinkToFit="1"/>
    </xf>
    <xf numFmtId="0" fontId="28" fillId="0" borderId="18" xfId="0" applyFont="1" applyBorder="1" applyAlignment="1">
      <alignment vertical="center" textRotation="180" shrinkToFit="1"/>
    </xf>
    <xf numFmtId="0" fontId="47" fillId="0" borderId="43" xfId="62" applyFont="1" applyFill="1" applyBorder="1" applyAlignment="1" applyProtection="1">
      <alignment vertical="center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2" fillId="0" borderId="18" xfId="0" applyFont="1" applyFill="1" applyBorder="1" applyAlignment="1">
      <alignment vertical="center" textRotation="180" shrinkToFit="1"/>
    </xf>
    <xf numFmtId="0" fontId="28" fillId="0" borderId="18" xfId="0" applyFont="1" applyFill="1" applyBorder="1" applyAlignment="1">
      <alignment vertical="center" textRotation="180" shrinkToFit="1"/>
    </xf>
    <xf numFmtId="0" fontId="22" fillId="0" borderId="18" xfId="0" applyFont="1" applyFill="1" applyBorder="1" applyAlignment="1">
      <alignment horizontal="left" vertical="center" shrinkToFit="1"/>
    </xf>
    <xf numFmtId="0" fontId="22" fillId="0" borderId="18" xfId="0" applyFont="1" applyBorder="1" applyAlignment="1">
      <alignment horizontal="left" vertical="center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8" fillId="0" borderId="18" xfId="0" applyFont="1" applyFill="1" applyBorder="1" applyAlignment="1">
      <alignment vertical="center" textRotation="180" shrinkToFit="1"/>
    </xf>
    <xf numFmtId="0" fontId="28" fillId="0" borderId="32" xfId="0" applyFont="1" applyFill="1" applyBorder="1" applyAlignment="1">
      <alignment horizontal="left" vertical="center" shrinkToFit="1"/>
    </xf>
    <xf numFmtId="0" fontId="28" fillId="0" borderId="20" xfId="0" applyFont="1" applyBorder="1" applyAlignment="1">
      <alignment horizontal="left" vertical="center" shrinkToFit="1"/>
    </xf>
    <xf numFmtId="0" fontId="22" fillId="0" borderId="18" xfId="0" applyFont="1" applyFill="1" applyBorder="1" applyAlignment="1">
      <alignment horizontal="left" vertical="center" shrinkToFit="1"/>
    </xf>
    <xf numFmtId="0" fontId="22" fillId="0" borderId="18" xfId="0" applyFont="1" applyBorder="1" applyAlignment="1">
      <alignment horizontal="left" vertical="center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8" fillId="0" borderId="18" xfId="0" applyFont="1" applyFill="1" applyBorder="1" applyAlignment="1">
      <alignment vertical="center" textRotation="180" shrinkToFit="1"/>
    </xf>
    <xf numFmtId="0" fontId="55" fillId="0" borderId="18" xfId="0" applyFont="1" applyBorder="1" applyAlignment="1">
      <alignment horizontal="left" vertical="center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2" fillId="24" borderId="16" xfId="0" applyFont="1" applyFill="1" applyBorder="1" applyAlignment="1">
      <alignment horizontal="center" vertical="center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8" fillId="0" borderId="18" xfId="0" applyFont="1" applyFill="1" applyBorder="1" applyAlignment="1">
      <alignment vertical="center" textRotation="180" shrinkToFit="1"/>
    </xf>
    <xf numFmtId="0" fontId="22" fillId="0" borderId="20" xfId="0" applyFont="1" applyFill="1" applyBorder="1" applyAlignment="1">
      <alignment vertical="center" textRotation="180" shrinkToFit="1"/>
    </xf>
    <xf numFmtId="0" fontId="28" fillId="0" borderId="0" xfId="0" applyFont="1">
      <alignment vertical="center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2" fillId="24" borderId="16" xfId="0" applyFont="1" applyFill="1" applyBorder="1" applyAlignment="1">
      <alignment horizontal="center" vertical="center" shrinkToFit="1"/>
    </xf>
    <xf numFmtId="0" fontId="22" fillId="0" borderId="18" xfId="0" applyFont="1" applyFill="1" applyBorder="1" applyAlignment="1">
      <alignment horizontal="left" vertical="center" shrinkToFit="1"/>
    </xf>
    <xf numFmtId="0" fontId="22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8" fillId="0" borderId="26" xfId="0" applyFont="1" applyBorder="1" applyAlignment="1">
      <alignment horizontal="left" vertical="center" shrinkToFit="1"/>
    </xf>
    <xf numFmtId="0" fontId="39" fillId="0" borderId="18" xfId="0" applyFont="1" applyBorder="1" applyAlignment="1">
      <alignment horizontal="left" vertical="center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8" fillId="0" borderId="18" xfId="0" applyFont="1" applyFill="1" applyBorder="1" applyAlignment="1">
      <alignment vertical="center" textRotation="180" shrinkToFit="1"/>
    </xf>
    <xf numFmtId="0" fontId="54" fillId="0" borderId="20" xfId="0" applyFont="1" applyFill="1" applyBorder="1" applyAlignment="1">
      <alignment vertical="center" textRotation="180" shrinkToFit="1"/>
    </xf>
    <xf numFmtId="0" fontId="60" fillId="0" borderId="0" xfId="37" applyFont="1" applyFill="1"/>
    <xf numFmtId="0" fontId="60" fillId="0" borderId="0" xfId="37" applyFont="1" applyFill="1" applyAlignment="1"/>
    <xf numFmtId="0" fontId="60" fillId="0" borderId="0" xfId="37" applyFont="1" applyFill="1" applyBorder="1"/>
    <xf numFmtId="0" fontId="64" fillId="0" borderId="0" xfId="37" applyFont="1" applyFill="1" applyAlignment="1"/>
    <xf numFmtId="0" fontId="64" fillId="0" borderId="0" xfId="37" applyFont="1" applyFill="1"/>
    <xf numFmtId="0" fontId="66" fillId="0" borderId="0" xfId="37" applyFont="1" applyFill="1"/>
    <xf numFmtId="0" fontId="67" fillId="0" borderId="0" xfId="37" applyFont="1" applyFill="1"/>
    <xf numFmtId="0" fontId="69" fillId="0" borderId="48" xfId="37" applyFont="1" applyFill="1" applyBorder="1"/>
    <xf numFmtId="0" fontId="69" fillId="0" borderId="41" xfId="37" applyFont="1" applyFill="1" applyBorder="1"/>
    <xf numFmtId="0" fontId="69" fillId="0" borderId="49" xfId="37" applyFont="1" applyFill="1" applyBorder="1"/>
    <xf numFmtId="0" fontId="69" fillId="0" borderId="50" xfId="37" applyFont="1" applyFill="1" applyBorder="1"/>
    <xf numFmtId="0" fontId="69" fillId="0" borderId="51" xfId="37" applyFont="1" applyFill="1" applyBorder="1"/>
    <xf numFmtId="0" fontId="69" fillId="0" borderId="52" xfId="37" applyFont="1" applyFill="1" applyBorder="1"/>
    <xf numFmtId="0" fontId="69" fillId="0" borderId="47" xfId="37" applyFont="1" applyFill="1" applyBorder="1"/>
    <xf numFmtId="0" fontId="69" fillId="0" borderId="53" xfId="37" applyFont="1" applyFill="1" applyBorder="1"/>
    <xf numFmtId="0" fontId="69" fillId="0" borderId="54" xfId="37" applyFont="1" applyFill="1" applyBorder="1"/>
    <xf numFmtId="0" fontId="69" fillId="0" borderId="55" xfId="37" applyFont="1" applyFill="1" applyBorder="1"/>
    <xf numFmtId="0" fontId="69" fillId="0" borderId="56" xfId="37" applyFont="1" applyFill="1" applyBorder="1"/>
    <xf numFmtId="0" fontId="72" fillId="0" borderId="50" xfId="37" applyFont="1" applyFill="1" applyBorder="1"/>
    <xf numFmtId="0" fontId="72" fillId="0" borderId="47" xfId="37" applyFont="1" applyFill="1" applyBorder="1"/>
    <xf numFmtId="0" fontId="72" fillId="0" borderId="53" xfId="37" applyFont="1" applyFill="1" applyBorder="1"/>
    <xf numFmtId="0" fontId="72" fillId="0" borderId="57" xfId="37" applyFont="1" applyFill="1" applyBorder="1"/>
    <xf numFmtId="0" fontId="72" fillId="0" borderId="54" xfId="37" applyFont="1" applyFill="1" applyBorder="1"/>
    <xf numFmtId="0" fontId="72" fillId="0" borderId="55" xfId="37" applyFont="1" applyFill="1" applyBorder="1"/>
    <xf numFmtId="0" fontId="72" fillId="0" borderId="56" xfId="37" applyFont="1" applyFill="1" applyBorder="1"/>
    <xf numFmtId="0" fontId="72" fillId="0" borderId="52" xfId="37" applyFont="1" applyFill="1" applyBorder="1"/>
    <xf numFmtId="0" fontId="72" fillId="0" borderId="58" xfId="37" applyFont="1" applyFill="1" applyBorder="1"/>
    <xf numFmtId="0" fontId="72" fillId="0" borderId="59" xfId="37" applyFont="1" applyFill="1" applyBorder="1"/>
    <xf numFmtId="0" fontId="72" fillId="0" borderId="60" xfId="37" applyFont="1" applyFill="1" applyBorder="1"/>
    <xf numFmtId="0" fontId="72" fillId="0" borderId="61" xfId="37" applyFont="1" applyFill="1" applyBorder="1"/>
    <xf numFmtId="0" fontId="72" fillId="0" borderId="62" xfId="37" applyFont="1" applyFill="1" applyBorder="1"/>
    <xf numFmtId="0" fontId="72" fillId="0" borderId="63" xfId="37" applyFont="1" applyFill="1" applyBorder="1"/>
    <xf numFmtId="0" fontId="73" fillId="0" borderId="47" xfId="37" applyFont="1" applyFill="1" applyBorder="1"/>
    <xf numFmtId="0" fontId="73" fillId="0" borderId="53" xfId="37" applyFont="1" applyFill="1" applyBorder="1"/>
    <xf numFmtId="0" fontId="73" fillId="0" borderId="56" xfId="37" applyFont="1" applyFill="1" applyBorder="1"/>
    <xf numFmtId="0" fontId="73" fillId="0" borderId="55" xfId="37" applyFont="1" applyFill="1" applyBorder="1"/>
    <xf numFmtId="0" fontId="75" fillId="0" borderId="57" xfId="37" applyFont="1" applyFill="1" applyBorder="1"/>
    <xf numFmtId="0" fontId="76" fillId="0" borderId="47" xfId="37" applyFont="1" applyFill="1" applyBorder="1"/>
    <xf numFmtId="0" fontId="75" fillId="0" borderId="47" xfId="37" applyFont="1" applyFill="1" applyBorder="1"/>
    <xf numFmtId="0" fontId="76" fillId="0" borderId="53" xfId="37" applyFont="1" applyFill="1" applyBorder="1"/>
    <xf numFmtId="0" fontId="75" fillId="0" borderId="54" xfId="37" applyFont="1" applyFill="1" applyBorder="1"/>
    <xf numFmtId="0" fontId="76" fillId="0" borderId="55" xfId="37" applyFont="1" applyFill="1" applyBorder="1"/>
    <xf numFmtId="0" fontId="75" fillId="0" borderId="55" xfId="37" applyFont="1" applyFill="1" applyBorder="1"/>
    <xf numFmtId="0" fontId="76" fillId="0" borderId="56" xfId="37" applyFont="1" applyFill="1" applyBorder="1"/>
    <xf numFmtId="0" fontId="60" fillId="0" borderId="0" xfId="0" applyFont="1" applyFill="1">
      <alignment vertical="center"/>
    </xf>
    <xf numFmtId="0" fontId="28" fillId="0" borderId="18" xfId="0" applyFont="1" applyFill="1" applyBorder="1" applyAlignment="1">
      <alignment vertical="center" textRotation="255" shrinkToFit="1"/>
    </xf>
    <xf numFmtId="0" fontId="22" fillId="0" borderId="18" xfId="0" applyFont="1" applyFill="1" applyBorder="1" applyAlignment="1">
      <alignment vertical="center" textRotation="180" shrinkToFit="1"/>
    </xf>
    <xf numFmtId="0" fontId="54" fillId="0" borderId="18" xfId="0" applyFont="1" applyBorder="1" applyAlignment="1">
      <alignment horizontal="left" vertical="center" shrinkToFit="1"/>
    </xf>
    <xf numFmtId="0" fontId="62" fillId="0" borderId="0" xfId="0" applyFont="1" applyFill="1" applyBorder="1" applyAlignment="1">
      <alignment horizontal="left" shrinkToFit="1"/>
    </xf>
    <xf numFmtId="0" fontId="22" fillId="0" borderId="18" xfId="0" applyFont="1" applyFill="1" applyBorder="1" applyAlignment="1">
      <alignment horizontal="left" vertical="center" shrinkToFit="1"/>
    </xf>
    <xf numFmtId="0" fontId="22" fillId="0" borderId="18" xfId="0" applyFont="1" applyBorder="1" applyAlignment="1">
      <alignment horizontal="left" vertical="center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54" fillId="0" borderId="18" xfId="0" applyFont="1" applyFill="1" applyBorder="1" applyAlignment="1">
      <alignment horizontal="left" vertical="center" shrinkToFit="1"/>
    </xf>
    <xf numFmtId="0" fontId="48" fillId="0" borderId="18" xfId="0" applyFont="1" applyBorder="1" applyAlignment="1">
      <alignment horizontal="left" vertical="center" shrinkToFit="1"/>
    </xf>
    <xf numFmtId="0" fontId="22" fillId="0" borderId="18" xfId="0" applyFont="1" applyBorder="1" applyAlignment="1">
      <alignment vertical="center" shrinkToFit="1"/>
    </xf>
    <xf numFmtId="0" fontId="22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54" fillId="0" borderId="18" xfId="0" applyFont="1" applyFill="1" applyBorder="1" applyAlignment="1">
      <alignment horizontal="left" vertical="center" shrinkToFit="1"/>
    </xf>
    <xf numFmtId="0" fontId="46" fillId="0" borderId="43" xfId="0" applyFont="1" applyBorder="1">
      <alignment vertical="center"/>
    </xf>
    <xf numFmtId="0" fontId="46" fillId="0" borderId="43" xfId="0" applyFont="1" applyBorder="1" applyAlignment="1">
      <alignment horizontal="left" vertical="center"/>
    </xf>
    <xf numFmtId="0" fontId="47" fillId="0" borderId="43" xfId="0" applyFont="1" applyBorder="1">
      <alignment vertical="center"/>
    </xf>
    <xf numFmtId="0" fontId="55" fillId="0" borderId="18" xfId="0" applyFont="1" applyBorder="1" applyAlignment="1">
      <alignment horizontal="left" vertical="center" shrinkToFit="1"/>
    </xf>
    <xf numFmtId="0" fontId="0" fillId="0" borderId="0" xfId="0">
      <alignment vertical="center"/>
    </xf>
    <xf numFmtId="0" fontId="22" fillId="0" borderId="18" xfId="0" applyFont="1" applyBorder="1" applyAlignment="1">
      <alignment horizontal="left" vertical="center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vertical="center" textRotation="180" shrinkToFit="1"/>
    </xf>
    <xf numFmtId="0" fontId="54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vertical="center" textRotation="255" shrinkToFit="1"/>
    </xf>
    <xf numFmtId="0" fontId="33" fillId="0" borderId="81" xfId="0" applyFont="1" applyBorder="1" applyAlignment="1">
      <alignment horizontal="center" vertical="center"/>
    </xf>
    <xf numFmtId="0" fontId="33" fillId="0" borderId="68" xfId="0" applyFont="1" applyBorder="1" applyAlignment="1">
      <alignment horizontal="center" vertical="center"/>
    </xf>
    <xf numFmtId="0" fontId="33" fillId="0" borderId="38" xfId="0" applyFont="1" applyBorder="1" applyAlignment="1">
      <alignment horizontal="left"/>
    </xf>
    <xf numFmtId="0" fontId="33" fillId="0" borderId="73" xfId="0" applyFont="1" applyBorder="1" applyAlignment="1">
      <alignment horizontal="center" vertical="center"/>
    </xf>
    <xf numFmtId="0" fontId="28" fillId="0" borderId="59" xfId="0" applyFont="1" applyFill="1" applyBorder="1" applyAlignment="1">
      <alignment horizontal="left" vertical="center" shrinkToFit="1"/>
    </xf>
    <xf numFmtId="0" fontId="22" fillId="0" borderId="33" xfId="0" applyFont="1" applyFill="1" applyBorder="1" applyAlignment="1">
      <alignment horizontal="left" vertical="center" shrinkToFit="1"/>
    </xf>
    <xf numFmtId="0" fontId="28" fillId="0" borderId="33" xfId="0" applyFont="1" applyBorder="1" applyAlignment="1">
      <alignment horizontal="left" vertical="center" shrinkToFit="1"/>
    </xf>
    <xf numFmtId="0" fontId="28" fillId="0" borderId="38" xfId="0" applyFont="1" applyFill="1" applyBorder="1" applyAlignment="1">
      <alignment horizontal="left" vertical="center" shrinkToFit="1"/>
    </xf>
    <xf numFmtId="0" fontId="79" fillId="0" borderId="0" xfId="0" applyFont="1" applyAlignment="1">
      <alignment vertical="center" shrinkToFit="1"/>
    </xf>
    <xf numFmtId="0" fontId="27" fillId="24" borderId="21" xfId="0" applyFont="1" applyFill="1" applyBorder="1" applyAlignment="1">
      <alignment horizontal="center" vertical="center" wrapText="1" shrinkToFit="1"/>
    </xf>
    <xf numFmtId="0" fontId="42" fillId="0" borderId="82" xfId="0" applyFont="1" applyBorder="1" applyAlignment="1">
      <alignment horizontal="left" vertical="center" shrinkToFit="1"/>
    </xf>
    <xf numFmtId="0" fontId="28" fillId="0" borderId="82" xfId="0" applyFont="1" applyFill="1" applyBorder="1" applyAlignment="1">
      <alignment vertical="center" textRotation="180" shrinkToFit="1"/>
    </xf>
    <xf numFmtId="0" fontId="28" fillId="0" borderId="82" xfId="0" applyFont="1" applyBorder="1" applyAlignment="1">
      <alignment horizontal="left" vertical="center" shrinkToFit="1"/>
    </xf>
    <xf numFmtId="0" fontId="28" fillId="0" borderId="26" xfId="0" applyFont="1" applyFill="1" applyBorder="1" applyAlignment="1">
      <alignment horizontal="left" vertical="center" shrinkToFit="1"/>
    </xf>
    <xf numFmtId="0" fontId="28" fillId="0" borderId="33" xfId="0" applyFont="1" applyFill="1" applyBorder="1" applyAlignment="1">
      <alignment horizontal="center" vertical="center" shrinkToFit="1"/>
    </xf>
    <xf numFmtId="0" fontId="28" fillId="0" borderId="20" xfId="0" applyFont="1" applyFill="1" applyBorder="1" applyAlignment="1">
      <alignment horizontal="left" vertical="center" shrinkToFit="1"/>
    </xf>
    <xf numFmtId="0" fontId="33" fillId="0" borderId="82" xfId="0" applyFont="1" applyFill="1" applyBorder="1" applyAlignment="1">
      <alignment horizontal="left" vertical="center"/>
    </xf>
    <xf numFmtId="0" fontId="33" fillId="0" borderId="83" xfId="0" applyFont="1" applyFill="1" applyBorder="1" applyAlignment="1">
      <alignment horizontal="center" vertical="center"/>
    </xf>
    <xf numFmtId="0" fontId="54" fillId="0" borderId="32" xfId="0" applyFont="1" applyFill="1" applyBorder="1" applyAlignment="1">
      <alignment horizontal="left" vertical="center" shrinkToFit="1"/>
    </xf>
    <xf numFmtId="0" fontId="42" fillId="0" borderId="32" xfId="0" applyFont="1" applyBorder="1" applyAlignment="1">
      <alignment horizontal="left" vertical="center" shrinkToFit="1"/>
    </xf>
    <xf numFmtId="0" fontId="54" fillId="0" borderId="20" xfId="0" applyFont="1" applyBorder="1" applyAlignment="1">
      <alignment horizontal="left" vertical="center" shrinkToFit="1"/>
    </xf>
    <xf numFmtId="0" fontId="54" fillId="0" borderId="20" xfId="0" applyFont="1" applyFill="1" applyBorder="1" applyAlignment="1">
      <alignment horizontal="left" vertical="center" shrinkToFit="1"/>
    </xf>
    <xf numFmtId="0" fontId="22" fillId="0" borderId="20" xfId="0" applyFont="1" applyBorder="1" applyAlignment="1">
      <alignment horizontal="left" vertical="center" shrinkToFit="1"/>
    </xf>
    <xf numFmtId="0" fontId="28" fillId="24" borderId="26" xfId="0" applyFont="1" applyFill="1" applyBorder="1" applyAlignment="1">
      <alignment horizontal="center" vertical="center" shrinkToFit="1"/>
    </xf>
    <xf numFmtId="0" fontId="54" fillId="0" borderId="33" xfId="0" applyFont="1" applyFill="1" applyBorder="1" applyAlignment="1">
      <alignment vertical="center" textRotation="180" shrinkToFit="1"/>
    </xf>
    <xf numFmtId="0" fontId="54" fillId="0" borderId="33" xfId="0" applyFont="1" applyBorder="1" applyAlignment="1">
      <alignment horizontal="left" vertical="center" shrinkToFit="1"/>
    </xf>
    <xf numFmtId="0" fontId="22" fillId="0" borderId="33" xfId="0" applyFont="1" applyFill="1" applyBorder="1" applyAlignment="1">
      <alignment vertical="center" textRotation="180" shrinkToFit="1"/>
    </xf>
    <xf numFmtId="0" fontId="28" fillId="0" borderId="41" xfId="0" applyFont="1" applyFill="1" applyBorder="1" applyAlignment="1">
      <alignment vertical="center" textRotation="180" shrinkToFit="1"/>
    </xf>
    <xf numFmtId="0" fontId="47" fillId="0" borderId="59" xfId="0" applyFont="1" applyBorder="1">
      <alignment vertical="center"/>
    </xf>
    <xf numFmtId="0" fontId="47" fillId="0" borderId="33" xfId="0" applyFont="1" applyBorder="1">
      <alignment vertical="center"/>
    </xf>
    <xf numFmtId="0" fontId="46" fillId="0" borderId="33" xfId="0" applyFont="1" applyBorder="1">
      <alignment vertical="center"/>
    </xf>
    <xf numFmtId="0" fontId="28" fillId="0" borderId="41" xfId="0" applyFont="1" applyBorder="1" applyAlignment="1">
      <alignment horizontal="left" vertical="center" shrinkToFit="1"/>
    </xf>
    <xf numFmtId="0" fontId="1" fillId="0" borderId="84" xfId="0" applyFont="1" applyBorder="1">
      <alignment vertical="center"/>
    </xf>
    <xf numFmtId="0" fontId="28" fillId="0" borderId="36" xfId="0" applyFont="1" applyBorder="1" applyAlignment="1">
      <alignment horizontal="left" vertical="center" shrinkToFit="1"/>
    </xf>
    <xf numFmtId="0" fontId="22" fillId="24" borderId="26" xfId="0" applyFont="1" applyFill="1" applyBorder="1" applyAlignment="1">
      <alignment horizontal="center" vertical="center" shrinkToFit="1"/>
    </xf>
    <xf numFmtId="0" fontId="27" fillId="24" borderId="26" xfId="0" applyFont="1" applyFill="1" applyBorder="1" applyAlignment="1">
      <alignment horizontal="center" vertical="center" wrapText="1" shrinkToFit="1"/>
    </xf>
    <xf numFmtId="0" fontId="28" fillId="0" borderId="0" xfId="0" applyFont="1" applyFill="1" applyBorder="1" applyAlignment="1">
      <alignment horizontal="left" vertical="center" shrinkToFit="1"/>
    </xf>
    <xf numFmtId="0" fontId="28" fillId="0" borderId="85" xfId="0" applyFont="1" applyFill="1" applyBorder="1" applyAlignment="1">
      <alignment horizontal="left" vertical="center" shrinkToFit="1"/>
    </xf>
    <xf numFmtId="0" fontId="28" fillId="0" borderId="72" xfId="0" applyFont="1" applyFill="1" applyBorder="1" applyAlignment="1">
      <alignment horizontal="left" vertical="center" shrinkToFit="1"/>
    </xf>
    <xf numFmtId="0" fontId="28" fillId="0" borderId="33" xfId="0" applyFont="1" applyFill="1" applyBorder="1" applyAlignment="1">
      <alignment horizontal="left" vertical="center" shrinkToFit="1"/>
    </xf>
    <xf numFmtId="0" fontId="22" fillId="0" borderId="59" xfId="0" applyFont="1" applyBorder="1" applyAlignment="1">
      <alignment horizontal="left" vertical="center" shrinkToFit="1"/>
    </xf>
    <xf numFmtId="0" fontId="22" fillId="0" borderId="86" xfId="0" applyFont="1" applyFill="1" applyBorder="1" applyAlignment="1">
      <alignment vertical="center" textRotation="180" shrinkToFit="1"/>
    </xf>
    <xf numFmtId="0" fontId="28" fillId="0" borderId="86" xfId="0" applyFont="1" applyBorder="1" applyAlignment="1">
      <alignment horizontal="left" vertical="center" shrinkToFit="1"/>
    </xf>
    <xf numFmtId="0" fontId="28" fillId="24" borderId="87" xfId="0" applyFont="1" applyFill="1" applyBorder="1" applyAlignment="1">
      <alignment horizontal="center" vertical="center" shrinkToFit="1"/>
    </xf>
    <xf numFmtId="0" fontId="69" fillId="0" borderId="88" xfId="37" applyFont="1" applyFill="1" applyBorder="1"/>
    <xf numFmtId="0" fontId="69" fillId="0" borderId="89" xfId="37" applyFont="1" applyFill="1" applyBorder="1"/>
    <xf numFmtId="0" fontId="69" fillId="0" borderId="90" xfId="37" applyFont="1" applyFill="1" applyBorder="1"/>
    <xf numFmtId="0" fontId="69" fillId="0" borderId="91" xfId="37" applyFont="1" applyFill="1" applyBorder="1"/>
    <xf numFmtId="0" fontId="0" fillId="0" borderId="0" xfId="0" applyFont="1" applyFill="1" applyBorder="1" applyAlignment="1">
      <alignment horizontal="left" vertical="center" wrapText="1"/>
    </xf>
    <xf numFmtId="0" fontId="33" fillId="0" borderId="92" xfId="0" applyFont="1" applyBorder="1" applyAlignment="1">
      <alignment horizontal="center" vertical="center"/>
    </xf>
    <xf numFmtId="0" fontId="33" fillId="0" borderId="93" xfId="0" applyFont="1" applyBorder="1" applyAlignment="1">
      <alignment horizontal="center" vertical="center"/>
    </xf>
    <xf numFmtId="0" fontId="33" fillId="0" borderId="94" xfId="0" applyFont="1" applyBorder="1" applyAlignment="1">
      <alignment horizontal="center" vertical="center"/>
    </xf>
    <xf numFmtId="0" fontId="22" fillId="0" borderId="82" xfId="0" applyFont="1" applyBorder="1" applyAlignment="1">
      <alignment horizontal="left" vertical="center" shrinkToFit="1"/>
    </xf>
    <xf numFmtId="0" fontId="22" fillId="0" borderId="18" xfId="0" applyFont="1" applyFill="1" applyBorder="1" applyAlignment="1">
      <alignment horizontal="left" vertical="center" shrinkToFit="1"/>
    </xf>
    <xf numFmtId="0" fontId="22" fillId="0" borderId="18" xfId="0" applyFont="1" applyBorder="1" applyAlignment="1">
      <alignment horizontal="left" vertical="center" shrinkToFit="1"/>
    </xf>
    <xf numFmtId="0" fontId="28" fillId="0" borderId="18" xfId="0" applyFont="1" applyBorder="1" applyAlignment="1">
      <alignment horizontal="left" vertical="center" shrinkToFit="1"/>
    </xf>
    <xf numFmtId="0" fontId="28" fillId="0" borderId="18" xfId="0" applyFont="1" applyFill="1" applyBorder="1" applyAlignment="1">
      <alignment horizontal="left" vertical="center" shrinkToFit="1"/>
    </xf>
    <xf numFmtId="0" fontId="22" fillId="0" borderId="18" xfId="0" applyFont="1" applyFill="1" applyBorder="1" applyAlignment="1">
      <alignment vertical="center" textRotation="180" shrinkToFit="1"/>
    </xf>
    <xf numFmtId="0" fontId="55" fillId="0" borderId="18" xfId="0" applyFont="1" applyFill="1" applyBorder="1" applyAlignment="1">
      <alignment horizontal="left" vertical="center" shrinkToFit="1"/>
    </xf>
    <xf numFmtId="0" fontId="58" fillId="0" borderId="67" xfId="0" applyFont="1" applyFill="1" applyBorder="1" applyAlignment="1">
      <alignment horizontal="center" vertical="center" shrinkToFit="1"/>
    </xf>
    <xf numFmtId="0" fontId="58" fillId="0" borderId="0" xfId="0" applyFont="1" applyFill="1" applyBorder="1" applyAlignment="1">
      <alignment horizontal="center" vertical="center" shrinkToFit="1"/>
    </xf>
    <xf numFmtId="0" fontId="58" fillId="0" borderId="68" xfId="0" applyFont="1" applyFill="1" applyBorder="1" applyAlignment="1">
      <alignment horizontal="center" vertical="center" shrinkToFit="1"/>
    </xf>
    <xf numFmtId="0" fontId="63" fillId="0" borderId="64" xfId="0" applyFont="1" applyFill="1" applyBorder="1" applyAlignment="1">
      <alignment horizontal="center" vertical="center"/>
    </xf>
    <xf numFmtId="0" fontId="63" fillId="0" borderId="65" xfId="0" applyFont="1" applyFill="1" applyBorder="1" applyAlignment="1">
      <alignment horizontal="center" vertical="center"/>
    </xf>
    <xf numFmtId="178" fontId="68" fillId="0" borderId="69" xfId="0" applyNumberFormat="1" applyFont="1" applyFill="1" applyBorder="1" applyAlignment="1">
      <alignment horizontal="center" vertical="center" wrapText="1"/>
    </xf>
    <xf numFmtId="178" fontId="68" fillId="0" borderId="42" xfId="0" applyNumberFormat="1" applyFont="1" applyFill="1" applyBorder="1" applyAlignment="1">
      <alignment horizontal="center" vertical="center" wrapText="1"/>
    </xf>
    <xf numFmtId="178" fontId="68" fillId="0" borderId="70" xfId="0" applyNumberFormat="1" applyFont="1" applyFill="1" applyBorder="1" applyAlignment="1">
      <alignment horizontal="center" vertical="center" wrapText="1"/>
    </xf>
    <xf numFmtId="0" fontId="58" fillId="0" borderId="69" xfId="0" applyFont="1" applyFill="1" applyBorder="1" applyAlignment="1">
      <alignment horizontal="center" vertical="center" shrinkToFit="1"/>
    </xf>
    <xf numFmtId="0" fontId="58" fillId="0" borderId="42" xfId="0" applyFont="1" applyFill="1" applyBorder="1" applyAlignment="1">
      <alignment horizontal="center" vertical="center" shrinkToFit="1"/>
    </xf>
    <xf numFmtId="0" fontId="58" fillId="0" borderId="70" xfId="0" applyFont="1" applyFill="1" applyBorder="1" applyAlignment="1">
      <alignment horizontal="center" vertical="center" shrinkToFit="1"/>
    </xf>
    <xf numFmtId="179" fontId="65" fillId="0" borderId="64" xfId="0" applyNumberFormat="1" applyFont="1" applyFill="1" applyBorder="1" applyAlignment="1">
      <alignment horizontal="center" vertical="center" wrapText="1"/>
    </xf>
    <xf numFmtId="179" fontId="65" fillId="0" borderId="65" xfId="0" applyNumberFormat="1" applyFont="1" applyFill="1" applyBorder="1" applyAlignment="1">
      <alignment horizontal="center" vertical="center" wrapText="1"/>
    </xf>
    <xf numFmtId="179" fontId="65" fillId="0" borderId="66" xfId="0" applyNumberFormat="1" applyFont="1" applyFill="1" applyBorder="1" applyAlignment="1">
      <alignment horizontal="center" vertical="center" wrapText="1"/>
    </xf>
    <xf numFmtId="0" fontId="58" fillId="0" borderId="71" xfId="0" applyFont="1" applyFill="1" applyBorder="1" applyAlignment="1">
      <alignment horizontal="center" vertical="center" shrinkToFit="1"/>
    </xf>
    <xf numFmtId="0" fontId="58" fillId="0" borderId="72" xfId="0" applyFont="1" applyFill="1" applyBorder="1" applyAlignment="1">
      <alignment horizontal="center" vertical="center" shrinkToFit="1"/>
    </xf>
    <xf numFmtId="0" fontId="58" fillId="0" borderId="73" xfId="0" applyFont="1" applyFill="1" applyBorder="1" applyAlignment="1">
      <alignment horizontal="center" vertical="center" shrinkToFit="1"/>
    </xf>
    <xf numFmtId="0" fontId="70" fillId="0" borderId="77" xfId="0" applyFont="1" applyFill="1" applyBorder="1" applyAlignment="1">
      <alignment horizontal="center" vertical="center" shrinkToFit="1"/>
    </xf>
    <xf numFmtId="0" fontId="70" fillId="0" borderId="78" xfId="0" applyFont="1" applyFill="1" applyBorder="1" applyAlignment="1">
      <alignment horizontal="center" vertical="center" shrinkToFit="1"/>
    </xf>
    <xf numFmtId="0" fontId="70" fillId="0" borderId="79" xfId="0" applyFont="1" applyFill="1" applyBorder="1" applyAlignment="1">
      <alignment horizontal="center" vertical="center" shrinkToFit="1"/>
    </xf>
    <xf numFmtId="0" fontId="70" fillId="0" borderId="69" xfId="0" applyFont="1" applyFill="1" applyBorder="1" applyAlignment="1">
      <alignment horizontal="center" vertical="center" shrinkToFit="1"/>
    </xf>
    <xf numFmtId="0" fontId="70" fillId="0" borderId="42" xfId="0" applyFont="1" applyFill="1" applyBorder="1" applyAlignment="1">
      <alignment horizontal="center" vertical="center" shrinkToFit="1"/>
    </xf>
    <xf numFmtId="0" fontId="70" fillId="0" borderId="70" xfId="0" applyFont="1" applyFill="1" applyBorder="1" applyAlignment="1">
      <alignment horizontal="center" vertical="center" shrinkToFit="1"/>
    </xf>
    <xf numFmtId="0" fontId="58" fillId="0" borderId="0" xfId="0" applyFont="1" applyFill="1" applyAlignment="1">
      <alignment horizontal="center" vertical="center" shrinkToFit="1"/>
    </xf>
    <xf numFmtId="178" fontId="68" fillId="0" borderId="74" xfId="0" applyNumberFormat="1" applyFont="1" applyFill="1" applyBorder="1" applyAlignment="1">
      <alignment horizontal="center" vertical="center" wrapText="1"/>
    </xf>
    <xf numFmtId="178" fontId="68" fillId="0" borderId="75" xfId="0" applyNumberFormat="1" applyFont="1" applyFill="1" applyBorder="1" applyAlignment="1">
      <alignment horizontal="center" vertical="center" wrapText="1"/>
    </xf>
    <xf numFmtId="178" fontId="68" fillId="0" borderId="76" xfId="0" applyNumberFormat="1" applyFont="1" applyFill="1" applyBorder="1" applyAlignment="1">
      <alignment horizontal="center" vertical="center" wrapText="1"/>
    </xf>
    <xf numFmtId="0" fontId="74" fillId="0" borderId="67" xfId="0" applyFont="1" applyFill="1" applyBorder="1" applyAlignment="1">
      <alignment horizontal="center" vertical="center" shrinkToFit="1"/>
    </xf>
    <xf numFmtId="0" fontId="74" fillId="0" borderId="0" xfId="0" applyFont="1" applyFill="1" applyBorder="1" applyAlignment="1">
      <alignment horizontal="center" vertical="center" shrinkToFit="1"/>
    </xf>
    <xf numFmtId="0" fontId="74" fillId="0" borderId="68" xfId="0" applyFont="1" applyFill="1" applyBorder="1" applyAlignment="1">
      <alignment horizontal="center" vertical="center" shrinkToFit="1"/>
    </xf>
    <xf numFmtId="0" fontId="78" fillId="0" borderId="67" xfId="0" applyFont="1" applyFill="1" applyBorder="1" applyAlignment="1">
      <alignment horizontal="center" vertical="center" shrinkToFit="1"/>
    </xf>
    <xf numFmtId="0" fontId="78" fillId="0" borderId="0" xfId="0" applyFont="1" applyFill="1" applyBorder="1" applyAlignment="1">
      <alignment horizontal="center" vertical="center" shrinkToFit="1"/>
    </xf>
    <xf numFmtId="0" fontId="78" fillId="0" borderId="68" xfId="0" applyFont="1" applyFill="1" applyBorder="1" applyAlignment="1">
      <alignment horizontal="center" vertical="center" shrinkToFit="1"/>
    </xf>
    <xf numFmtId="0" fontId="78" fillId="0" borderId="71" xfId="0" applyFont="1" applyFill="1" applyBorder="1" applyAlignment="1">
      <alignment horizontal="center" vertical="center" shrinkToFit="1"/>
    </xf>
    <xf numFmtId="0" fontId="78" fillId="0" borderId="72" xfId="0" applyFont="1" applyFill="1" applyBorder="1" applyAlignment="1">
      <alignment horizontal="center" vertical="center" shrinkToFit="1"/>
    </xf>
    <xf numFmtId="0" fontId="78" fillId="0" borderId="73" xfId="0" applyFont="1" applyFill="1" applyBorder="1" applyAlignment="1">
      <alignment horizontal="center" vertical="center" shrinkToFit="1"/>
    </xf>
    <xf numFmtId="0" fontId="77" fillId="0" borderId="0" xfId="37" applyFont="1" applyFill="1" applyAlignment="1">
      <alignment horizontal="center"/>
    </xf>
    <xf numFmtId="0" fontId="74" fillId="0" borderId="71" xfId="0" applyFont="1" applyFill="1" applyBorder="1" applyAlignment="1">
      <alignment horizontal="center" vertical="center" shrinkToFit="1"/>
    </xf>
    <xf numFmtId="0" fontId="74" fillId="0" borderId="72" xfId="0" applyFont="1" applyFill="1" applyBorder="1" applyAlignment="1">
      <alignment horizontal="center" vertical="center" shrinkToFit="1"/>
    </xf>
    <xf numFmtId="0" fontId="74" fillId="0" borderId="73" xfId="0" applyFont="1" applyFill="1" applyBorder="1" applyAlignment="1">
      <alignment horizontal="center" vertical="center" shrinkToFit="1"/>
    </xf>
    <xf numFmtId="0" fontId="74" fillId="0" borderId="67" xfId="0" applyFont="1" applyFill="1" applyBorder="1" applyAlignment="1">
      <alignment horizontal="center" vertical="center"/>
    </xf>
    <xf numFmtId="0" fontId="74" fillId="0" borderId="0" xfId="0" applyFont="1" applyFill="1" applyBorder="1" applyAlignment="1">
      <alignment horizontal="center" vertical="center"/>
    </xf>
    <xf numFmtId="0" fontId="74" fillId="0" borderId="68" xfId="0" applyFont="1" applyFill="1" applyBorder="1" applyAlignment="1">
      <alignment horizontal="center" vertical="center"/>
    </xf>
    <xf numFmtId="0" fontId="80" fillId="0" borderId="0" xfId="0" applyFont="1" applyFill="1" applyBorder="1" applyAlignment="1">
      <alignment horizontal="left" shrinkToFit="1"/>
    </xf>
    <xf numFmtId="0" fontId="59" fillId="0" borderId="0" xfId="0" applyFont="1" applyFill="1" applyBorder="1" applyAlignment="1">
      <alignment horizontal="left" vertical="center"/>
    </xf>
    <xf numFmtId="0" fontId="62" fillId="0" borderId="0" xfId="0" applyFont="1" applyFill="1" applyBorder="1" applyAlignment="1">
      <alignment horizontal="left" shrinkToFit="1"/>
    </xf>
    <xf numFmtId="0" fontId="61" fillId="0" borderId="0" xfId="0" applyFont="1" applyFill="1" applyBorder="1" applyAlignment="1">
      <alignment horizontal="left" shrinkToFit="1"/>
    </xf>
    <xf numFmtId="0" fontId="63" fillId="0" borderId="66" xfId="0" applyFont="1" applyFill="1" applyBorder="1" applyAlignment="1">
      <alignment horizontal="center" vertical="center"/>
    </xf>
    <xf numFmtId="0" fontId="71" fillId="0" borderId="77" xfId="0" applyFont="1" applyFill="1" applyBorder="1" applyAlignment="1">
      <alignment horizontal="center" vertical="center" shrinkToFit="1"/>
    </xf>
    <xf numFmtId="0" fontId="71" fillId="0" borderId="78" xfId="0" applyFont="1" applyFill="1" applyBorder="1" applyAlignment="1">
      <alignment horizontal="center" vertical="center" shrinkToFit="1"/>
    </xf>
    <xf numFmtId="0" fontId="71" fillId="0" borderId="79" xfId="0" applyFont="1" applyFill="1" applyBorder="1" applyAlignment="1">
      <alignment horizontal="center" vertical="center" shrinkToFit="1"/>
    </xf>
    <xf numFmtId="0" fontId="33" fillId="0" borderId="0" xfId="0" applyFont="1" applyBorder="1" applyAlignment="1">
      <alignment horizontal="left" vertical="center"/>
    </xf>
    <xf numFmtId="0" fontId="34" fillId="0" borderId="0" xfId="0" applyFont="1" applyBorder="1" applyAlignment="1">
      <alignment horizontal="left" vertical="center"/>
    </xf>
    <xf numFmtId="0" fontId="27" fillId="0" borderId="16" xfId="0" applyFont="1" applyBorder="1" applyAlignment="1">
      <alignment horizontal="center" vertical="center" textRotation="180" shrinkToFit="1"/>
    </xf>
    <xf numFmtId="0" fontId="33" fillId="0" borderId="17" xfId="0" applyFont="1" applyBorder="1" applyAlignment="1">
      <alignment horizontal="center" vertical="center" textRotation="255" shrinkToFit="1"/>
    </xf>
    <xf numFmtId="0" fontId="28" fillId="0" borderId="26" xfId="0" applyFont="1" applyFill="1" applyBorder="1" applyAlignment="1">
      <alignment horizontal="center" vertical="center" wrapText="1" shrinkToFit="1"/>
    </xf>
    <xf numFmtId="0" fontId="28" fillId="0" borderId="18" xfId="0" applyFont="1" applyFill="1" applyBorder="1" applyAlignment="1">
      <alignment horizontal="center" vertical="center" wrapText="1" shrinkToFit="1"/>
    </xf>
    <xf numFmtId="0" fontId="28" fillId="0" borderId="21" xfId="0" applyFont="1" applyFill="1" applyBorder="1" applyAlignment="1">
      <alignment horizontal="center" vertical="center" wrapText="1" shrinkToFit="1"/>
    </xf>
    <xf numFmtId="0" fontId="27" fillId="0" borderId="80" xfId="0" applyFont="1" applyBorder="1" applyAlignment="1">
      <alignment horizontal="right" vertical="top"/>
    </xf>
    <xf numFmtId="0" fontId="33" fillId="0" borderId="17" xfId="0" applyFont="1" applyFill="1" applyBorder="1" applyAlignment="1">
      <alignment horizontal="center" vertical="center" textRotation="255" shrinkToFit="1"/>
    </xf>
    <xf numFmtId="0" fontId="30" fillId="0" borderId="0" xfId="0" applyFont="1" applyBorder="1" applyAlignment="1">
      <alignment horizontal="center" shrinkToFit="1"/>
    </xf>
    <xf numFmtId="0" fontId="25" fillId="0" borderId="0" xfId="0" applyFont="1" applyBorder="1" applyAlignment="1">
      <alignment horizontal="left" shrinkToFit="1"/>
    </xf>
    <xf numFmtId="0" fontId="28" fillId="0" borderId="0" xfId="0" applyFont="1" applyBorder="1" applyAlignment="1">
      <alignment horizontal="left" shrinkToFit="1"/>
    </xf>
    <xf numFmtId="0" fontId="22" fillId="0" borderId="26" xfId="0" applyFont="1" applyFill="1" applyBorder="1" applyAlignment="1">
      <alignment horizontal="center" vertical="center" wrapText="1" shrinkToFit="1"/>
    </xf>
    <xf numFmtId="0" fontId="22" fillId="0" borderId="18" xfId="0" applyFont="1" applyFill="1" applyBorder="1" applyAlignment="1">
      <alignment horizontal="center" vertical="center" wrapText="1" shrinkToFit="1"/>
    </xf>
    <xf numFmtId="0" fontId="22" fillId="0" borderId="21" xfId="0" applyFont="1" applyFill="1" applyBorder="1" applyAlignment="1">
      <alignment horizontal="center" vertical="center" wrapText="1" shrinkToFit="1"/>
    </xf>
    <xf numFmtId="0" fontId="21" fillId="0" borderId="0" xfId="0" applyFont="1" applyBorder="1" applyAlignment="1">
      <alignment horizontal="left" shrinkToFit="1"/>
    </xf>
    <xf numFmtId="0" fontId="22" fillId="0" borderId="0" xfId="0" applyFont="1" applyBorder="1" applyAlignment="1">
      <alignment horizontal="left" shrinkToFit="1"/>
    </xf>
    <xf numFmtId="0" fontId="24" fillId="0" borderId="16" xfId="0" applyFont="1" applyBorder="1" applyAlignment="1">
      <alignment horizontal="center" vertical="center" textRotation="180" shrinkToFit="1"/>
    </xf>
    <xf numFmtId="0" fontId="23" fillId="0" borderId="17" xfId="0" applyFont="1" applyBorder="1" applyAlignment="1">
      <alignment horizontal="center" vertical="center" textRotation="255" shrinkToFit="1"/>
    </xf>
    <xf numFmtId="0" fontId="23" fillId="0" borderId="17" xfId="0" applyFont="1" applyFill="1" applyBorder="1" applyAlignment="1">
      <alignment horizontal="center" vertical="center" textRotation="255" shrinkToFit="1"/>
    </xf>
    <xf numFmtId="0" fontId="23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24" fillId="0" borderId="80" xfId="0" applyFont="1" applyBorder="1" applyAlignment="1">
      <alignment horizontal="right" vertical="top"/>
    </xf>
    <xf numFmtId="0" fontId="24" fillId="0" borderId="44" xfId="0" applyFont="1" applyBorder="1" applyAlignment="1">
      <alignment horizontal="center" vertical="center" textRotation="180" shrinkToFit="1"/>
    </xf>
  </cellXfs>
  <cellStyles count="1148">
    <cellStyle name="20% - 輔色1" xfId="1" builtinId="30" customBuiltin="1"/>
    <cellStyle name="20% - 輔色1 2" xfId="2" xr:uid="{00000000-0005-0000-0000-000001000000}"/>
    <cellStyle name="20% - 輔色1 3" xfId="618" xr:uid="{00000000-0005-0000-0000-000002000000}"/>
    <cellStyle name="20% - 輔色2" xfId="3" builtinId="34" customBuiltin="1"/>
    <cellStyle name="20% - 輔色2 2" xfId="4" xr:uid="{00000000-0005-0000-0000-000004000000}"/>
    <cellStyle name="20% - 輔色2 3" xfId="619" xr:uid="{00000000-0005-0000-0000-000005000000}"/>
    <cellStyle name="20% - 輔色3" xfId="5" builtinId="38" customBuiltin="1"/>
    <cellStyle name="20% - 輔色3 2" xfId="6" xr:uid="{00000000-0005-0000-0000-000007000000}"/>
    <cellStyle name="20% - 輔色3 3" xfId="620" xr:uid="{00000000-0005-0000-0000-000008000000}"/>
    <cellStyle name="20% - 輔色4" xfId="7" builtinId="42" customBuiltin="1"/>
    <cellStyle name="20% - 輔色4 2" xfId="8" xr:uid="{00000000-0005-0000-0000-00000A000000}"/>
    <cellStyle name="20% - 輔色4 3" xfId="621" xr:uid="{00000000-0005-0000-0000-00000B000000}"/>
    <cellStyle name="20% - 輔色5" xfId="9" builtinId="46" customBuiltin="1"/>
    <cellStyle name="20% - 輔色5 2" xfId="10" xr:uid="{00000000-0005-0000-0000-00000D000000}"/>
    <cellStyle name="20% - 輔色5 3" xfId="622" xr:uid="{00000000-0005-0000-0000-00000E000000}"/>
    <cellStyle name="20% - 輔色6" xfId="11" builtinId="50" customBuiltin="1"/>
    <cellStyle name="20% - 輔色6 2" xfId="12" xr:uid="{00000000-0005-0000-0000-000010000000}"/>
    <cellStyle name="20% - 輔色6 3" xfId="623" xr:uid="{00000000-0005-0000-0000-000011000000}"/>
    <cellStyle name="40% - 輔色1" xfId="13" builtinId="31" customBuiltin="1"/>
    <cellStyle name="40% - 輔色1 2" xfId="14" xr:uid="{00000000-0005-0000-0000-000013000000}"/>
    <cellStyle name="40% - 輔色1 3" xfId="624" xr:uid="{00000000-0005-0000-0000-000014000000}"/>
    <cellStyle name="40% - 輔色2" xfId="15" builtinId="35" customBuiltin="1"/>
    <cellStyle name="40% - 輔色2 2" xfId="16" xr:uid="{00000000-0005-0000-0000-000016000000}"/>
    <cellStyle name="40% - 輔色2 3" xfId="625" xr:uid="{00000000-0005-0000-0000-000017000000}"/>
    <cellStyle name="40% - 輔色3" xfId="17" builtinId="39" customBuiltin="1"/>
    <cellStyle name="40% - 輔色3 2" xfId="18" xr:uid="{00000000-0005-0000-0000-000019000000}"/>
    <cellStyle name="40% - 輔色3 3" xfId="626" xr:uid="{00000000-0005-0000-0000-00001A000000}"/>
    <cellStyle name="40% - 輔色4" xfId="19" builtinId="43" customBuiltin="1"/>
    <cellStyle name="40% - 輔色4 2" xfId="20" xr:uid="{00000000-0005-0000-0000-00001C000000}"/>
    <cellStyle name="40% - 輔色4 3" xfId="627" xr:uid="{00000000-0005-0000-0000-00001D000000}"/>
    <cellStyle name="40% - 輔色5" xfId="21" builtinId="47" customBuiltin="1"/>
    <cellStyle name="40% - 輔色5 2" xfId="22" xr:uid="{00000000-0005-0000-0000-00001F000000}"/>
    <cellStyle name="40% - 輔色5 3" xfId="628" xr:uid="{00000000-0005-0000-0000-000020000000}"/>
    <cellStyle name="40% - 輔色6" xfId="23" builtinId="51" customBuiltin="1"/>
    <cellStyle name="40% - 輔色6 2" xfId="24" xr:uid="{00000000-0005-0000-0000-000022000000}"/>
    <cellStyle name="40% - 輔色6 3" xfId="629" xr:uid="{00000000-0005-0000-0000-000023000000}"/>
    <cellStyle name="60% - 輔色1" xfId="25" builtinId="32" customBuiltin="1"/>
    <cellStyle name="60% - 輔色1 2" xfId="63" xr:uid="{00000000-0005-0000-0000-000025000000}"/>
    <cellStyle name="60% - 輔色2" xfId="26" builtinId="36" customBuiltin="1"/>
    <cellStyle name="60% - 輔色2 2" xfId="64" xr:uid="{00000000-0005-0000-0000-000027000000}"/>
    <cellStyle name="60% - 輔色3" xfId="27" builtinId="40" customBuiltin="1"/>
    <cellStyle name="60% - 輔色3 2" xfId="65" xr:uid="{00000000-0005-0000-0000-000029000000}"/>
    <cellStyle name="60% - 輔色4" xfId="28" builtinId="44" customBuiltin="1"/>
    <cellStyle name="60% - 輔色4 2" xfId="66" xr:uid="{00000000-0005-0000-0000-00002B000000}"/>
    <cellStyle name="60% - 輔色5" xfId="29" builtinId="48" customBuiltin="1"/>
    <cellStyle name="60% - 輔色5 2" xfId="67" xr:uid="{00000000-0005-0000-0000-00002D000000}"/>
    <cellStyle name="60% - 輔色6" xfId="30" builtinId="52" customBuiltin="1"/>
    <cellStyle name="60% - 輔色6 2" xfId="68" xr:uid="{00000000-0005-0000-0000-00002F000000}"/>
    <cellStyle name="一般" xfId="0" builtinId="0"/>
    <cellStyle name="一般 2" xfId="31" xr:uid="{00000000-0005-0000-0000-000031000000}"/>
    <cellStyle name="一般 2 2" xfId="32" xr:uid="{00000000-0005-0000-0000-000032000000}"/>
    <cellStyle name="一般 2 2 2" xfId="70" xr:uid="{00000000-0005-0000-0000-000033000000}"/>
    <cellStyle name="一般 2 2 3" xfId="33" xr:uid="{00000000-0005-0000-0000-000034000000}"/>
    <cellStyle name="一般 2 2 3 4 2" xfId="34" xr:uid="{00000000-0005-0000-0000-000035000000}"/>
    <cellStyle name="一般 2 2 4" xfId="69" xr:uid="{00000000-0005-0000-0000-000036000000}"/>
    <cellStyle name="一般 3" xfId="35" xr:uid="{00000000-0005-0000-0000-000037000000}"/>
    <cellStyle name="一般 3 2" xfId="36" xr:uid="{00000000-0005-0000-0000-000038000000}"/>
    <cellStyle name="一般 3 2 2" xfId="72" xr:uid="{00000000-0005-0000-0000-000039000000}"/>
    <cellStyle name="一般 3 3" xfId="73" xr:uid="{00000000-0005-0000-0000-00003A000000}"/>
    <cellStyle name="一般 3 4" xfId="74" xr:uid="{00000000-0005-0000-0000-00003B000000}"/>
    <cellStyle name="一般 3 5" xfId="75" xr:uid="{00000000-0005-0000-0000-00003C000000}"/>
    <cellStyle name="一般 3 6" xfId="71" xr:uid="{00000000-0005-0000-0000-00003D000000}"/>
    <cellStyle name="一般 4" xfId="62" xr:uid="{00000000-0005-0000-0000-00003E000000}"/>
    <cellStyle name="一般 5" xfId="76" xr:uid="{00000000-0005-0000-0000-00003F000000}"/>
    <cellStyle name="一般 5 2" xfId="77" xr:uid="{00000000-0005-0000-0000-000040000000}"/>
    <cellStyle name="一般_新增Microsoft Excel 工作表" xfId="37" xr:uid="{00000000-0005-0000-0000-000041000000}"/>
    <cellStyle name="千分位 2" xfId="79" xr:uid="{00000000-0005-0000-0000-000042000000}"/>
    <cellStyle name="千分位 2 2" xfId="80" xr:uid="{00000000-0005-0000-0000-000043000000}"/>
    <cellStyle name="千分位 2 2 2" xfId="632" xr:uid="{00000000-0005-0000-0000-000044000000}"/>
    <cellStyle name="千分位 2 3" xfId="81" xr:uid="{00000000-0005-0000-0000-000045000000}"/>
    <cellStyle name="千分位 2 3 2" xfId="633" xr:uid="{00000000-0005-0000-0000-000046000000}"/>
    <cellStyle name="千分位 2 4" xfId="631" xr:uid="{00000000-0005-0000-0000-000047000000}"/>
    <cellStyle name="千分位 3" xfId="82" xr:uid="{00000000-0005-0000-0000-000048000000}"/>
    <cellStyle name="千分位 3 2" xfId="83" xr:uid="{00000000-0005-0000-0000-000049000000}"/>
    <cellStyle name="千分位 3 2 2" xfId="635" xr:uid="{00000000-0005-0000-0000-00004A000000}"/>
    <cellStyle name="千分位 3 3" xfId="634" xr:uid="{00000000-0005-0000-0000-00004B000000}"/>
    <cellStyle name="千分位 4" xfId="84" xr:uid="{00000000-0005-0000-0000-00004C000000}"/>
    <cellStyle name="千分位 4 2" xfId="636" xr:uid="{00000000-0005-0000-0000-00004D000000}"/>
    <cellStyle name="千分位 5" xfId="85" xr:uid="{00000000-0005-0000-0000-00004E000000}"/>
    <cellStyle name="千分位 5 2" xfId="637" xr:uid="{00000000-0005-0000-0000-00004F000000}"/>
    <cellStyle name="千分位 6" xfId="86" xr:uid="{00000000-0005-0000-0000-000050000000}"/>
    <cellStyle name="千分位 6 2" xfId="638" xr:uid="{00000000-0005-0000-0000-000051000000}"/>
    <cellStyle name="千分位 7" xfId="78" xr:uid="{00000000-0005-0000-0000-000052000000}"/>
    <cellStyle name="千分位 7 2" xfId="630" xr:uid="{00000000-0005-0000-0000-000053000000}"/>
    <cellStyle name="中等" xfId="38" builtinId="28" customBuiltin="1"/>
    <cellStyle name="中等 2" xfId="87" xr:uid="{00000000-0005-0000-0000-000055000000}"/>
    <cellStyle name="合計" xfId="39" builtinId="25" customBuiltin="1"/>
    <cellStyle name="合計 2" xfId="88" xr:uid="{00000000-0005-0000-0000-000057000000}"/>
    <cellStyle name="好" xfId="40" builtinId="26" customBuiltin="1"/>
    <cellStyle name="好 2" xfId="89" xr:uid="{00000000-0005-0000-0000-000059000000}"/>
    <cellStyle name="計算方式" xfId="41" builtinId="22" customBuiltin="1"/>
    <cellStyle name="計算方式 2" xfId="90" xr:uid="{00000000-0005-0000-0000-00005B000000}"/>
    <cellStyle name="貨幣 2" xfId="91" xr:uid="{00000000-0005-0000-0000-00005C000000}"/>
    <cellStyle name="貨幣 2 10" xfId="92" xr:uid="{00000000-0005-0000-0000-00005D000000}"/>
    <cellStyle name="貨幣 2 10 2" xfId="93" xr:uid="{00000000-0005-0000-0000-00005E000000}"/>
    <cellStyle name="貨幣 2 10 2 2" xfId="94" xr:uid="{00000000-0005-0000-0000-00005F000000}"/>
    <cellStyle name="貨幣 2 10 2 2 2" xfId="642" xr:uid="{00000000-0005-0000-0000-000060000000}"/>
    <cellStyle name="貨幣 2 10 2 3" xfId="641" xr:uid="{00000000-0005-0000-0000-000061000000}"/>
    <cellStyle name="貨幣 2 10 3" xfId="95" xr:uid="{00000000-0005-0000-0000-000062000000}"/>
    <cellStyle name="貨幣 2 10 3 2" xfId="643" xr:uid="{00000000-0005-0000-0000-000063000000}"/>
    <cellStyle name="貨幣 2 10 4" xfId="96" xr:uid="{00000000-0005-0000-0000-000064000000}"/>
    <cellStyle name="貨幣 2 10 4 2" xfId="644" xr:uid="{00000000-0005-0000-0000-000065000000}"/>
    <cellStyle name="貨幣 2 10 5" xfId="640" xr:uid="{00000000-0005-0000-0000-000066000000}"/>
    <cellStyle name="貨幣 2 11" xfId="97" xr:uid="{00000000-0005-0000-0000-000067000000}"/>
    <cellStyle name="貨幣 2 11 2" xfId="98" xr:uid="{00000000-0005-0000-0000-000068000000}"/>
    <cellStyle name="貨幣 2 11 2 2" xfId="99" xr:uid="{00000000-0005-0000-0000-000069000000}"/>
    <cellStyle name="貨幣 2 11 2 2 2" xfId="647" xr:uid="{00000000-0005-0000-0000-00006A000000}"/>
    <cellStyle name="貨幣 2 11 2 3" xfId="646" xr:uid="{00000000-0005-0000-0000-00006B000000}"/>
    <cellStyle name="貨幣 2 11 3" xfId="100" xr:uid="{00000000-0005-0000-0000-00006C000000}"/>
    <cellStyle name="貨幣 2 11 3 2" xfId="648" xr:uid="{00000000-0005-0000-0000-00006D000000}"/>
    <cellStyle name="貨幣 2 11 4" xfId="101" xr:uid="{00000000-0005-0000-0000-00006E000000}"/>
    <cellStyle name="貨幣 2 11 4 2" xfId="649" xr:uid="{00000000-0005-0000-0000-00006F000000}"/>
    <cellStyle name="貨幣 2 11 5" xfId="645" xr:uid="{00000000-0005-0000-0000-000070000000}"/>
    <cellStyle name="貨幣 2 12" xfId="102" xr:uid="{00000000-0005-0000-0000-000071000000}"/>
    <cellStyle name="貨幣 2 12 2" xfId="103" xr:uid="{00000000-0005-0000-0000-000072000000}"/>
    <cellStyle name="貨幣 2 12 2 2" xfId="104" xr:uid="{00000000-0005-0000-0000-000073000000}"/>
    <cellStyle name="貨幣 2 12 2 2 2" xfId="652" xr:uid="{00000000-0005-0000-0000-000074000000}"/>
    <cellStyle name="貨幣 2 12 2 3" xfId="651" xr:uid="{00000000-0005-0000-0000-000075000000}"/>
    <cellStyle name="貨幣 2 12 3" xfId="105" xr:uid="{00000000-0005-0000-0000-000076000000}"/>
    <cellStyle name="貨幣 2 12 3 2" xfId="653" xr:uid="{00000000-0005-0000-0000-000077000000}"/>
    <cellStyle name="貨幣 2 12 4" xfId="106" xr:uid="{00000000-0005-0000-0000-000078000000}"/>
    <cellStyle name="貨幣 2 12 4 2" xfId="654" xr:uid="{00000000-0005-0000-0000-000079000000}"/>
    <cellStyle name="貨幣 2 12 5" xfId="650" xr:uid="{00000000-0005-0000-0000-00007A000000}"/>
    <cellStyle name="貨幣 2 13" xfId="107" xr:uid="{00000000-0005-0000-0000-00007B000000}"/>
    <cellStyle name="貨幣 2 13 2" xfId="108" xr:uid="{00000000-0005-0000-0000-00007C000000}"/>
    <cellStyle name="貨幣 2 13 2 2" xfId="109" xr:uid="{00000000-0005-0000-0000-00007D000000}"/>
    <cellStyle name="貨幣 2 13 2 2 2" xfId="657" xr:uid="{00000000-0005-0000-0000-00007E000000}"/>
    <cellStyle name="貨幣 2 13 2 3" xfId="656" xr:uid="{00000000-0005-0000-0000-00007F000000}"/>
    <cellStyle name="貨幣 2 13 3" xfId="110" xr:uid="{00000000-0005-0000-0000-000080000000}"/>
    <cellStyle name="貨幣 2 13 3 2" xfId="658" xr:uid="{00000000-0005-0000-0000-000081000000}"/>
    <cellStyle name="貨幣 2 13 4" xfId="111" xr:uid="{00000000-0005-0000-0000-000082000000}"/>
    <cellStyle name="貨幣 2 13 4 2" xfId="659" xr:uid="{00000000-0005-0000-0000-000083000000}"/>
    <cellStyle name="貨幣 2 13 5" xfId="655" xr:uid="{00000000-0005-0000-0000-000084000000}"/>
    <cellStyle name="貨幣 2 14" xfId="112" xr:uid="{00000000-0005-0000-0000-000085000000}"/>
    <cellStyle name="貨幣 2 14 2" xfId="113" xr:uid="{00000000-0005-0000-0000-000086000000}"/>
    <cellStyle name="貨幣 2 14 2 2" xfId="661" xr:uid="{00000000-0005-0000-0000-000087000000}"/>
    <cellStyle name="貨幣 2 14 3" xfId="114" xr:uid="{00000000-0005-0000-0000-000088000000}"/>
    <cellStyle name="貨幣 2 14 3 2" xfId="662" xr:uid="{00000000-0005-0000-0000-000089000000}"/>
    <cellStyle name="貨幣 2 14 4" xfId="660" xr:uid="{00000000-0005-0000-0000-00008A000000}"/>
    <cellStyle name="貨幣 2 15" xfId="115" xr:uid="{00000000-0005-0000-0000-00008B000000}"/>
    <cellStyle name="貨幣 2 15 2" xfId="116" xr:uid="{00000000-0005-0000-0000-00008C000000}"/>
    <cellStyle name="貨幣 2 15 2 2" xfId="664" xr:uid="{00000000-0005-0000-0000-00008D000000}"/>
    <cellStyle name="貨幣 2 15 3" xfId="663" xr:uid="{00000000-0005-0000-0000-00008E000000}"/>
    <cellStyle name="貨幣 2 16" xfId="117" xr:uid="{00000000-0005-0000-0000-00008F000000}"/>
    <cellStyle name="貨幣 2 16 2" xfId="665" xr:uid="{00000000-0005-0000-0000-000090000000}"/>
    <cellStyle name="貨幣 2 17" xfId="118" xr:uid="{00000000-0005-0000-0000-000091000000}"/>
    <cellStyle name="貨幣 2 17 2" xfId="666" xr:uid="{00000000-0005-0000-0000-000092000000}"/>
    <cellStyle name="貨幣 2 18" xfId="119" xr:uid="{00000000-0005-0000-0000-000093000000}"/>
    <cellStyle name="貨幣 2 18 2" xfId="667" xr:uid="{00000000-0005-0000-0000-000094000000}"/>
    <cellStyle name="貨幣 2 19" xfId="639" xr:uid="{00000000-0005-0000-0000-000095000000}"/>
    <cellStyle name="貨幣 2 2" xfId="120" xr:uid="{00000000-0005-0000-0000-000096000000}"/>
    <cellStyle name="貨幣 2 2 10" xfId="121" xr:uid="{00000000-0005-0000-0000-000097000000}"/>
    <cellStyle name="貨幣 2 2 10 2" xfId="669" xr:uid="{00000000-0005-0000-0000-000098000000}"/>
    <cellStyle name="貨幣 2 2 11" xfId="122" xr:uid="{00000000-0005-0000-0000-000099000000}"/>
    <cellStyle name="貨幣 2 2 11 2" xfId="670" xr:uid="{00000000-0005-0000-0000-00009A000000}"/>
    <cellStyle name="貨幣 2 2 12" xfId="668" xr:uid="{00000000-0005-0000-0000-00009B000000}"/>
    <cellStyle name="貨幣 2 2 2" xfId="123" xr:uid="{00000000-0005-0000-0000-00009C000000}"/>
    <cellStyle name="貨幣 2 2 2 2" xfId="124" xr:uid="{00000000-0005-0000-0000-00009D000000}"/>
    <cellStyle name="貨幣 2 2 2 2 2" xfId="125" xr:uid="{00000000-0005-0000-0000-00009E000000}"/>
    <cellStyle name="貨幣 2 2 2 2 2 2" xfId="126" xr:uid="{00000000-0005-0000-0000-00009F000000}"/>
    <cellStyle name="貨幣 2 2 2 2 2 2 2" xfId="127" xr:uid="{00000000-0005-0000-0000-0000A0000000}"/>
    <cellStyle name="貨幣 2 2 2 2 2 2 2 2" xfId="128" xr:uid="{00000000-0005-0000-0000-0000A1000000}"/>
    <cellStyle name="貨幣 2 2 2 2 2 2 2 2 2" xfId="676" xr:uid="{00000000-0005-0000-0000-0000A2000000}"/>
    <cellStyle name="貨幣 2 2 2 2 2 2 2 3" xfId="675" xr:uid="{00000000-0005-0000-0000-0000A3000000}"/>
    <cellStyle name="貨幣 2 2 2 2 2 2 3" xfId="129" xr:uid="{00000000-0005-0000-0000-0000A4000000}"/>
    <cellStyle name="貨幣 2 2 2 2 2 2 3 2" xfId="677" xr:uid="{00000000-0005-0000-0000-0000A5000000}"/>
    <cellStyle name="貨幣 2 2 2 2 2 2 4" xfId="130" xr:uid="{00000000-0005-0000-0000-0000A6000000}"/>
    <cellStyle name="貨幣 2 2 2 2 2 2 4 2" xfId="678" xr:uid="{00000000-0005-0000-0000-0000A7000000}"/>
    <cellStyle name="貨幣 2 2 2 2 2 2 5" xfId="674" xr:uid="{00000000-0005-0000-0000-0000A8000000}"/>
    <cellStyle name="貨幣 2 2 2 2 2 3" xfId="131" xr:uid="{00000000-0005-0000-0000-0000A9000000}"/>
    <cellStyle name="貨幣 2 2 2 2 2 3 2" xfId="132" xr:uid="{00000000-0005-0000-0000-0000AA000000}"/>
    <cellStyle name="貨幣 2 2 2 2 2 3 2 2" xfId="133" xr:uid="{00000000-0005-0000-0000-0000AB000000}"/>
    <cellStyle name="貨幣 2 2 2 2 2 3 2 2 2" xfId="681" xr:uid="{00000000-0005-0000-0000-0000AC000000}"/>
    <cellStyle name="貨幣 2 2 2 2 2 3 2 3" xfId="680" xr:uid="{00000000-0005-0000-0000-0000AD000000}"/>
    <cellStyle name="貨幣 2 2 2 2 2 3 3" xfId="134" xr:uid="{00000000-0005-0000-0000-0000AE000000}"/>
    <cellStyle name="貨幣 2 2 2 2 2 3 3 2" xfId="682" xr:uid="{00000000-0005-0000-0000-0000AF000000}"/>
    <cellStyle name="貨幣 2 2 2 2 2 3 4" xfId="135" xr:uid="{00000000-0005-0000-0000-0000B0000000}"/>
    <cellStyle name="貨幣 2 2 2 2 2 3 4 2" xfId="683" xr:uid="{00000000-0005-0000-0000-0000B1000000}"/>
    <cellStyle name="貨幣 2 2 2 2 2 3 5" xfId="679" xr:uid="{00000000-0005-0000-0000-0000B2000000}"/>
    <cellStyle name="貨幣 2 2 2 2 2 4" xfId="136" xr:uid="{00000000-0005-0000-0000-0000B3000000}"/>
    <cellStyle name="貨幣 2 2 2 2 2 4 2" xfId="137" xr:uid="{00000000-0005-0000-0000-0000B4000000}"/>
    <cellStyle name="貨幣 2 2 2 2 2 4 2 2" xfId="685" xr:uid="{00000000-0005-0000-0000-0000B5000000}"/>
    <cellStyle name="貨幣 2 2 2 2 2 4 3" xfId="684" xr:uid="{00000000-0005-0000-0000-0000B6000000}"/>
    <cellStyle name="貨幣 2 2 2 2 2 5" xfId="138" xr:uid="{00000000-0005-0000-0000-0000B7000000}"/>
    <cellStyle name="貨幣 2 2 2 2 2 5 2" xfId="686" xr:uid="{00000000-0005-0000-0000-0000B8000000}"/>
    <cellStyle name="貨幣 2 2 2 2 2 6" xfId="139" xr:uid="{00000000-0005-0000-0000-0000B9000000}"/>
    <cellStyle name="貨幣 2 2 2 2 2 6 2" xfId="687" xr:uid="{00000000-0005-0000-0000-0000BA000000}"/>
    <cellStyle name="貨幣 2 2 2 2 2 7" xfId="673" xr:uid="{00000000-0005-0000-0000-0000BB000000}"/>
    <cellStyle name="貨幣 2 2 2 2 3" xfId="140" xr:uid="{00000000-0005-0000-0000-0000BC000000}"/>
    <cellStyle name="貨幣 2 2 2 2 3 2" xfId="141" xr:uid="{00000000-0005-0000-0000-0000BD000000}"/>
    <cellStyle name="貨幣 2 2 2 2 3 2 2" xfId="142" xr:uid="{00000000-0005-0000-0000-0000BE000000}"/>
    <cellStyle name="貨幣 2 2 2 2 3 2 2 2" xfId="143" xr:uid="{00000000-0005-0000-0000-0000BF000000}"/>
    <cellStyle name="貨幣 2 2 2 2 3 2 2 2 2" xfId="691" xr:uid="{00000000-0005-0000-0000-0000C0000000}"/>
    <cellStyle name="貨幣 2 2 2 2 3 2 2 3" xfId="690" xr:uid="{00000000-0005-0000-0000-0000C1000000}"/>
    <cellStyle name="貨幣 2 2 2 2 3 2 3" xfId="144" xr:uid="{00000000-0005-0000-0000-0000C2000000}"/>
    <cellStyle name="貨幣 2 2 2 2 3 2 3 2" xfId="692" xr:uid="{00000000-0005-0000-0000-0000C3000000}"/>
    <cellStyle name="貨幣 2 2 2 2 3 2 4" xfId="145" xr:uid="{00000000-0005-0000-0000-0000C4000000}"/>
    <cellStyle name="貨幣 2 2 2 2 3 2 4 2" xfId="693" xr:uid="{00000000-0005-0000-0000-0000C5000000}"/>
    <cellStyle name="貨幣 2 2 2 2 3 2 5" xfId="689" xr:uid="{00000000-0005-0000-0000-0000C6000000}"/>
    <cellStyle name="貨幣 2 2 2 2 3 3" xfId="146" xr:uid="{00000000-0005-0000-0000-0000C7000000}"/>
    <cellStyle name="貨幣 2 2 2 2 3 3 2" xfId="147" xr:uid="{00000000-0005-0000-0000-0000C8000000}"/>
    <cellStyle name="貨幣 2 2 2 2 3 3 2 2" xfId="148" xr:uid="{00000000-0005-0000-0000-0000C9000000}"/>
    <cellStyle name="貨幣 2 2 2 2 3 3 2 2 2" xfId="696" xr:uid="{00000000-0005-0000-0000-0000CA000000}"/>
    <cellStyle name="貨幣 2 2 2 2 3 3 2 3" xfId="695" xr:uid="{00000000-0005-0000-0000-0000CB000000}"/>
    <cellStyle name="貨幣 2 2 2 2 3 3 3" xfId="149" xr:uid="{00000000-0005-0000-0000-0000CC000000}"/>
    <cellStyle name="貨幣 2 2 2 2 3 3 3 2" xfId="697" xr:uid="{00000000-0005-0000-0000-0000CD000000}"/>
    <cellStyle name="貨幣 2 2 2 2 3 3 4" xfId="150" xr:uid="{00000000-0005-0000-0000-0000CE000000}"/>
    <cellStyle name="貨幣 2 2 2 2 3 3 4 2" xfId="698" xr:uid="{00000000-0005-0000-0000-0000CF000000}"/>
    <cellStyle name="貨幣 2 2 2 2 3 3 5" xfId="694" xr:uid="{00000000-0005-0000-0000-0000D0000000}"/>
    <cellStyle name="貨幣 2 2 2 2 3 4" xfId="151" xr:uid="{00000000-0005-0000-0000-0000D1000000}"/>
    <cellStyle name="貨幣 2 2 2 2 3 4 2" xfId="152" xr:uid="{00000000-0005-0000-0000-0000D2000000}"/>
    <cellStyle name="貨幣 2 2 2 2 3 4 2 2" xfId="700" xr:uid="{00000000-0005-0000-0000-0000D3000000}"/>
    <cellStyle name="貨幣 2 2 2 2 3 4 3" xfId="699" xr:uid="{00000000-0005-0000-0000-0000D4000000}"/>
    <cellStyle name="貨幣 2 2 2 2 3 5" xfId="153" xr:uid="{00000000-0005-0000-0000-0000D5000000}"/>
    <cellStyle name="貨幣 2 2 2 2 3 5 2" xfId="701" xr:uid="{00000000-0005-0000-0000-0000D6000000}"/>
    <cellStyle name="貨幣 2 2 2 2 3 6" xfId="154" xr:uid="{00000000-0005-0000-0000-0000D7000000}"/>
    <cellStyle name="貨幣 2 2 2 2 3 6 2" xfId="702" xr:uid="{00000000-0005-0000-0000-0000D8000000}"/>
    <cellStyle name="貨幣 2 2 2 2 3 7" xfId="688" xr:uid="{00000000-0005-0000-0000-0000D9000000}"/>
    <cellStyle name="貨幣 2 2 2 2 4" xfId="155" xr:uid="{00000000-0005-0000-0000-0000DA000000}"/>
    <cellStyle name="貨幣 2 2 2 2 4 2" xfId="156" xr:uid="{00000000-0005-0000-0000-0000DB000000}"/>
    <cellStyle name="貨幣 2 2 2 2 4 2 2" xfId="157" xr:uid="{00000000-0005-0000-0000-0000DC000000}"/>
    <cellStyle name="貨幣 2 2 2 2 4 2 2 2" xfId="705" xr:uid="{00000000-0005-0000-0000-0000DD000000}"/>
    <cellStyle name="貨幣 2 2 2 2 4 2 3" xfId="704" xr:uid="{00000000-0005-0000-0000-0000DE000000}"/>
    <cellStyle name="貨幣 2 2 2 2 4 3" xfId="158" xr:uid="{00000000-0005-0000-0000-0000DF000000}"/>
    <cellStyle name="貨幣 2 2 2 2 4 3 2" xfId="706" xr:uid="{00000000-0005-0000-0000-0000E0000000}"/>
    <cellStyle name="貨幣 2 2 2 2 4 4" xfId="159" xr:uid="{00000000-0005-0000-0000-0000E1000000}"/>
    <cellStyle name="貨幣 2 2 2 2 4 4 2" xfId="707" xr:uid="{00000000-0005-0000-0000-0000E2000000}"/>
    <cellStyle name="貨幣 2 2 2 2 4 5" xfId="703" xr:uid="{00000000-0005-0000-0000-0000E3000000}"/>
    <cellStyle name="貨幣 2 2 2 2 5" xfId="160" xr:uid="{00000000-0005-0000-0000-0000E4000000}"/>
    <cellStyle name="貨幣 2 2 2 2 5 2" xfId="161" xr:uid="{00000000-0005-0000-0000-0000E5000000}"/>
    <cellStyle name="貨幣 2 2 2 2 5 2 2" xfId="162" xr:uid="{00000000-0005-0000-0000-0000E6000000}"/>
    <cellStyle name="貨幣 2 2 2 2 5 2 2 2" xfId="710" xr:uid="{00000000-0005-0000-0000-0000E7000000}"/>
    <cellStyle name="貨幣 2 2 2 2 5 2 3" xfId="709" xr:uid="{00000000-0005-0000-0000-0000E8000000}"/>
    <cellStyle name="貨幣 2 2 2 2 5 3" xfId="163" xr:uid="{00000000-0005-0000-0000-0000E9000000}"/>
    <cellStyle name="貨幣 2 2 2 2 5 3 2" xfId="711" xr:uid="{00000000-0005-0000-0000-0000EA000000}"/>
    <cellStyle name="貨幣 2 2 2 2 5 4" xfId="164" xr:uid="{00000000-0005-0000-0000-0000EB000000}"/>
    <cellStyle name="貨幣 2 2 2 2 5 4 2" xfId="712" xr:uid="{00000000-0005-0000-0000-0000EC000000}"/>
    <cellStyle name="貨幣 2 2 2 2 5 5" xfId="708" xr:uid="{00000000-0005-0000-0000-0000ED000000}"/>
    <cellStyle name="貨幣 2 2 2 2 6" xfId="165" xr:uid="{00000000-0005-0000-0000-0000EE000000}"/>
    <cellStyle name="貨幣 2 2 2 2 6 2" xfId="166" xr:uid="{00000000-0005-0000-0000-0000EF000000}"/>
    <cellStyle name="貨幣 2 2 2 2 6 2 2" xfId="714" xr:uid="{00000000-0005-0000-0000-0000F0000000}"/>
    <cellStyle name="貨幣 2 2 2 2 6 3" xfId="713" xr:uid="{00000000-0005-0000-0000-0000F1000000}"/>
    <cellStyle name="貨幣 2 2 2 2 7" xfId="167" xr:uid="{00000000-0005-0000-0000-0000F2000000}"/>
    <cellStyle name="貨幣 2 2 2 2 7 2" xfId="715" xr:uid="{00000000-0005-0000-0000-0000F3000000}"/>
    <cellStyle name="貨幣 2 2 2 2 8" xfId="168" xr:uid="{00000000-0005-0000-0000-0000F4000000}"/>
    <cellStyle name="貨幣 2 2 2 2 8 2" xfId="716" xr:uid="{00000000-0005-0000-0000-0000F5000000}"/>
    <cellStyle name="貨幣 2 2 2 2 9" xfId="672" xr:uid="{00000000-0005-0000-0000-0000F6000000}"/>
    <cellStyle name="貨幣 2 2 2 3" xfId="169" xr:uid="{00000000-0005-0000-0000-0000F7000000}"/>
    <cellStyle name="貨幣 2 2 2 3 2" xfId="170" xr:uid="{00000000-0005-0000-0000-0000F8000000}"/>
    <cellStyle name="貨幣 2 2 2 3 2 2" xfId="171" xr:uid="{00000000-0005-0000-0000-0000F9000000}"/>
    <cellStyle name="貨幣 2 2 2 3 2 2 2" xfId="172" xr:uid="{00000000-0005-0000-0000-0000FA000000}"/>
    <cellStyle name="貨幣 2 2 2 3 2 2 2 2" xfId="720" xr:uid="{00000000-0005-0000-0000-0000FB000000}"/>
    <cellStyle name="貨幣 2 2 2 3 2 2 3" xfId="719" xr:uid="{00000000-0005-0000-0000-0000FC000000}"/>
    <cellStyle name="貨幣 2 2 2 3 2 3" xfId="173" xr:uid="{00000000-0005-0000-0000-0000FD000000}"/>
    <cellStyle name="貨幣 2 2 2 3 2 3 2" xfId="721" xr:uid="{00000000-0005-0000-0000-0000FE000000}"/>
    <cellStyle name="貨幣 2 2 2 3 2 4" xfId="174" xr:uid="{00000000-0005-0000-0000-0000FF000000}"/>
    <cellStyle name="貨幣 2 2 2 3 2 4 2" xfId="722" xr:uid="{00000000-0005-0000-0000-000000010000}"/>
    <cellStyle name="貨幣 2 2 2 3 2 5" xfId="718" xr:uid="{00000000-0005-0000-0000-000001010000}"/>
    <cellStyle name="貨幣 2 2 2 3 3" xfId="175" xr:uid="{00000000-0005-0000-0000-000002010000}"/>
    <cellStyle name="貨幣 2 2 2 3 3 2" xfId="176" xr:uid="{00000000-0005-0000-0000-000003010000}"/>
    <cellStyle name="貨幣 2 2 2 3 3 2 2" xfId="177" xr:uid="{00000000-0005-0000-0000-000004010000}"/>
    <cellStyle name="貨幣 2 2 2 3 3 2 2 2" xfId="725" xr:uid="{00000000-0005-0000-0000-000005010000}"/>
    <cellStyle name="貨幣 2 2 2 3 3 2 3" xfId="724" xr:uid="{00000000-0005-0000-0000-000006010000}"/>
    <cellStyle name="貨幣 2 2 2 3 3 3" xfId="178" xr:uid="{00000000-0005-0000-0000-000007010000}"/>
    <cellStyle name="貨幣 2 2 2 3 3 3 2" xfId="726" xr:uid="{00000000-0005-0000-0000-000008010000}"/>
    <cellStyle name="貨幣 2 2 2 3 3 4" xfId="179" xr:uid="{00000000-0005-0000-0000-000009010000}"/>
    <cellStyle name="貨幣 2 2 2 3 3 4 2" xfId="727" xr:uid="{00000000-0005-0000-0000-00000A010000}"/>
    <cellStyle name="貨幣 2 2 2 3 3 5" xfId="723" xr:uid="{00000000-0005-0000-0000-00000B010000}"/>
    <cellStyle name="貨幣 2 2 2 3 4" xfId="180" xr:uid="{00000000-0005-0000-0000-00000C010000}"/>
    <cellStyle name="貨幣 2 2 2 3 4 2" xfId="181" xr:uid="{00000000-0005-0000-0000-00000D010000}"/>
    <cellStyle name="貨幣 2 2 2 3 4 2 2" xfId="729" xr:uid="{00000000-0005-0000-0000-00000E010000}"/>
    <cellStyle name="貨幣 2 2 2 3 4 3" xfId="728" xr:uid="{00000000-0005-0000-0000-00000F010000}"/>
    <cellStyle name="貨幣 2 2 2 3 5" xfId="182" xr:uid="{00000000-0005-0000-0000-000010010000}"/>
    <cellStyle name="貨幣 2 2 2 3 5 2" xfId="730" xr:uid="{00000000-0005-0000-0000-000011010000}"/>
    <cellStyle name="貨幣 2 2 2 3 6" xfId="183" xr:uid="{00000000-0005-0000-0000-000012010000}"/>
    <cellStyle name="貨幣 2 2 2 3 6 2" xfId="731" xr:uid="{00000000-0005-0000-0000-000013010000}"/>
    <cellStyle name="貨幣 2 2 2 3 7" xfId="717" xr:uid="{00000000-0005-0000-0000-000014010000}"/>
    <cellStyle name="貨幣 2 2 2 4" xfId="184" xr:uid="{00000000-0005-0000-0000-000015010000}"/>
    <cellStyle name="貨幣 2 2 2 4 2" xfId="185" xr:uid="{00000000-0005-0000-0000-000016010000}"/>
    <cellStyle name="貨幣 2 2 2 4 2 2" xfId="186" xr:uid="{00000000-0005-0000-0000-000017010000}"/>
    <cellStyle name="貨幣 2 2 2 4 2 2 2" xfId="734" xr:uid="{00000000-0005-0000-0000-000018010000}"/>
    <cellStyle name="貨幣 2 2 2 4 2 3" xfId="733" xr:uid="{00000000-0005-0000-0000-000019010000}"/>
    <cellStyle name="貨幣 2 2 2 4 3" xfId="187" xr:uid="{00000000-0005-0000-0000-00001A010000}"/>
    <cellStyle name="貨幣 2 2 2 4 3 2" xfId="735" xr:uid="{00000000-0005-0000-0000-00001B010000}"/>
    <cellStyle name="貨幣 2 2 2 4 4" xfId="188" xr:uid="{00000000-0005-0000-0000-00001C010000}"/>
    <cellStyle name="貨幣 2 2 2 4 4 2" xfId="736" xr:uid="{00000000-0005-0000-0000-00001D010000}"/>
    <cellStyle name="貨幣 2 2 2 4 5" xfId="732" xr:uid="{00000000-0005-0000-0000-00001E010000}"/>
    <cellStyle name="貨幣 2 2 2 5" xfId="189" xr:uid="{00000000-0005-0000-0000-00001F010000}"/>
    <cellStyle name="貨幣 2 2 2 5 2" xfId="190" xr:uid="{00000000-0005-0000-0000-000020010000}"/>
    <cellStyle name="貨幣 2 2 2 5 2 2" xfId="191" xr:uid="{00000000-0005-0000-0000-000021010000}"/>
    <cellStyle name="貨幣 2 2 2 5 2 2 2" xfId="739" xr:uid="{00000000-0005-0000-0000-000022010000}"/>
    <cellStyle name="貨幣 2 2 2 5 2 3" xfId="738" xr:uid="{00000000-0005-0000-0000-000023010000}"/>
    <cellStyle name="貨幣 2 2 2 5 3" xfId="192" xr:uid="{00000000-0005-0000-0000-000024010000}"/>
    <cellStyle name="貨幣 2 2 2 5 3 2" xfId="740" xr:uid="{00000000-0005-0000-0000-000025010000}"/>
    <cellStyle name="貨幣 2 2 2 5 4" xfId="193" xr:uid="{00000000-0005-0000-0000-000026010000}"/>
    <cellStyle name="貨幣 2 2 2 5 4 2" xfId="741" xr:uid="{00000000-0005-0000-0000-000027010000}"/>
    <cellStyle name="貨幣 2 2 2 5 5" xfId="737" xr:uid="{00000000-0005-0000-0000-000028010000}"/>
    <cellStyle name="貨幣 2 2 2 6" xfId="194" xr:uid="{00000000-0005-0000-0000-000029010000}"/>
    <cellStyle name="貨幣 2 2 2 6 2" xfId="195" xr:uid="{00000000-0005-0000-0000-00002A010000}"/>
    <cellStyle name="貨幣 2 2 2 6 2 2" xfId="743" xr:uid="{00000000-0005-0000-0000-00002B010000}"/>
    <cellStyle name="貨幣 2 2 2 6 3" xfId="742" xr:uid="{00000000-0005-0000-0000-00002C010000}"/>
    <cellStyle name="貨幣 2 2 2 7" xfId="196" xr:uid="{00000000-0005-0000-0000-00002D010000}"/>
    <cellStyle name="貨幣 2 2 2 7 2" xfId="744" xr:uid="{00000000-0005-0000-0000-00002E010000}"/>
    <cellStyle name="貨幣 2 2 2 8" xfId="197" xr:uid="{00000000-0005-0000-0000-00002F010000}"/>
    <cellStyle name="貨幣 2 2 2 8 2" xfId="745" xr:uid="{00000000-0005-0000-0000-000030010000}"/>
    <cellStyle name="貨幣 2 2 2 9" xfId="671" xr:uid="{00000000-0005-0000-0000-000031010000}"/>
    <cellStyle name="貨幣 2 2 3" xfId="198" xr:uid="{00000000-0005-0000-0000-000032010000}"/>
    <cellStyle name="貨幣 2 2 3 2" xfId="199" xr:uid="{00000000-0005-0000-0000-000033010000}"/>
    <cellStyle name="貨幣 2 2 3 2 2" xfId="200" xr:uid="{00000000-0005-0000-0000-000034010000}"/>
    <cellStyle name="貨幣 2 2 3 2 2 2" xfId="201" xr:uid="{00000000-0005-0000-0000-000035010000}"/>
    <cellStyle name="貨幣 2 2 3 2 2 2 2" xfId="202" xr:uid="{00000000-0005-0000-0000-000036010000}"/>
    <cellStyle name="貨幣 2 2 3 2 2 2 2 2" xfId="750" xr:uid="{00000000-0005-0000-0000-000037010000}"/>
    <cellStyle name="貨幣 2 2 3 2 2 2 3" xfId="749" xr:uid="{00000000-0005-0000-0000-000038010000}"/>
    <cellStyle name="貨幣 2 2 3 2 2 3" xfId="203" xr:uid="{00000000-0005-0000-0000-000039010000}"/>
    <cellStyle name="貨幣 2 2 3 2 2 3 2" xfId="751" xr:uid="{00000000-0005-0000-0000-00003A010000}"/>
    <cellStyle name="貨幣 2 2 3 2 2 4" xfId="204" xr:uid="{00000000-0005-0000-0000-00003B010000}"/>
    <cellStyle name="貨幣 2 2 3 2 2 4 2" xfId="752" xr:uid="{00000000-0005-0000-0000-00003C010000}"/>
    <cellStyle name="貨幣 2 2 3 2 2 5" xfId="748" xr:uid="{00000000-0005-0000-0000-00003D010000}"/>
    <cellStyle name="貨幣 2 2 3 2 3" xfId="205" xr:uid="{00000000-0005-0000-0000-00003E010000}"/>
    <cellStyle name="貨幣 2 2 3 2 3 2" xfId="206" xr:uid="{00000000-0005-0000-0000-00003F010000}"/>
    <cellStyle name="貨幣 2 2 3 2 3 2 2" xfId="207" xr:uid="{00000000-0005-0000-0000-000040010000}"/>
    <cellStyle name="貨幣 2 2 3 2 3 2 2 2" xfId="755" xr:uid="{00000000-0005-0000-0000-000041010000}"/>
    <cellStyle name="貨幣 2 2 3 2 3 2 3" xfId="754" xr:uid="{00000000-0005-0000-0000-000042010000}"/>
    <cellStyle name="貨幣 2 2 3 2 3 3" xfId="208" xr:uid="{00000000-0005-0000-0000-000043010000}"/>
    <cellStyle name="貨幣 2 2 3 2 3 3 2" xfId="756" xr:uid="{00000000-0005-0000-0000-000044010000}"/>
    <cellStyle name="貨幣 2 2 3 2 3 4" xfId="209" xr:uid="{00000000-0005-0000-0000-000045010000}"/>
    <cellStyle name="貨幣 2 2 3 2 3 4 2" xfId="757" xr:uid="{00000000-0005-0000-0000-000046010000}"/>
    <cellStyle name="貨幣 2 2 3 2 3 5" xfId="753" xr:uid="{00000000-0005-0000-0000-000047010000}"/>
    <cellStyle name="貨幣 2 2 3 2 4" xfId="210" xr:uid="{00000000-0005-0000-0000-000048010000}"/>
    <cellStyle name="貨幣 2 2 3 2 4 2" xfId="211" xr:uid="{00000000-0005-0000-0000-000049010000}"/>
    <cellStyle name="貨幣 2 2 3 2 4 2 2" xfId="759" xr:uid="{00000000-0005-0000-0000-00004A010000}"/>
    <cellStyle name="貨幣 2 2 3 2 4 3" xfId="758" xr:uid="{00000000-0005-0000-0000-00004B010000}"/>
    <cellStyle name="貨幣 2 2 3 2 5" xfId="212" xr:uid="{00000000-0005-0000-0000-00004C010000}"/>
    <cellStyle name="貨幣 2 2 3 2 5 2" xfId="760" xr:uid="{00000000-0005-0000-0000-00004D010000}"/>
    <cellStyle name="貨幣 2 2 3 2 6" xfId="213" xr:uid="{00000000-0005-0000-0000-00004E010000}"/>
    <cellStyle name="貨幣 2 2 3 2 6 2" xfId="761" xr:uid="{00000000-0005-0000-0000-00004F010000}"/>
    <cellStyle name="貨幣 2 2 3 2 7" xfId="747" xr:uid="{00000000-0005-0000-0000-000050010000}"/>
    <cellStyle name="貨幣 2 2 3 3" xfId="214" xr:uid="{00000000-0005-0000-0000-000051010000}"/>
    <cellStyle name="貨幣 2 2 3 3 2" xfId="215" xr:uid="{00000000-0005-0000-0000-000052010000}"/>
    <cellStyle name="貨幣 2 2 3 3 2 2" xfId="216" xr:uid="{00000000-0005-0000-0000-000053010000}"/>
    <cellStyle name="貨幣 2 2 3 3 2 2 2" xfId="764" xr:uid="{00000000-0005-0000-0000-000054010000}"/>
    <cellStyle name="貨幣 2 2 3 3 2 3" xfId="763" xr:uid="{00000000-0005-0000-0000-000055010000}"/>
    <cellStyle name="貨幣 2 2 3 3 3" xfId="217" xr:uid="{00000000-0005-0000-0000-000056010000}"/>
    <cellStyle name="貨幣 2 2 3 3 3 2" xfId="765" xr:uid="{00000000-0005-0000-0000-000057010000}"/>
    <cellStyle name="貨幣 2 2 3 3 4" xfId="218" xr:uid="{00000000-0005-0000-0000-000058010000}"/>
    <cellStyle name="貨幣 2 2 3 3 4 2" xfId="766" xr:uid="{00000000-0005-0000-0000-000059010000}"/>
    <cellStyle name="貨幣 2 2 3 3 5" xfId="762" xr:uid="{00000000-0005-0000-0000-00005A010000}"/>
    <cellStyle name="貨幣 2 2 3 4" xfId="219" xr:uid="{00000000-0005-0000-0000-00005B010000}"/>
    <cellStyle name="貨幣 2 2 3 4 2" xfId="220" xr:uid="{00000000-0005-0000-0000-00005C010000}"/>
    <cellStyle name="貨幣 2 2 3 4 2 2" xfId="221" xr:uid="{00000000-0005-0000-0000-00005D010000}"/>
    <cellStyle name="貨幣 2 2 3 4 2 2 2" xfId="769" xr:uid="{00000000-0005-0000-0000-00005E010000}"/>
    <cellStyle name="貨幣 2 2 3 4 2 3" xfId="768" xr:uid="{00000000-0005-0000-0000-00005F010000}"/>
    <cellStyle name="貨幣 2 2 3 4 3" xfId="222" xr:uid="{00000000-0005-0000-0000-000060010000}"/>
    <cellStyle name="貨幣 2 2 3 4 3 2" xfId="770" xr:uid="{00000000-0005-0000-0000-000061010000}"/>
    <cellStyle name="貨幣 2 2 3 4 4" xfId="223" xr:uid="{00000000-0005-0000-0000-000062010000}"/>
    <cellStyle name="貨幣 2 2 3 4 4 2" xfId="771" xr:uid="{00000000-0005-0000-0000-000063010000}"/>
    <cellStyle name="貨幣 2 2 3 4 5" xfId="767" xr:uid="{00000000-0005-0000-0000-000064010000}"/>
    <cellStyle name="貨幣 2 2 3 5" xfId="224" xr:uid="{00000000-0005-0000-0000-000065010000}"/>
    <cellStyle name="貨幣 2 2 3 5 2" xfId="225" xr:uid="{00000000-0005-0000-0000-000066010000}"/>
    <cellStyle name="貨幣 2 2 3 5 2 2" xfId="773" xr:uid="{00000000-0005-0000-0000-000067010000}"/>
    <cellStyle name="貨幣 2 2 3 5 3" xfId="772" xr:uid="{00000000-0005-0000-0000-000068010000}"/>
    <cellStyle name="貨幣 2 2 3 6" xfId="226" xr:uid="{00000000-0005-0000-0000-000069010000}"/>
    <cellStyle name="貨幣 2 2 3 6 2" xfId="774" xr:uid="{00000000-0005-0000-0000-00006A010000}"/>
    <cellStyle name="貨幣 2 2 3 7" xfId="227" xr:uid="{00000000-0005-0000-0000-00006B010000}"/>
    <cellStyle name="貨幣 2 2 3 7 2" xfId="775" xr:uid="{00000000-0005-0000-0000-00006C010000}"/>
    <cellStyle name="貨幣 2 2 3 8" xfId="746" xr:uid="{00000000-0005-0000-0000-00006D010000}"/>
    <cellStyle name="貨幣 2 2 4" xfId="228" xr:uid="{00000000-0005-0000-0000-00006E010000}"/>
    <cellStyle name="貨幣 2 2 4 2" xfId="229" xr:uid="{00000000-0005-0000-0000-00006F010000}"/>
    <cellStyle name="貨幣 2 2 4 2 2" xfId="230" xr:uid="{00000000-0005-0000-0000-000070010000}"/>
    <cellStyle name="貨幣 2 2 4 2 2 2" xfId="231" xr:uid="{00000000-0005-0000-0000-000071010000}"/>
    <cellStyle name="貨幣 2 2 4 2 2 2 2" xfId="232" xr:uid="{00000000-0005-0000-0000-000072010000}"/>
    <cellStyle name="貨幣 2 2 4 2 2 2 2 2" xfId="780" xr:uid="{00000000-0005-0000-0000-000073010000}"/>
    <cellStyle name="貨幣 2 2 4 2 2 2 3" xfId="779" xr:uid="{00000000-0005-0000-0000-000074010000}"/>
    <cellStyle name="貨幣 2 2 4 2 2 3" xfId="233" xr:uid="{00000000-0005-0000-0000-000075010000}"/>
    <cellStyle name="貨幣 2 2 4 2 2 3 2" xfId="781" xr:uid="{00000000-0005-0000-0000-000076010000}"/>
    <cellStyle name="貨幣 2 2 4 2 2 4" xfId="234" xr:uid="{00000000-0005-0000-0000-000077010000}"/>
    <cellStyle name="貨幣 2 2 4 2 2 4 2" xfId="782" xr:uid="{00000000-0005-0000-0000-000078010000}"/>
    <cellStyle name="貨幣 2 2 4 2 2 5" xfId="778" xr:uid="{00000000-0005-0000-0000-000079010000}"/>
    <cellStyle name="貨幣 2 2 4 2 3" xfId="235" xr:uid="{00000000-0005-0000-0000-00007A010000}"/>
    <cellStyle name="貨幣 2 2 4 2 3 2" xfId="236" xr:uid="{00000000-0005-0000-0000-00007B010000}"/>
    <cellStyle name="貨幣 2 2 4 2 3 2 2" xfId="237" xr:uid="{00000000-0005-0000-0000-00007C010000}"/>
    <cellStyle name="貨幣 2 2 4 2 3 2 2 2" xfId="785" xr:uid="{00000000-0005-0000-0000-00007D010000}"/>
    <cellStyle name="貨幣 2 2 4 2 3 2 3" xfId="784" xr:uid="{00000000-0005-0000-0000-00007E010000}"/>
    <cellStyle name="貨幣 2 2 4 2 3 3" xfId="238" xr:uid="{00000000-0005-0000-0000-00007F010000}"/>
    <cellStyle name="貨幣 2 2 4 2 3 3 2" xfId="786" xr:uid="{00000000-0005-0000-0000-000080010000}"/>
    <cellStyle name="貨幣 2 2 4 2 3 4" xfId="239" xr:uid="{00000000-0005-0000-0000-000081010000}"/>
    <cellStyle name="貨幣 2 2 4 2 3 4 2" xfId="787" xr:uid="{00000000-0005-0000-0000-000082010000}"/>
    <cellStyle name="貨幣 2 2 4 2 3 5" xfId="783" xr:uid="{00000000-0005-0000-0000-000083010000}"/>
    <cellStyle name="貨幣 2 2 4 2 4" xfId="240" xr:uid="{00000000-0005-0000-0000-000084010000}"/>
    <cellStyle name="貨幣 2 2 4 2 4 2" xfId="241" xr:uid="{00000000-0005-0000-0000-000085010000}"/>
    <cellStyle name="貨幣 2 2 4 2 4 2 2" xfId="789" xr:uid="{00000000-0005-0000-0000-000086010000}"/>
    <cellStyle name="貨幣 2 2 4 2 4 3" xfId="788" xr:uid="{00000000-0005-0000-0000-000087010000}"/>
    <cellStyle name="貨幣 2 2 4 2 5" xfId="242" xr:uid="{00000000-0005-0000-0000-000088010000}"/>
    <cellStyle name="貨幣 2 2 4 2 5 2" xfId="790" xr:uid="{00000000-0005-0000-0000-000089010000}"/>
    <cellStyle name="貨幣 2 2 4 2 6" xfId="243" xr:uid="{00000000-0005-0000-0000-00008A010000}"/>
    <cellStyle name="貨幣 2 2 4 2 6 2" xfId="791" xr:uid="{00000000-0005-0000-0000-00008B010000}"/>
    <cellStyle name="貨幣 2 2 4 2 7" xfId="777" xr:uid="{00000000-0005-0000-0000-00008C010000}"/>
    <cellStyle name="貨幣 2 2 4 3" xfId="244" xr:uid="{00000000-0005-0000-0000-00008D010000}"/>
    <cellStyle name="貨幣 2 2 4 3 2" xfId="245" xr:uid="{00000000-0005-0000-0000-00008E010000}"/>
    <cellStyle name="貨幣 2 2 4 3 2 2" xfId="246" xr:uid="{00000000-0005-0000-0000-00008F010000}"/>
    <cellStyle name="貨幣 2 2 4 3 2 2 2" xfId="247" xr:uid="{00000000-0005-0000-0000-000090010000}"/>
    <cellStyle name="貨幣 2 2 4 3 2 2 2 2" xfId="795" xr:uid="{00000000-0005-0000-0000-000091010000}"/>
    <cellStyle name="貨幣 2 2 4 3 2 2 3" xfId="794" xr:uid="{00000000-0005-0000-0000-000092010000}"/>
    <cellStyle name="貨幣 2 2 4 3 2 3" xfId="248" xr:uid="{00000000-0005-0000-0000-000093010000}"/>
    <cellStyle name="貨幣 2 2 4 3 2 3 2" xfId="796" xr:uid="{00000000-0005-0000-0000-000094010000}"/>
    <cellStyle name="貨幣 2 2 4 3 2 4" xfId="249" xr:uid="{00000000-0005-0000-0000-000095010000}"/>
    <cellStyle name="貨幣 2 2 4 3 2 4 2" xfId="797" xr:uid="{00000000-0005-0000-0000-000096010000}"/>
    <cellStyle name="貨幣 2 2 4 3 2 5" xfId="793" xr:uid="{00000000-0005-0000-0000-000097010000}"/>
    <cellStyle name="貨幣 2 2 4 3 3" xfId="250" xr:uid="{00000000-0005-0000-0000-000098010000}"/>
    <cellStyle name="貨幣 2 2 4 3 3 2" xfId="251" xr:uid="{00000000-0005-0000-0000-000099010000}"/>
    <cellStyle name="貨幣 2 2 4 3 3 2 2" xfId="252" xr:uid="{00000000-0005-0000-0000-00009A010000}"/>
    <cellStyle name="貨幣 2 2 4 3 3 2 2 2" xfId="800" xr:uid="{00000000-0005-0000-0000-00009B010000}"/>
    <cellStyle name="貨幣 2 2 4 3 3 2 3" xfId="799" xr:uid="{00000000-0005-0000-0000-00009C010000}"/>
    <cellStyle name="貨幣 2 2 4 3 3 3" xfId="253" xr:uid="{00000000-0005-0000-0000-00009D010000}"/>
    <cellStyle name="貨幣 2 2 4 3 3 3 2" xfId="801" xr:uid="{00000000-0005-0000-0000-00009E010000}"/>
    <cellStyle name="貨幣 2 2 4 3 3 4" xfId="254" xr:uid="{00000000-0005-0000-0000-00009F010000}"/>
    <cellStyle name="貨幣 2 2 4 3 3 4 2" xfId="802" xr:uid="{00000000-0005-0000-0000-0000A0010000}"/>
    <cellStyle name="貨幣 2 2 4 3 3 5" xfId="798" xr:uid="{00000000-0005-0000-0000-0000A1010000}"/>
    <cellStyle name="貨幣 2 2 4 3 4" xfId="255" xr:uid="{00000000-0005-0000-0000-0000A2010000}"/>
    <cellStyle name="貨幣 2 2 4 3 4 2" xfId="256" xr:uid="{00000000-0005-0000-0000-0000A3010000}"/>
    <cellStyle name="貨幣 2 2 4 3 4 2 2" xfId="804" xr:uid="{00000000-0005-0000-0000-0000A4010000}"/>
    <cellStyle name="貨幣 2 2 4 3 4 3" xfId="803" xr:uid="{00000000-0005-0000-0000-0000A5010000}"/>
    <cellStyle name="貨幣 2 2 4 3 5" xfId="257" xr:uid="{00000000-0005-0000-0000-0000A6010000}"/>
    <cellStyle name="貨幣 2 2 4 3 5 2" xfId="805" xr:uid="{00000000-0005-0000-0000-0000A7010000}"/>
    <cellStyle name="貨幣 2 2 4 3 6" xfId="258" xr:uid="{00000000-0005-0000-0000-0000A8010000}"/>
    <cellStyle name="貨幣 2 2 4 3 6 2" xfId="806" xr:uid="{00000000-0005-0000-0000-0000A9010000}"/>
    <cellStyle name="貨幣 2 2 4 3 7" xfId="792" xr:uid="{00000000-0005-0000-0000-0000AA010000}"/>
    <cellStyle name="貨幣 2 2 4 4" xfId="259" xr:uid="{00000000-0005-0000-0000-0000AB010000}"/>
    <cellStyle name="貨幣 2 2 4 4 2" xfId="260" xr:uid="{00000000-0005-0000-0000-0000AC010000}"/>
    <cellStyle name="貨幣 2 2 4 4 2 2" xfId="261" xr:uid="{00000000-0005-0000-0000-0000AD010000}"/>
    <cellStyle name="貨幣 2 2 4 4 2 2 2" xfId="809" xr:uid="{00000000-0005-0000-0000-0000AE010000}"/>
    <cellStyle name="貨幣 2 2 4 4 2 3" xfId="808" xr:uid="{00000000-0005-0000-0000-0000AF010000}"/>
    <cellStyle name="貨幣 2 2 4 4 3" xfId="262" xr:uid="{00000000-0005-0000-0000-0000B0010000}"/>
    <cellStyle name="貨幣 2 2 4 4 3 2" xfId="810" xr:uid="{00000000-0005-0000-0000-0000B1010000}"/>
    <cellStyle name="貨幣 2 2 4 4 4" xfId="263" xr:uid="{00000000-0005-0000-0000-0000B2010000}"/>
    <cellStyle name="貨幣 2 2 4 4 4 2" xfId="811" xr:uid="{00000000-0005-0000-0000-0000B3010000}"/>
    <cellStyle name="貨幣 2 2 4 4 5" xfId="807" xr:uid="{00000000-0005-0000-0000-0000B4010000}"/>
    <cellStyle name="貨幣 2 2 4 5" xfId="264" xr:uid="{00000000-0005-0000-0000-0000B5010000}"/>
    <cellStyle name="貨幣 2 2 4 5 2" xfId="265" xr:uid="{00000000-0005-0000-0000-0000B6010000}"/>
    <cellStyle name="貨幣 2 2 4 5 2 2" xfId="266" xr:uid="{00000000-0005-0000-0000-0000B7010000}"/>
    <cellStyle name="貨幣 2 2 4 5 2 2 2" xfId="814" xr:uid="{00000000-0005-0000-0000-0000B8010000}"/>
    <cellStyle name="貨幣 2 2 4 5 2 3" xfId="813" xr:uid="{00000000-0005-0000-0000-0000B9010000}"/>
    <cellStyle name="貨幣 2 2 4 5 3" xfId="267" xr:uid="{00000000-0005-0000-0000-0000BA010000}"/>
    <cellStyle name="貨幣 2 2 4 5 3 2" xfId="815" xr:uid="{00000000-0005-0000-0000-0000BB010000}"/>
    <cellStyle name="貨幣 2 2 4 5 4" xfId="268" xr:uid="{00000000-0005-0000-0000-0000BC010000}"/>
    <cellStyle name="貨幣 2 2 4 5 4 2" xfId="816" xr:uid="{00000000-0005-0000-0000-0000BD010000}"/>
    <cellStyle name="貨幣 2 2 4 5 5" xfId="812" xr:uid="{00000000-0005-0000-0000-0000BE010000}"/>
    <cellStyle name="貨幣 2 2 4 6" xfId="269" xr:uid="{00000000-0005-0000-0000-0000BF010000}"/>
    <cellStyle name="貨幣 2 2 4 6 2" xfId="270" xr:uid="{00000000-0005-0000-0000-0000C0010000}"/>
    <cellStyle name="貨幣 2 2 4 6 2 2" xfId="818" xr:uid="{00000000-0005-0000-0000-0000C1010000}"/>
    <cellStyle name="貨幣 2 2 4 6 3" xfId="817" xr:uid="{00000000-0005-0000-0000-0000C2010000}"/>
    <cellStyle name="貨幣 2 2 4 7" xfId="271" xr:uid="{00000000-0005-0000-0000-0000C3010000}"/>
    <cellStyle name="貨幣 2 2 4 7 2" xfId="819" xr:uid="{00000000-0005-0000-0000-0000C4010000}"/>
    <cellStyle name="貨幣 2 2 4 8" xfId="272" xr:uid="{00000000-0005-0000-0000-0000C5010000}"/>
    <cellStyle name="貨幣 2 2 4 8 2" xfId="820" xr:uid="{00000000-0005-0000-0000-0000C6010000}"/>
    <cellStyle name="貨幣 2 2 4 9" xfId="776" xr:uid="{00000000-0005-0000-0000-0000C7010000}"/>
    <cellStyle name="貨幣 2 2 5" xfId="273" xr:uid="{00000000-0005-0000-0000-0000C8010000}"/>
    <cellStyle name="貨幣 2 2 5 2" xfId="274" xr:uid="{00000000-0005-0000-0000-0000C9010000}"/>
    <cellStyle name="貨幣 2 2 5 2 2" xfId="275" xr:uid="{00000000-0005-0000-0000-0000CA010000}"/>
    <cellStyle name="貨幣 2 2 5 2 2 2" xfId="276" xr:uid="{00000000-0005-0000-0000-0000CB010000}"/>
    <cellStyle name="貨幣 2 2 5 2 2 2 2" xfId="824" xr:uid="{00000000-0005-0000-0000-0000CC010000}"/>
    <cellStyle name="貨幣 2 2 5 2 2 3" xfId="823" xr:uid="{00000000-0005-0000-0000-0000CD010000}"/>
    <cellStyle name="貨幣 2 2 5 2 3" xfId="277" xr:uid="{00000000-0005-0000-0000-0000CE010000}"/>
    <cellStyle name="貨幣 2 2 5 2 3 2" xfId="825" xr:uid="{00000000-0005-0000-0000-0000CF010000}"/>
    <cellStyle name="貨幣 2 2 5 2 4" xfId="278" xr:uid="{00000000-0005-0000-0000-0000D0010000}"/>
    <cellStyle name="貨幣 2 2 5 2 4 2" xfId="826" xr:uid="{00000000-0005-0000-0000-0000D1010000}"/>
    <cellStyle name="貨幣 2 2 5 2 5" xfId="822" xr:uid="{00000000-0005-0000-0000-0000D2010000}"/>
    <cellStyle name="貨幣 2 2 5 3" xfId="279" xr:uid="{00000000-0005-0000-0000-0000D3010000}"/>
    <cellStyle name="貨幣 2 2 5 3 2" xfId="280" xr:uid="{00000000-0005-0000-0000-0000D4010000}"/>
    <cellStyle name="貨幣 2 2 5 3 2 2" xfId="281" xr:uid="{00000000-0005-0000-0000-0000D5010000}"/>
    <cellStyle name="貨幣 2 2 5 3 2 2 2" xfId="829" xr:uid="{00000000-0005-0000-0000-0000D6010000}"/>
    <cellStyle name="貨幣 2 2 5 3 2 3" xfId="828" xr:uid="{00000000-0005-0000-0000-0000D7010000}"/>
    <cellStyle name="貨幣 2 2 5 3 3" xfId="282" xr:uid="{00000000-0005-0000-0000-0000D8010000}"/>
    <cellStyle name="貨幣 2 2 5 3 3 2" xfId="830" xr:uid="{00000000-0005-0000-0000-0000D9010000}"/>
    <cellStyle name="貨幣 2 2 5 3 4" xfId="283" xr:uid="{00000000-0005-0000-0000-0000DA010000}"/>
    <cellStyle name="貨幣 2 2 5 3 4 2" xfId="831" xr:uid="{00000000-0005-0000-0000-0000DB010000}"/>
    <cellStyle name="貨幣 2 2 5 3 5" xfId="827" xr:uid="{00000000-0005-0000-0000-0000DC010000}"/>
    <cellStyle name="貨幣 2 2 5 4" xfId="284" xr:uid="{00000000-0005-0000-0000-0000DD010000}"/>
    <cellStyle name="貨幣 2 2 5 4 2" xfId="285" xr:uid="{00000000-0005-0000-0000-0000DE010000}"/>
    <cellStyle name="貨幣 2 2 5 4 2 2" xfId="833" xr:uid="{00000000-0005-0000-0000-0000DF010000}"/>
    <cellStyle name="貨幣 2 2 5 4 3" xfId="832" xr:uid="{00000000-0005-0000-0000-0000E0010000}"/>
    <cellStyle name="貨幣 2 2 5 5" xfId="286" xr:uid="{00000000-0005-0000-0000-0000E1010000}"/>
    <cellStyle name="貨幣 2 2 5 5 2" xfId="834" xr:uid="{00000000-0005-0000-0000-0000E2010000}"/>
    <cellStyle name="貨幣 2 2 5 6" xfId="287" xr:uid="{00000000-0005-0000-0000-0000E3010000}"/>
    <cellStyle name="貨幣 2 2 5 6 2" xfId="835" xr:uid="{00000000-0005-0000-0000-0000E4010000}"/>
    <cellStyle name="貨幣 2 2 5 7" xfId="821" xr:uid="{00000000-0005-0000-0000-0000E5010000}"/>
    <cellStyle name="貨幣 2 2 6" xfId="288" xr:uid="{00000000-0005-0000-0000-0000E6010000}"/>
    <cellStyle name="貨幣 2 2 6 2" xfId="289" xr:uid="{00000000-0005-0000-0000-0000E7010000}"/>
    <cellStyle name="貨幣 2 2 6 2 2" xfId="290" xr:uid="{00000000-0005-0000-0000-0000E8010000}"/>
    <cellStyle name="貨幣 2 2 6 2 2 2" xfId="291" xr:uid="{00000000-0005-0000-0000-0000E9010000}"/>
    <cellStyle name="貨幣 2 2 6 2 2 2 2" xfId="839" xr:uid="{00000000-0005-0000-0000-0000EA010000}"/>
    <cellStyle name="貨幣 2 2 6 2 2 3" xfId="838" xr:uid="{00000000-0005-0000-0000-0000EB010000}"/>
    <cellStyle name="貨幣 2 2 6 2 3" xfId="292" xr:uid="{00000000-0005-0000-0000-0000EC010000}"/>
    <cellStyle name="貨幣 2 2 6 2 3 2" xfId="840" xr:uid="{00000000-0005-0000-0000-0000ED010000}"/>
    <cellStyle name="貨幣 2 2 6 2 4" xfId="293" xr:uid="{00000000-0005-0000-0000-0000EE010000}"/>
    <cellStyle name="貨幣 2 2 6 2 4 2" xfId="841" xr:uid="{00000000-0005-0000-0000-0000EF010000}"/>
    <cellStyle name="貨幣 2 2 6 2 5" xfId="837" xr:uid="{00000000-0005-0000-0000-0000F0010000}"/>
    <cellStyle name="貨幣 2 2 6 3" xfId="294" xr:uid="{00000000-0005-0000-0000-0000F1010000}"/>
    <cellStyle name="貨幣 2 2 6 3 2" xfId="295" xr:uid="{00000000-0005-0000-0000-0000F2010000}"/>
    <cellStyle name="貨幣 2 2 6 3 2 2" xfId="296" xr:uid="{00000000-0005-0000-0000-0000F3010000}"/>
    <cellStyle name="貨幣 2 2 6 3 2 2 2" xfId="844" xr:uid="{00000000-0005-0000-0000-0000F4010000}"/>
    <cellStyle name="貨幣 2 2 6 3 2 3" xfId="843" xr:uid="{00000000-0005-0000-0000-0000F5010000}"/>
    <cellStyle name="貨幣 2 2 6 3 3" xfId="297" xr:uid="{00000000-0005-0000-0000-0000F6010000}"/>
    <cellStyle name="貨幣 2 2 6 3 3 2" xfId="845" xr:uid="{00000000-0005-0000-0000-0000F7010000}"/>
    <cellStyle name="貨幣 2 2 6 3 4" xfId="298" xr:uid="{00000000-0005-0000-0000-0000F8010000}"/>
    <cellStyle name="貨幣 2 2 6 3 4 2" xfId="846" xr:uid="{00000000-0005-0000-0000-0000F9010000}"/>
    <cellStyle name="貨幣 2 2 6 3 5" xfId="842" xr:uid="{00000000-0005-0000-0000-0000FA010000}"/>
    <cellStyle name="貨幣 2 2 6 4" xfId="299" xr:uid="{00000000-0005-0000-0000-0000FB010000}"/>
    <cellStyle name="貨幣 2 2 6 4 2" xfId="300" xr:uid="{00000000-0005-0000-0000-0000FC010000}"/>
    <cellStyle name="貨幣 2 2 6 4 2 2" xfId="848" xr:uid="{00000000-0005-0000-0000-0000FD010000}"/>
    <cellStyle name="貨幣 2 2 6 4 3" xfId="847" xr:uid="{00000000-0005-0000-0000-0000FE010000}"/>
    <cellStyle name="貨幣 2 2 6 5" xfId="301" xr:uid="{00000000-0005-0000-0000-0000FF010000}"/>
    <cellStyle name="貨幣 2 2 6 5 2" xfId="849" xr:uid="{00000000-0005-0000-0000-000000020000}"/>
    <cellStyle name="貨幣 2 2 6 6" xfId="302" xr:uid="{00000000-0005-0000-0000-000001020000}"/>
    <cellStyle name="貨幣 2 2 6 6 2" xfId="850" xr:uid="{00000000-0005-0000-0000-000002020000}"/>
    <cellStyle name="貨幣 2 2 6 7" xfId="836" xr:uid="{00000000-0005-0000-0000-000003020000}"/>
    <cellStyle name="貨幣 2 2 7" xfId="303" xr:uid="{00000000-0005-0000-0000-000004020000}"/>
    <cellStyle name="貨幣 2 2 7 2" xfId="304" xr:uid="{00000000-0005-0000-0000-000005020000}"/>
    <cellStyle name="貨幣 2 2 7 2 2" xfId="305" xr:uid="{00000000-0005-0000-0000-000006020000}"/>
    <cellStyle name="貨幣 2 2 7 2 2 2" xfId="853" xr:uid="{00000000-0005-0000-0000-000007020000}"/>
    <cellStyle name="貨幣 2 2 7 2 3" xfId="852" xr:uid="{00000000-0005-0000-0000-000008020000}"/>
    <cellStyle name="貨幣 2 2 7 3" xfId="306" xr:uid="{00000000-0005-0000-0000-000009020000}"/>
    <cellStyle name="貨幣 2 2 7 3 2" xfId="854" xr:uid="{00000000-0005-0000-0000-00000A020000}"/>
    <cellStyle name="貨幣 2 2 7 4" xfId="307" xr:uid="{00000000-0005-0000-0000-00000B020000}"/>
    <cellStyle name="貨幣 2 2 7 4 2" xfId="855" xr:uid="{00000000-0005-0000-0000-00000C020000}"/>
    <cellStyle name="貨幣 2 2 7 5" xfId="851" xr:uid="{00000000-0005-0000-0000-00000D020000}"/>
    <cellStyle name="貨幣 2 2 8" xfId="308" xr:uid="{00000000-0005-0000-0000-00000E020000}"/>
    <cellStyle name="貨幣 2 2 8 2" xfId="309" xr:uid="{00000000-0005-0000-0000-00000F020000}"/>
    <cellStyle name="貨幣 2 2 8 2 2" xfId="310" xr:uid="{00000000-0005-0000-0000-000010020000}"/>
    <cellStyle name="貨幣 2 2 8 2 2 2" xfId="858" xr:uid="{00000000-0005-0000-0000-000011020000}"/>
    <cellStyle name="貨幣 2 2 8 2 3" xfId="857" xr:uid="{00000000-0005-0000-0000-000012020000}"/>
    <cellStyle name="貨幣 2 2 8 3" xfId="311" xr:uid="{00000000-0005-0000-0000-000013020000}"/>
    <cellStyle name="貨幣 2 2 8 3 2" xfId="859" xr:uid="{00000000-0005-0000-0000-000014020000}"/>
    <cellStyle name="貨幣 2 2 8 4" xfId="312" xr:uid="{00000000-0005-0000-0000-000015020000}"/>
    <cellStyle name="貨幣 2 2 8 4 2" xfId="860" xr:uid="{00000000-0005-0000-0000-000016020000}"/>
    <cellStyle name="貨幣 2 2 8 5" xfId="856" xr:uid="{00000000-0005-0000-0000-000017020000}"/>
    <cellStyle name="貨幣 2 2 9" xfId="313" xr:uid="{00000000-0005-0000-0000-000018020000}"/>
    <cellStyle name="貨幣 2 2 9 2" xfId="314" xr:uid="{00000000-0005-0000-0000-000019020000}"/>
    <cellStyle name="貨幣 2 2 9 2 2" xfId="862" xr:uid="{00000000-0005-0000-0000-00001A020000}"/>
    <cellStyle name="貨幣 2 2 9 3" xfId="861" xr:uid="{00000000-0005-0000-0000-00001B020000}"/>
    <cellStyle name="貨幣 2 3" xfId="315" xr:uid="{00000000-0005-0000-0000-00001C020000}"/>
    <cellStyle name="貨幣 2 3 2" xfId="316" xr:uid="{00000000-0005-0000-0000-00001D020000}"/>
    <cellStyle name="貨幣 2 3 2 2" xfId="317" xr:uid="{00000000-0005-0000-0000-00001E020000}"/>
    <cellStyle name="貨幣 2 3 2 2 2" xfId="318" xr:uid="{00000000-0005-0000-0000-00001F020000}"/>
    <cellStyle name="貨幣 2 3 2 2 2 2" xfId="319" xr:uid="{00000000-0005-0000-0000-000020020000}"/>
    <cellStyle name="貨幣 2 3 2 2 2 2 2" xfId="320" xr:uid="{00000000-0005-0000-0000-000021020000}"/>
    <cellStyle name="貨幣 2 3 2 2 2 2 2 2" xfId="868" xr:uid="{00000000-0005-0000-0000-000022020000}"/>
    <cellStyle name="貨幣 2 3 2 2 2 2 3" xfId="867" xr:uid="{00000000-0005-0000-0000-000023020000}"/>
    <cellStyle name="貨幣 2 3 2 2 2 3" xfId="321" xr:uid="{00000000-0005-0000-0000-000024020000}"/>
    <cellStyle name="貨幣 2 3 2 2 2 3 2" xfId="869" xr:uid="{00000000-0005-0000-0000-000025020000}"/>
    <cellStyle name="貨幣 2 3 2 2 2 4" xfId="322" xr:uid="{00000000-0005-0000-0000-000026020000}"/>
    <cellStyle name="貨幣 2 3 2 2 2 4 2" xfId="870" xr:uid="{00000000-0005-0000-0000-000027020000}"/>
    <cellStyle name="貨幣 2 3 2 2 2 5" xfId="866" xr:uid="{00000000-0005-0000-0000-000028020000}"/>
    <cellStyle name="貨幣 2 3 2 2 3" xfId="323" xr:uid="{00000000-0005-0000-0000-000029020000}"/>
    <cellStyle name="貨幣 2 3 2 2 3 2" xfId="324" xr:uid="{00000000-0005-0000-0000-00002A020000}"/>
    <cellStyle name="貨幣 2 3 2 2 3 2 2" xfId="325" xr:uid="{00000000-0005-0000-0000-00002B020000}"/>
    <cellStyle name="貨幣 2 3 2 2 3 2 2 2" xfId="873" xr:uid="{00000000-0005-0000-0000-00002C020000}"/>
    <cellStyle name="貨幣 2 3 2 2 3 2 3" xfId="872" xr:uid="{00000000-0005-0000-0000-00002D020000}"/>
    <cellStyle name="貨幣 2 3 2 2 3 3" xfId="326" xr:uid="{00000000-0005-0000-0000-00002E020000}"/>
    <cellStyle name="貨幣 2 3 2 2 3 3 2" xfId="874" xr:uid="{00000000-0005-0000-0000-00002F020000}"/>
    <cellStyle name="貨幣 2 3 2 2 3 4" xfId="327" xr:uid="{00000000-0005-0000-0000-000030020000}"/>
    <cellStyle name="貨幣 2 3 2 2 3 4 2" xfId="875" xr:uid="{00000000-0005-0000-0000-000031020000}"/>
    <cellStyle name="貨幣 2 3 2 2 3 5" xfId="871" xr:uid="{00000000-0005-0000-0000-000032020000}"/>
    <cellStyle name="貨幣 2 3 2 2 4" xfId="328" xr:uid="{00000000-0005-0000-0000-000033020000}"/>
    <cellStyle name="貨幣 2 3 2 2 4 2" xfId="329" xr:uid="{00000000-0005-0000-0000-000034020000}"/>
    <cellStyle name="貨幣 2 3 2 2 4 2 2" xfId="877" xr:uid="{00000000-0005-0000-0000-000035020000}"/>
    <cellStyle name="貨幣 2 3 2 2 4 3" xfId="876" xr:uid="{00000000-0005-0000-0000-000036020000}"/>
    <cellStyle name="貨幣 2 3 2 2 5" xfId="330" xr:uid="{00000000-0005-0000-0000-000037020000}"/>
    <cellStyle name="貨幣 2 3 2 2 5 2" xfId="878" xr:uid="{00000000-0005-0000-0000-000038020000}"/>
    <cellStyle name="貨幣 2 3 2 2 6" xfId="331" xr:uid="{00000000-0005-0000-0000-000039020000}"/>
    <cellStyle name="貨幣 2 3 2 2 6 2" xfId="879" xr:uid="{00000000-0005-0000-0000-00003A020000}"/>
    <cellStyle name="貨幣 2 3 2 2 7" xfId="865" xr:uid="{00000000-0005-0000-0000-00003B020000}"/>
    <cellStyle name="貨幣 2 3 2 3" xfId="332" xr:uid="{00000000-0005-0000-0000-00003C020000}"/>
    <cellStyle name="貨幣 2 3 2 3 2" xfId="333" xr:uid="{00000000-0005-0000-0000-00003D020000}"/>
    <cellStyle name="貨幣 2 3 2 3 2 2" xfId="334" xr:uid="{00000000-0005-0000-0000-00003E020000}"/>
    <cellStyle name="貨幣 2 3 2 3 2 2 2" xfId="335" xr:uid="{00000000-0005-0000-0000-00003F020000}"/>
    <cellStyle name="貨幣 2 3 2 3 2 2 2 2" xfId="883" xr:uid="{00000000-0005-0000-0000-000040020000}"/>
    <cellStyle name="貨幣 2 3 2 3 2 2 3" xfId="882" xr:uid="{00000000-0005-0000-0000-000041020000}"/>
    <cellStyle name="貨幣 2 3 2 3 2 3" xfId="336" xr:uid="{00000000-0005-0000-0000-000042020000}"/>
    <cellStyle name="貨幣 2 3 2 3 2 3 2" xfId="884" xr:uid="{00000000-0005-0000-0000-000043020000}"/>
    <cellStyle name="貨幣 2 3 2 3 2 4" xfId="337" xr:uid="{00000000-0005-0000-0000-000044020000}"/>
    <cellStyle name="貨幣 2 3 2 3 2 4 2" xfId="885" xr:uid="{00000000-0005-0000-0000-000045020000}"/>
    <cellStyle name="貨幣 2 3 2 3 2 5" xfId="881" xr:uid="{00000000-0005-0000-0000-000046020000}"/>
    <cellStyle name="貨幣 2 3 2 3 3" xfId="338" xr:uid="{00000000-0005-0000-0000-000047020000}"/>
    <cellStyle name="貨幣 2 3 2 3 3 2" xfId="339" xr:uid="{00000000-0005-0000-0000-000048020000}"/>
    <cellStyle name="貨幣 2 3 2 3 3 2 2" xfId="340" xr:uid="{00000000-0005-0000-0000-000049020000}"/>
    <cellStyle name="貨幣 2 3 2 3 3 2 2 2" xfId="888" xr:uid="{00000000-0005-0000-0000-00004A020000}"/>
    <cellStyle name="貨幣 2 3 2 3 3 2 3" xfId="887" xr:uid="{00000000-0005-0000-0000-00004B020000}"/>
    <cellStyle name="貨幣 2 3 2 3 3 3" xfId="341" xr:uid="{00000000-0005-0000-0000-00004C020000}"/>
    <cellStyle name="貨幣 2 3 2 3 3 3 2" xfId="889" xr:uid="{00000000-0005-0000-0000-00004D020000}"/>
    <cellStyle name="貨幣 2 3 2 3 3 4" xfId="342" xr:uid="{00000000-0005-0000-0000-00004E020000}"/>
    <cellStyle name="貨幣 2 3 2 3 3 4 2" xfId="890" xr:uid="{00000000-0005-0000-0000-00004F020000}"/>
    <cellStyle name="貨幣 2 3 2 3 3 5" xfId="886" xr:uid="{00000000-0005-0000-0000-000050020000}"/>
    <cellStyle name="貨幣 2 3 2 3 4" xfId="343" xr:uid="{00000000-0005-0000-0000-000051020000}"/>
    <cellStyle name="貨幣 2 3 2 3 4 2" xfId="344" xr:uid="{00000000-0005-0000-0000-000052020000}"/>
    <cellStyle name="貨幣 2 3 2 3 4 2 2" xfId="892" xr:uid="{00000000-0005-0000-0000-000053020000}"/>
    <cellStyle name="貨幣 2 3 2 3 4 3" xfId="891" xr:uid="{00000000-0005-0000-0000-000054020000}"/>
    <cellStyle name="貨幣 2 3 2 3 5" xfId="345" xr:uid="{00000000-0005-0000-0000-000055020000}"/>
    <cellStyle name="貨幣 2 3 2 3 5 2" xfId="893" xr:uid="{00000000-0005-0000-0000-000056020000}"/>
    <cellStyle name="貨幣 2 3 2 3 6" xfId="346" xr:uid="{00000000-0005-0000-0000-000057020000}"/>
    <cellStyle name="貨幣 2 3 2 3 6 2" xfId="894" xr:uid="{00000000-0005-0000-0000-000058020000}"/>
    <cellStyle name="貨幣 2 3 2 3 7" xfId="880" xr:uid="{00000000-0005-0000-0000-000059020000}"/>
    <cellStyle name="貨幣 2 3 2 4" xfId="347" xr:uid="{00000000-0005-0000-0000-00005A020000}"/>
    <cellStyle name="貨幣 2 3 2 4 2" xfId="348" xr:uid="{00000000-0005-0000-0000-00005B020000}"/>
    <cellStyle name="貨幣 2 3 2 4 2 2" xfId="349" xr:uid="{00000000-0005-0000-0000-00005C020000}"/>
    <cellStyle name="貨幣 2 3 2 4 2 2 2" xfId="897" xr:uid="{00000000-0005-0000-0000-00005D020000}"/>
    <cellStyle name="貨幣 2 3 2 4 2 3" xfId="896" xr:uid="{00000000-0005-0000-0000-00005E020000}"/>
    <cellStyle name="貨幣 2 3 2 4 3" xfId="350" xr:uid="{00000000-0005-0000-0000-00005F020000}"/>
    <cellStyle name="貨幣 2 3 2 4 3 2" xfId="898" xr:uid="{00000000-0005-0000-0000-000060020000}"/>
    <cellStyle name="貨幣 2 3 2 4 4" xfId="351" xr:uid="{00000000-0005-0000-0000-000061020000}"/>
    <cellStyle name="貨幣 2 3 2 4 4 2" xfId="899" xr:uid="{00000000-0005-0000-0000-000062020000}"/>
    <cellStyle name="貨幣 2 3 2 4 5" xfId="895" xr:uid="{00000000-0005-0000-0000-000063020000}"/>
    <cellStyle name="貨幣 2 3 2 5" xfId="352" xr:uid="{00000000-0005-0000-0000-000064020000}"/>
    <cellStyle name="貨幣 2 3 2 5 2" xfId="353" xr:uid="{00000000-0005-0000-0000-000065020000}"/>
    <cellStyle name="貨幣 2 3 2 5 2 2" xfId="354" xr:uid="{00000000-0005-0000-0000-000066020000}"/>
    <cellStyle name="貨幣 2 3 2 5 2 2 2" xfId="902" xr:uid="{00000000-0005-0000-0000-000067020000}"/>
    <cellStyle name="貨幣 2 3 2 5 2 3" xfId="901" xr:uid="{00000000-0005-0000-0000-000068020000}"/>
    <cellStyle name="貨幣 2 3 2 5 3" xfId="355" xr:uid="{00000000-0005-0000-0000-000069020000}"/>
    <cellStyle name="貨幣 2 3 2 5 3 2" xfId="903" xr:uid="{00000000-0005-0000-0000-00006A020000}"/>
    <cellStyle name="貨幣 2 3 2 5 4" xfId="356" xr:uid="{00000000-0005-0000-0000-00006B020000}"/>
    <cellStyle name="貨幣 2 3 2 5 4 2" xfId="904" xr:uid="{00000000-0005-0000-0000-00006C020000}"/>
    <cellStyle name="貨幣 2 3 2 5 5" xfId="900" xr:uid="{00000000-0005-0000-0000-00006D020000}"/>
    <cellStyle name="貨幣 2 3 2 6" xfId="357" xr:uid="{00000000-0005-0000-0000-00006E020000}"/>
    <cellStyle name="貨幣 2 3 2 6 2" xfId="358" xr:uid="{00000000-0005-0000-0000-00006F020000}"/>
    <cellStyle name="貨幣 2 3 2 6 2 2" xfId="906" xr:uid="{00000000-0005-0000-0000-000070020000}"/>
    <cellStyle name="貨幣 2 3 2 6 3" xfId="905" xr:uid="{00000000-0005-0000-0000-000071020000}"/>
    <cellStyle name="貨幣 2 3 2 7" xfId="359" xr:uid="{00000000-0005-0000-0000-000072020000}"/>
    <cellStyle name="貨幣 2 3 2 7 2" xfId="907" xr:uid="{00000000-0005-0000-0000-000073020000}"/>
    <cellStyle name="貨幣 2 3 2 8" xfId="360" xr:uid="{00000000-0005-0000-0000-000074020000}"/>
    <cellStyle name="貨幣 2 3 2 8 2" xfId="908" xr:uid="{00000000-0005-0000-0000-000075020000}"/>
    <cellStyle name="貨幣 2 3 2 9" xfId="864" xr:uid="{00000000-0005-0000-0000-000076020000}"/>
    <cellStyle name="貨幣 2 3 3" xfId="361" xr:uid="{00000000-0005-0000-0000-000077020000}"/>
    <cellStyle name="貨幣 2 3 3 2" xfId="362" xr:uid="{00000000-0005-0000-0000-000078020000}"/>
    <cellStyle name="貨幣 2 3 3 2 2" xfId="363" xr:uid="{00000000-0005-0000-0000-000079020000}"/>
    <cellStyle name="貨幣 2 3 3 2 2 2" xfId="364" xr:uid="{00000000-0005-0000-0000-00007A020000}"/>
    <cellStyle name="貨幣 2 3 3 2 2 2 2" xfId="912" xr:uid="{00000000-0005-0000-0000-00007B020000}"/>
    <cellStyle name="貨幣 2 3 3 2 2 3" xfId="911" xr:uid="{00000000-0005-0000-0000-00007C020000}"/>
    <cellStyle name="貨幣 2 3 3 2 3" xfId="365" xr:uid="{00000000-0005-0000-0000-00007D020000}"/>
    <cellStyle name="貨幣 2 3 3 2 3 2" xfId="913" xr:uid="{00000000-0005-0000-0000-00007E020000}"/>
    <cellStyle name="貨幣 2 3 3 2 4" xfId="366" xr:uid="{00000000-0005-0000-0000-00007F020000}"/>
    <cellStyle name="貨幣 2 3 3 2 4 2" xfId="914" xr:uid="{00000000-0005-0000-0000-000080020000}"/>
    <cellStyle name="貨幣 2 3 3 2 5" xfId="910" xr:uid="{00000000-0005-0000-0000-000081020000}"/>
    <cellStyle name="貨幣 2 3 3 3" xfId="367" xr:uid="{00000000-0005-0000-0000-000082020000}"/>
    <cellStyle name="貨幣 2 3 3 3 2" xfId="368" xr:uid="{00000000-0005-0000-0000-000083020000}"/>
    <cellStyle name="貨幣 2 3 3 3 2 2" xfId="369" xr:uid="{00000000-0005-0000-0000-000084020000}"/>
    <cellStyle name="貨幣 2 3 3 3 2 2 2" xfId="917" xr:uid="{00000000-0005-0000-0000-000085020000}"/>
    <cellStyle name="貨幣 2 3 3 3 2 3" xfId="916" xr:uid="{00000000-0005-0000-0000-000086020000}"/>
    <cellStyle name="貨幣 2 3 3 3 3" xfId="370" xr:uid="{00000000-0005-0000-0000-000087020000}"/>
    <cellStyle name="貨幣 2 3 3 3 3 2" xfId="918" xr:uid="{00000000-0005-0000-0000-000088020000}"/>
    <cellStyle name="貨幣 2 3 3 3 4" xfId="371" xr:uid="{00000000-0005-0000-0000-000089020000}"/>
    <cellStyle name="貨幣 2 3 3 3 4 2" xfId="919" xr:uid="{00000000-0005-0000-0000-00008A020000}"/>
    <cellStyle name="貨幣 2 3 3 3 5" xfId="915" xr:uid="{00000000-0005-0000-0000-00008B020000}"/>
    <cellStyle name="貨幣 2 3 3 4" xfId="372" xr:uid="{00000000-0005-0000-0000-00008C020000}"/>
    <cellStyle name="貨幣 2 3 3 4 2" xfId="373" xr:uid="{00000000-0005-0000-0000-00008D020000}"/>
    <cellStyle name="貨幣 2 3 3 4 2 2" xfId="921" xr:uid="{00000000-0005-0000-0000-00008E020000}"/>
    <cellStyle name="貨幣 2 3 3 4 3" xfId="920" xr:uid="{00000000-0005-0000-0000-00008F020000}"/>
    <cellStyle name="貨幣 2 3 3 5" xfId="374" xr:uid="{00000000-0005-0000-0000-000090020000}"/>
    <cellStyle name="貨幣 2 3 3 5 2" xfId="922" xr:uid="{00000000-0005-0000-0000-000091020000}"/>
    <cellStyle name="貨幣 2 3 3 6" xfId="375" xr:uid="{00000000-0005-0000-0000-000092020000}"/>
    <cellStyle name="貨幣 2 3 3 6 2" xfId="923" xr:uid="{00000000-0005-0000-0000-000093020000}"/>
    <cellStyle name="貨幣 2 3 3 7" xfId="909" xr:uid="{00000000-0005-0000-0000-000094020000}"/>
    <cellStyle name="貨幣 2 3 4" xfId="376" xr:uid="{00000000-0005-0000-0000-000095020000}"/>
    <cellStyle name="貨幣 2 3 4 2" xfId="377" xr:uid="{00000000-0005-0000-0000-000096020000}"/>
    <cellStyle name="貨幣 2 3 4 2 2" xfId="378" xr:uid="{00000000-0005-0000-0000-000097020000}"/>
    <cellStyle name="貨幣 2 3 4 2 2 2" xfId="926" xr:uid="{00000000-0005-0000-0000-000098020000}"/>
    <cellStyle name="貨幣 2 3 4 2 3" xfId="925" xr:uid="{00000000-0005-0000-0000-000099020000}"/>
    <cellStyle name="貨幣 2 3 4 3" xfId="379" xr:uid="{00000000-0005-0000-0000-00009A020000}"/>
    <cellStyle name="貨幣 2 3 4 3 2" xfId="927" xr:uid="{00000000-0005-0000-0000-00009B020000}"/>
    <cellStyle name="貨幣 2 3 4 4" xfId="380" xr:uid="{00000000-0005-0000-0000-00009C020000}"/>
    <cellStyle name="貨幣 2 3 4 4 2" xfId="928" xr:uid="{00000000-0005-0000-0000-00009D020000}"/>
    <cellStyle name="貨幣 2 3 4 5" xfId="924" xr:uid="{00000000-0005-0000-0000-00009E020000}"/>
    <cellStyle name="貨幣 2 3 5" xfId="381" xr:uid="{00000000-0005-0000-0000-00009F020000}"/>
    <cellStyle name="貨幣 2 3 5 2" xfId="382" xr:uid="{00000000-0005-0000-0000-0000A0020000}"/>
    <cellStyle name="貨幣 2 3 5 2 2" xfId="383" xr:uid="{00000000-0005-0000-0000-0000A1020000}"/>
    <cellStyle name="貨幣 2 3 5 2 2 2" xfId="931" xr:uid="{00000000-0005-0000-0000-0000A2020000}"/>
    <cellStyle name="貨幣 2 3 5 2 3" xfId="930" xr:uid="{00000000-0005-0000-0000-0000A3020000}"/>
    <cellStyle name="貨幣 2 3 5 3" xfId="384" xr:uid="{00000000-0005-0000-0000-0000A4020000}"/>
    <cellStyle name="貨幣 2 3 5 3 2" xfId="932" xr:uid="{00000000-0005-0000-0000-0000A5020000}"/>
    <cellStyle name="貨幣 2 3 5 4" xfId="385" xr:uid="{00000000-0005-0000-0000-0000A6020000}"/>
    <cellStyle name="貨幣 2 3 5 4 2" xfId="933" xr:uid="{00000000-0005-0000-0000-0000A7020000}"/>
    <cellStyle name="貨幣 2 3 5 5" xfId="929" xr:uid="{00000000-0005-0000-0000-0000A8020000}"/>
    <cellStyle name="貨幣 2 3 6" xfId="386" xr:uid="{00000000-0005-0000-0000-0000A9020000}"/>
    <cellStyle name="貨幣 2 3 6 2" xfId="387" xr:uid="{00000000-0005-0000-0000-0000AA020000}"/>
    <cellStyle name="貨幣 2 3 6 2 2" xfId="935" xr:uid="{00000000-0005-0000-0000-0000AB020000}"/>
    <cellStyle name="貨幣 2 3 6 3" xfId="934" xr:uid="{00000000-0005-0000-0000-0000AC020000}"/>
    <cellStyle name="貨幣 2 3 7" xfId="388" xr:uid="{00000000-0005-0000-0000-0000AD020000}"/>
    <cellStyle name="貨幣 2 3 7 2" xfId="936" xr:uid="{00000000-0005-0000-0000-0000AE020000}"/>
    <cellStyle name="貨幣 2 3 8" xfId="389" xr:uid="{00000000-0005-0000-0000-0000AF020000}"/>
    <cellStyle name="貨幣 2 3 8 2" xfId="937" xr:uid="{00000000-0005-0000-0000-0000B0020000}"/>
    <cellStyle name="貨幣 2 3 9" xfId="863" xr:uid="{00000000-0005-0000-0000-0000B1020000}"/>
    <cellStyle name="貨幣 2 4" xfId="390" xr:uid="{00000000-0005-0000-0000-0000B2020000}"/>
    <cellStyle name="貨幣 2 4 2" xfId="391" xr:uid="{00000000-0005-0000-0000-0000B3020000}"/>
    <cellStyle name="貨幣 2 4 2 2" xfId="392" xr:uid="{00000000-0005-0000-0000-0000B4020000}"/>
    <cellStyle name="貨幣 2 4 2 2 2" xfId="393" xr:uid="{00000000-0005-0000-0000-0000B5020000}"/>
    <cellStyle name="貨幣 2 4 2 2 2 2" xfId="394" xr:uid="{00000000-0005-0000-0000-0000B6020000}"/>
    <cellStyle name="貨幣 2 4 2 2 2 2 2" xfId="395" xr:uid="{00000000-0005-0000-0000-0000B7020000}"/>
    <cellStyle name="貨幣 2 4 2 2 2 2 2 2" xfId="943" xr:uid="{00000000-0005-0000-0000-0000B8020000}"/>
    <cellStyle name="貨幣 2 4 2 2 2 2 3" xfId="942" xr:uid="{00000000-0005-0000-0000-0000B9020000}"/>
    <cellStyle name="貨幣 2 4 2 2 2 3" xfId="396" xr:uid="{00000000-0005-0000-0000-0000BA020000}"/>
    <cellStyle name="貨幣 2 4 2 2 2 3 2" xfId="944" xr:uid="{00000000-0005-0000-0000-0000BB020000}"/>
    <cellStyle name="貨幣 2 4 2 2 2 4" xfId="397" xr:uid="{00000000-0005-0000-0000-0000BC020000}"/>
    <cellStyle name="貨幣 2 4 2 2 2 4 2" xfId="945" xr:uid="{00000000-0005-0000-0000-0000BD020000}"/>
    <cellStyle name="貨幣 2 4 2 2 2 5" xfId="941" xr:uid="{00000000-0005-0000-0000-0000BE020000}"/>
    <cellStyle name="貨幣 2 4 2 2 3" xfId="398" xr:uid="{00000000-0005-0000-0000-0000BF020000}"/>
    <cellStyle name="貨幣 2 4 2 2 3 2" xfId="399" xr:uid="{00000000-0005-0000-0000-0000C0020000}"/>
    <cellStyle name="貨幣 2 4 2 2 3 2 2" xfId="400" xr:uid="{00000000-0005-0000-0000-0000C1020000}"/>
    <cellStyle name="貨幣 2 4 2 2 3 2 2 2" xfId="948" xr:uid="{00000000-0005-0000-0000-0000C2020000}"/>
    <cellStyle name="貨幣 2 4 2 2 3 2 3" xfId="947" xr:uid="{00000000-0005-0000-0000-0000C3020000}"/>
    <cellStyle name="貨幣 2 4 2 2 3 3" xfId="401" xr:uid="{00000000-0005-0000-0000-0000C4020000}"/>
    <cellStyle name="貨幣 2 4 2 2 3 3 2" xfId="949" xr:uid="{00000000-0005-0000-0000-0000C5020000}"/>
    <cellStyle name="貨幣 2 4 2 2 3 4" xfId="402" xr:uid="{00000000-0005-0000-0000-0000C6020000}"/>
    <cellStyle name="貨幣 2 4 2 2 3 4 2" xfId="950" xr:uid="{00000000-0005-0000-0000-0000C7020000}"/>
    <cellStyle name="貨幣 2 4 2 2 3 5" xfId="946" xr:uid="{00000000-0005-0000-0000-0000C8020000}"/>
    <cellStyle name="貨幣 2 4 2 2 4" xfId="403" xr:uid="{00000000-0005-0000-0000-0000C9020000}"/>
    <cellStyle name="貨幣 2 4 2 2 4 2" xfId="404" xr:uid="{00000000-0005-0000-0000-0000CA020000}"/>
    <cellStyle name="貨幣 2 4 2 2 4 2 2" xfId="952" xr:uid="{00000000-0005-0000-0000-0000CB020000}"/>
    <cellStyle name="貨幣 2 4 2 2 4 3" xfId="951" xr:uid="{00000000-0005-0000-0000-0000CC020000}"/>
    <cellStyle name="貨幣 2 4 2 2 5" xfId="405" xr:uid="{00000000-0005-0000-0000-0000CD020000}"/>
    <cellStyle name="貨幣 2 4 2 2 5 2" xfId="953" xr:uid="{00000000-0005-0000-0000-0000CE020000}"/>
    <cellStyle name="貨幣 2 4 2 2 6" xfId="406" xr:uid="{00000000-0005-0000-0000-0000CF020000}"/>
    <cellStyle name="貨幣 2 4 2 2 6 2" xfId="954" xr:uid="{00000000-0005-0000-0000-0000D0020000}"/>
    <cellStyle name="貨幣 2 4 2 2 7" xfId="940" xr:uid="{00000000-0005-0000-0000-0000D1020000}"/>
    <cellStyle name="貨幣 2 4 2 3" xfId="407" xr:uid="{00000000-0005-0000-0000-0000D2020000}"/>
    <cellStyle name="貨幣 2 4 2 3 2" xfId="408" xr:uid="{00000000-0005-0000-0000-0000D3020000}"/>
    <cellStyle name="貨幣 2 4 2 3 2 2" xfId="409" xr:uid="{00000000-0005-0000-0000-0000D4020000}"/>
    <cellStyle name="貨幣 2 4 2 3 2 2 2" xfId="410" xr:uid="{00000000-0005-0000-0000-0000D5020000}"/>
    <cellStyle name="貨幣 2 4 2 3 2 2 2 2" xfId="958" xr:uid="{00000000-0005-0000-0000-0000D6020000}"/>
    <cellStyle name="貨幣 2 4 2 3 2 2 3" xfId="957" xr:uid="{00000000-0005-0000-0000-0000D7020000}"/>
    <cellStyle name="貨幣 2 4 2 3 2 3" xfId="411" xr:uid="{00000000-0005-0000-0000-0000D8020000}"/>
    <cellStyle name="貨幣 2 4 2 3 2 3 2" xfId="959" xr:uid="{00000000-0005-0000-0000-0000D9020000}"/>
    <cellStyle name="貨幣 2 4 2 3 2 4" xfId="412" xr:uid="{00000000-0005-0000-0000-0000DA020000}"/>
    <cellStyle name="貨幣 2 4 2 3 2 4 2" xfId="960" xr:uid="{00000000-0005-0000-0000-0000DB020000}"/>
    <cellStyle name="貨幣 2 4 2 3 2 5" xfId="956" xr:uid="{00000000-0005-0000-0000-0000DC020000}"/>
    <cellStyle name="貨幣 2 4 2 3 3" xfId="413" xr:uid="{00000000-0005-0000-0000-0000DD020000}"/>
    <cellStyle name="貨幣 2 4 2 3 3 2" xfId="414" xr:uid="{00000000-0005-0000-0000-0000DE020000}"/>
    <cellStyle name="貨幣 2 4 2 3 3 2 2" xfId="415" xr:uid="{00000000-0005-0000-0000-0000DF020000}"/>
    <cellStyle name="貨幣 2 4 2 3 3 2 2 2" xfId="963" xr:uid="{00000000-0005-0000-0000-0000E0020000}"/>
    <cellStyle name="貨幣 2 4 2 3 3 2 3" xfId="962" xr:uid="{00000000-0005-0000-0000-0000E1020000}"/>
    <cellStyle name="貨幣 2 4 2 3 3 3" xfId="416" xr:uid="{00000000-0005-0000-0000-0000E2020000}"/>
    <cellStyle name="貨幣 2 4 2 3 3 3 2" xfId="964" xr:uid="{00000000-0005-0000-0000-0000E3020000}"/>
    <cellStyle name="貨幣 2 4 2 3 3 4" xfId="417" xr:uid="{00000000-0005-0000-0000-0000E4020000}"/>
    <cellStyle name="貨幣 2 4 2 3 3 4 2" xfId="965" xr:uid="{00000000-0005-0000-0000-0000E5020000}"/>
    <cellStyle name="貨幣 2 4 2 3 3 5" xfId="961" xr:uid="{00000000-0005-0000-0000-0000E6020000}"/>
    <cellStyle name="貨幣 2 4 2 3 4" xfId="418" xr:uid="{00000000-0005-0000-0000-0000E7020000}"/>
    <cellStyle name="貨幣 2 4 2 3 4 2" xfId="419" xr:uid="{00000000-0005-0000-0000-0000E8020000}"/>
    <cellStyle name="貨幣 2 4 2 3 4 2 2" xfId="967" xr:uid="{00000000-0005-0000-0000-0000E9020000}"/>
    <cellStyle name="貨幣 2 4 2 3 4 3" xfId="966" xr:uid="{00000000-0005-0000-0000-0000EA020000}"/>
    <cellStyle name="貨幣 2 4 2 3 5" xfId="420" xr:uid="{00000000-0005-0000-0000-0000EB020000}"/>
    <cellStyle name="貨幣 2 4 2 3 5 2" xfId="968" xr:uid="{00000000-0005-0000-0000-0000EC020000}"/>
    <cellStyle name="貨幣 2 4 2 3 6" xfId="421" xr:uid="{00000000-0005-0000-0000-0000ED020000}"/>
    <cellStyle name="貨幣 2 4 2 3 6 2" xfId="969" xr:uid="{00000000-0005-0000-0000-0000EE020000}"/>
    <cellStyle name="貨幣 2 4 2 3 7" xfId="955" xr:uid="{00000000-0005-0000-0000-0000EF020000}"/>
    <cellStyle name="貨幣 2 4 2 4" xfId="422" xr:uid="{00000000-0005-0000-0000-0000F0020000}"/>
    <cellStyle name="貨幣 2 4 2 4 2" xfId="423" xr:uid="{00000000-0005-0000-0000-0000F1020000}"/>
    <cellStyle name="貨幣 2 4 2 4 2 2" xfId="424" xr:uid="{00000000-0005-0000-0000-0000F2020000}"/>
    <cellStyle name="貨幣 2 4 2 4 2 2 2" xfId="972" xr:uid="{00000000-0005-0000-0000-0000F3020000}"/>
    <cellStyle name="貨幣 2 4 2 4 2 3" xfId="971" xr:uid="{00000000-0005-0000-0000-0000F4020000}"/>
    <cellStyle name="貨幣 2 4 2 4 3" xfId="425" xr:uid="{00000000-0005-0000-0000-0000F5020000}"/>
    <cellStyle name="貨幣 2 4 2 4 3 2" xfId="973" xr:uid="{00000000-0005-0000-0000-0000F6020000}"/>
    <cellStyle name="貨幣 2 4 2 4 4" xfId="426" xr:uid="{00000000-0005-0000-0000-0000F7020000}"/>
    <cellStyle name="貨幣 2 4 2 4 4 2" xfId="974" xr:uid="{00000000-0005-0000-0000-0000F8020000}"/>
    <cellStyle name="貨幣 2 4 2 4 5" xfId="970" xr:uid="{00000000-0005-0000-0000-0000F9020000}"/>
    <cellStyle name="貨幣 2 4 2 5" xfId="427" xr:uid="{00000000-0005-0000-0000-0000FA020000}"/>
    <cellStyle name="貨幣 2 4 2 5 2" xfId="428" xr:uid="{00000000-0005-0000-0000-0000FB020000}"/>
    <cellStyle name="貨幣 2 4 2 5 2 2" xfId="429" xr:uid="{00000000-0005-0000-0000-0000FC020000}"/>
    <cellStyle name="貨幣 2 4 2 5 2 2 2" xfId="977" xr:uid="{00000000-0005-0000-0000-0000FD020000}"/>
    <cellStyle name="貨幣 2 4 2 5 2 3" xfId="976" xr:uid="{00000000-0005-0000-0000-0000FE020000}"/>
    <cellStyle name="貨幣 2 4 2 5 3" xfId="430" xr:uid="{00000000-0005-0000-0000-0000FF020000}"/>
    <cellStyle name="貨幣 2 4 2 5 3 2" xfId="978" xr:uid="{00000000-0005-0000-0000-000000030000}"/>
    <cellStyle name="貨幣 2 4 2 5 4" xfId="431" xr:uid="{00000000-0005-0000-0000-000001030000}"/>
    <cellStyle name="貨幣 2 4 2 5 4 2" xfId="979" xr:uid="{00000000-0005-0000-0000-000002030000}"/>
    <cellStyle name="貨幣 2 4 2 5 5" xfId="975" xr:uid="{00000000-0005-0000-0000-000003030000}"/>
    <cellStyle name="貨幣 2 4 2 6" xfId="432" xr:uid="{00000000-0005-0000-0000-000004030000}"/>
    <cellStyle name="貨幣 2 4 2 6 2" xfId="433" xr:uid="{00000000-0005-0000-0000-000005030000}"/>
    <cellStyle name="貨幣 2 4 2 6 2 2" xfId="981" xr:uid="{00000000-0005-0000-0000-000006030000}"/>
    <cellStyle name="貨幣 2 4 2 6 3" xfId="980" xr:uid="{00000000-0005-0000-0000-000007030000}"/>
    <cellStyle name="貨幣 2 4 2 7" xfId="434" xr:uid="{00000000-0005-0000-0000-000008030000}"/>
    <cellStyle name="貨幣 2 4 2 7 2" xfId="982" xr:uid="{00000000-0005-0000-0000-000009030000}"/>
    <cellStyle name="貨幣 2 4 2 8" xfId="435" xr:uid="{00000000-0005-0000-0000-00000A030000}"/>
    <cellStyle name="貨幣 2 4 2 8 2" xfId="983" xr:uid="{00000000-0005-0000-0000-00000B030000}"/>
    <cellStyle name="貨幣 2 4 2 9" xfId="939" xr:uid="{00000000-0005-0000-0000-00000C030000}"/>
    <cellStyle name="貨幣 2 4 3" xfId="436" xr:uid="{00000000-0005-0000-0000-00000D030000}"/>
    <cellStyle name="貨幣 2 4 3 2" xfId="437" xr:uid="{00000000-0005-0000-0000-00000E030000}"/>
    <cellStyle name="貨幣 2 4 3 2 2" xfId="438" xr:uid="{00000000-0005-0000-0000-00000F030000}"/>
    <cellStyle name="貨幣 2 4 3 2 2 2" xfId="439" xr:uid="{00000000-0005-0000-0000-000010030000}"/>
    <cellStyle name="貨幣 2 4 3 2 2 2 2" xfId="987" xr:uid="{00000000-0005-0000-0000-000011030000}"/>
    <cellStyle name="貨幣 2 4 3 2 2 3" xfId="986" xr:uid="{00000000-0005-0000-0000-000012030000}"/>
    <cellStyle name="貨幣 2 4 3 2 3" xfId="440" xr:uid="{00000000-0005-0000-0000-000013030000}"/>
    <cellStyle name="貨幣 2 4 3 2 3 2" xfId="988" xr:uid="{00000000-0005-0000-0000-000014030000}"/>
    <cellStyle name="貨幣 2 4 3 2 4" xfId="441" xr:uid="{00000000-0005-0000-0000-000015030000}"/>
    <cellStyle name="貨幣 2 4 3 2 4 2" xfId="989" xr:uid="{00000000-0005-0000-0000-000016030000}"/>
    <cellStyle name="貨幣 2 4 3 2 5" xfId="985" xr:uid="{00000000-0005-0000-0000-000017030000}"/>
    <cellStyle name="貨幣 2 4 3 3" xfId="442" xr:uid="{00000000-0005-0000-0000-000018030000}"/>
    <cellStyle name="貨幣 2 4 3 3 2" xfId="443" xr:uid="{00000000-0005-0000-0000-000019030000}"/>
    <cellStyle name="貨幣 2 4 3 3 2 2" xfId="444" xr:uid="{00000000-0005-0000-0000-00001A030000}"/>
    <cellStyle name="貨幣 2 4 3 3 2 2 2" xfId="992" xr:uid="{00000000-0005-0000-0000-00001B030000}"/>
    <cellStyle name="貨幣 2 4 3 3 2 3" xfId="991" xr:uid="{00000000-0005-0000-0000-00001C030000}"/>
    <cellStyle name="貨幣 2 4 3 3 3" xfId="445" xr:uid="{00000000-0005-0000-0000-00001D030000}"/>
    <cellStyle name="貨幣 2 4 3 3 3 2" xfId="993" xr:uid="{00000000-0005-0000-0000-00001E030000}"/>
    <cellStyle name="貨幣 2 4 3 3 4" xfId="446" xr:uid="{00000000-0005-0000-0000-00001F030000}"/>
    <cellStyle name="貨幣 2 4 3 3 4 2" xfId="994" xr:uid="{00000000-0005-0000-0000-000020030000}"/>
    <cellStyle name="貨幣 2 4 3 3 5" xfId="990" xr:uid="{00000000-0005-0000-0000-000021030000}"/>
    <cellStyle name="貨幣 2 4 3 4" xfId="447" xr:uid="{00000000-0005-0000-0000-000022030000}"/>
    <cellStyle name="貨幣 2 4 3 4 2" xfId="448" xr:uid="{00000000-0005-0000-0000-000023030000}"/>
    <cellStyle name="貨幣 2 4 3 4 2 2" xfId="996" xr:uid="{00000000-0005-0000-0000-000024030000}"/>
    <cellStyle name="貨幣 2 4 3 4 3" xfId="995" xr:uid="{00000000-0005-0000-0000-000025030000}"/>
    <cellStyle name="貨幣 2 4 3 5" xfId="449" xr:uid="{00000000-0005-0000-0000-000026030000}"/>
    <cellStyle name="貨幣 2 4 3 5 2" xfId="997" xr:uid="{00000000-0005-0000-0000-000027030000}"/>
    <cellStyle name="貨幣 2 4 3 6" xfId="450" xr:uid="{00000000-0005-0000-0000-000028030000}"/>
    <cellStyle name="貨幣 2 4 3 6 2" xfId="998" xr:uid="{00000000-0005-0000-0000-000029030000}"/>
    <cellStyle name="貨幣 2 4 3 7" xfId="984" xr:uid="{00000000-0005-0000-0000-00002A030000}"/>
    <cellStyle name="貨幣 2 4 4" xfId="451" xr:uid="{00000000-0005-0000-0000-00002B030000}"/>
    <cellStyle name="貨幣 2 4 4 2" xfId="452" xr:uid="{00000000-0005-0000-0000-00002C030000}"/>
    <cellStyle name="貨幣 2 4 4 2 2" xfId="453" xr:uid="{00000000-0005-0000-0000-00002D030000}"/>
    <cellStyle name="貨幣 2 4 4 2 2 2" xfId="1001" xr:uid="{00000000-0005-0000-0000-00002E030000}"/>
    <cellStyle name="貨幣 2 4 4 2 3" xfId="1000" xr:uid="{00000000-0005-0000-0000-00002F030000}"/>
    <cellStyle name="貨幣 2 4 4 3" xfId="454" xr:uid="{00000000-0005-0000-0000-000030030000}"/>
    <cellStyle name="貨幣 2 4 4 3 2" xfId="1002" xr:uid="{00000000-0005-0000-0000-000031030000}"/>
    <cellStyle name="貨幣 2 4 4 4" xfId="455" xr:uid="{00000000-0005-0000-0000-000032030000}"/>
    <cellStyle name="貨幣 2 4 4 4 2" xfId="1003" xr:uid="{00000000-0005-0000-0000-000033030000}"/>
    <cellStyle name="貨幣 2 4 4 5" xfId="999" xr:uid="{00000000-0005-0000-0000-000034030000}"/>
    <cellStyle name="貨幣 2 4 5" xfId="456" xr:uid="{00000000-0005-0000-0000-000035030000}"/>
    <cellStyle name="貨幣 2 4 5 2" xfId="457" xr:uid="{00000000-0005-0000-0000-000036030000}"/>
    <cellStyle name="貨幣 2 4 5 2 2" xfId="458" xr:uid="{00000000-0005-0000-0000-000037030000}"/>
    <cellStyle name="貨幣 2 4 5 2 2 2" xfId="1006" xr:uid="{00000000-0005-0000-0000-000038030000}"/>
    <cellStyle name="貨幣 2 4 5 2 3" xfId="1005" xr:uid="{00000000-0005-0000-0000-000039030000}"/>
    <cellStyle name="貨幣 2 4 5 3" xfId="459" xr:uid="{00000000-0005-0000-0000-00003A030000}"/>
    <cellStyle name="貨幣 2 4 5 3 2" xfId="1007" xr:uid="{00000000-0005-0000-0000-00003B030000}"/>
    <cellStyle name="貨幣 2 4 5 4" xfId="460" xr:uid="{00000000-0005-0000-0000-00003C030000}"/>
    <cellStyle name="貨幣 2 4 5 4 2" xfId="1008" xr:uid="{00000000-0005-0000-0000-00003D030000}"/>
    <cellStyle name="貨幣 2 4 5 5" xfId="1004" xr:uid="{00000000-0005-0000-0000-00003E030000}"/>
    <cellStyle name="貨幣 2 4 6" xfId="461" xr:uid="{00000000-0005-0000-0000-00003F030000}"/>
    <cellStyle name="貨幣 2 4 6 2" xfId="462" xr:uid="{00000000-0005-0000-0000-000040030000}"/>
    <cellStyle name="貨幣 2 4 6 2 2" xfId="1010" xr:uid="{00000000-0005-0000-0000-000041030000}"/>
    <cellStyle name="貨幣 2 4 6 3" xfId="1009" xr:uid="{00000000-0005-0000-0000-000042030000}"/>
    <cellStyle name="貨幣 2 4 7" xfId="463" xr:uid="{00000000-0005-0000-0000-000043030000}"/>
    <cellStyle name="貨幣 2 4 7 2" xfId="1011" xr:uid="{00000000-0005-0000-0000-000044030000}"/>
    <cellStyle name="貨幣 2 4 8" xfId="464" xr:uid="{00000000-0005-0000-0000-000045030000}"/>
    <cellStyle name="貨幣 2 4 8 2" xfId="1012" xr:uid="{00000000-0005-0000-0000-000046030000}"/>
    <cellStyle name="貨幣 2 4 9" xfId="938" xr:uid="{00000000-0005-0000-0000-000047030000}"/>
    <cellStyle name="貨幣 2 5" xfId="465" xr:uid="{00000000-0005-0000-0000-000048030000}"/>
    <cellStyle name="貨幣 2 5 2" xfId="466" xr:uid="{00000000-0005-0000-0000-000049030000}"/>
    <cellStyle name="貨幣 2 5 2 2" xfId="467" xr:uid="{00000000-0005-0000-0000-00004A030000}"/>
    <cellStyle name="貨幣 2 5 2 2 2" xfId="468" xr:uid="{00000000-0005-0000-0000-00004B030000}"/>
    <cellStyle name="貨幣 2 5 2 2 2 2" xfId="469" xr:uid="{00000000-0005-0000-0000-00004C030000}"/>
    <cellStyle name="貨幣 2 5 2 2 2 2 2" xfId="1017" xr:uid="{00000000-0005-0000-0000-00004D030000}"/>
    <cellStyle name="貨幣 2 5 2 2 2 3" xfId="1016" xr:uid="{00000000-0005-0000-0000-00004E030000}"/>
    <cellStyle name="貨幣 2 5 2 2 3" xfId="470" xr:uid="{00000000-0005-0000-0000-00004F030000}"/>
    <cellStyle name="貨幣 2 5 2 2 3 2" xfId="1018" xr:uid="{00000000-0005-0000-0000-000050030000}"/>
    <cellStyle name="貨幣 2 5 2 2 4" xfId="471" xr:uid="{00000000-0005-0000-0000-000051030000}"/>
    <cellStyle name="貨幣 2 5 2 2 4 2" xfId="1019" xr:uid="{00000000-0005-0000-0000-000052030000}"/>
    <cellStyle name="貨幣 2 5 2 2 5" xfId="1015" xr:uid="{00000000-0005-0000-0000-000053030000}"/>
    <cellStyle name="貨幣 2 5 2 3" xfId="472" xr:uid="{00000000-0005-0000-0000-000054030000}"/>
    <cellStyle name="貨幣 2 5 2 3 2" xfId="473" xr:uid="{00000000-0005-0000-0000-000055030000}"/>
    <cellStyle name="貨幣 2 5 2 3 2 2" xfId="474" xr:uid="{00000000-0005-0000-0000-000056030000}"/>
    <cellStyle name="貨幣 2 5 2 3 2 2 2" xfId="1022" xr:uid="{00000000-0005-0000-0000-000057030000}"/>
    <cellStyle name="貨幣 2 5 2 3 2 3" xfId="1021" xr:uid="{00000000-0005-0000-0000-000058030000}"/>
    <cellStyle name="貨幣 2 5 2 3 3" xfId="475" xr:uid="{00000000-0005-0000-0000-000059030000}"/>
    <cellStyle name="貨幣 2 5 2 3 3 2" xfId="1023" xr:uid="{00000000-0005-0000-0000-00005A030000}"/>
    <cellStyle name="貨幣 2 5 2 3 4" xfId="476" xr:uid="{00000000-0005-0000-0000-00005B030000}"/>
    <cellStyle name="貨幣 2 5 2 3 4 2" xfId="1024" xr:uid="{00000000-0005-0000-0000-00005C030000}"/>
    <cellStyle name="貨幣 2 5 2 3 5" xfId="1020" xr:uid="{00000000-0005-0000-0000-00005D030000}"/>
    <cellStyle name="貨幣 2 5 2 4" xfId="477" xr:uid="{00000000-0005-0000-0000-00005E030000}"/>
    <cellStyle name="貨幣 2 5 2 4 2" xfId="478" xr:uid="{00000000-0005-0000-0000-00005F030000}"/>
    <cellStyle name="貨幣 2 5 2 4 2 2" xfId="1026" xr:uid="{00000000-0005-0000-0000-000060030000}"/>
    <cellStyle name="貨幣 2 5 2 4 3" xfId="1025" xr:uid="{00000000-0005-0000-0000-000061030000}"/>
    <cellStyle name="貨幣 2 5 2 5" xfId="479" xr:uid="{00000000-0005-0000-0000-000062030000}"/>
    <cellStyle name="貨幣 2 5 2 5 2" xfId="1027" xr:uid="{00000000-0005-0000-0000-000063030000}"/>
    <cellStyle name="貨幣 2 5 2 6" xfId="480" xr:uid="{00000000-0005-0000-0000-000064030000}"/>
    <cellStyle name="貨幣 2 5 2 6 2" xfId="1028" xr:uid="{00000000-0005-0000-0000-000065030000}"/>
    <cellStyle name="貨幣 2 5 2 7" xfId="1014" xr:uid="{00000000-0005-0000-0000-000066030000}"/>
    <cellStyle name="貨幣 2 5 3" xfId="481" xr:uid="{00000000-0005-0000-0000-000067030000}"/>
    <cellStyle name="貨幣 2 5 3 2" xfId="482" xr:uid="{00000000-0005-0000-0000-000068030000}"/>
    <cellStyle name="貨幣 2 5 3 2 2" xfId="483" xr:uid="{00000000-0005-0000-0000-000069030000}"/>
    <cellStyle name="貨幣 2 5 3 2 2 2" xfId="484" xr:uid="{00000000-0005-0000-0000-00006A030000}"/>
    <cellStyle name="貨幣 2 5 3 2 2 2 2" xfId="1032" xr:uid="{00000000-0005-0000-0000-00006B030000}"/>
    <cellStyle name="貨幣 2 5 3 2 2 3" xfId="1031" xr:uid="{00000000-0005-0000-0000-00006C030000}"/>
    <cellStyle name="貨幣 2 5 3 2 3" xfId="485" xr:uid="{00000000-0005-0000-0000-00006D030000}"/>
    <cellStyle name="貨幣 2 5 3 2 3 2" xfId="1033" xr:uid="{00000000-0005-0000-0000-00006E030000}"/>
    <cellStyle name="貨幣 2 5 3 2 4" xfId="486" xr:uid="{00000000-0005-0000-0000-00006F030000}"/>
    <cellStyle name="貨幣 2 5 3 2 4 2" xfId="1034" xr:uid="{00000000-0005-0000-0000-000070030000}"/>
    <cellStyle name="貨幣 2 5 3 2 5" xfId="1030" xr:uid="{00000000-0005-0000-0000-000071030000}"/>
    <cellStyle name="貨幣 2 5 3 3" xfId="487" xr:uid="{00000000-0005-0000-0000-000072030000}"/>
    <cellStyle name="貨幣 2 5 3 3 2" xfId="488" xr:uid="{00000000-0005-0000-0000-000073030000}"/>
    <cellStyle name="貨幣 2 5 3 3 2 2" xfId="489" xr:uid="{00000000-0005-0000-0000-000074030000}"/>
    <cellStyle name="貨幣 2 5 3 3 2 2 2" xfId="1037" xr:uid="{00000000-0005-0000-0000-000075030000}"/>
    <cellStyle name="貨幣 2 5 3 3 2 3" xfId="1036" xr:uid="{00000000-0005-0000-0000-000076030000}"/>
    <cellStyle name="貨幣 2 5 3 3 3" xfId="490" xr:uid="{00000000-0005-0000-0000-000077030000}"/>
    <cellStyle name="貨幣 2 5 3 3 3 2" xfId="1038" xr:uid="{00000000-0005-0000-0000-000078030000}"/>
    <cellStyle name="貨幣 2 5 3 3 4" xfId="491" xr:uid="{00000000-0005-0000-0000-000079030000}"/>
    <cellStyle name="貨幣 2 5 3 3 4 2" xfId="1039" xr:uid="{00000000-0005-0000-0000-00007A030000}"/>
    <cellStyle name="貨幣 2 5 3 3 5" xfId="1035" xr:uid="{00000000-0005-0000-0000-00007B030000}"/>
    <cellStyle name="貨幣 2 5 3 4" xfId="492" xr:uid="{00000000-0005-0000-0000-00007C030000}"/>
    <cellStyle name="貨幣 2 5 3 4 2" xfId="493" xr:uid="{00000000-0005-0000-0000-00007D030000}"/>
    <cellStyle name="貨幣 2 5 3 4 2 2" xfId="1041" xr:uid="{00000000-0005-0000-0000-00007E030000}"/>
    <cellStyle name="貨幣 2 5 3 4 3" xfId="1040" xr:uid="{00000000-0005-0000-0000-00007F030000}"/>
    <cellStyle name="貨幣 2 5 3 5" xfId="494" xr:uid="{00000000-0005-0000-0000-000080030000}"/>
    <cellStyle name="貨幣 2 5 3 5 2" xfId="1042" xr:uid="{00000000-0005-0000-0000-000081030000}"/>
    <cellStyle name="貨幣 2 5 3 6" xfId="495" xr:uid="{00000000-0005-0000-0000-000082030000}"/>
    <cellStyle name="貨幣 2 5 3 6 2" xfId="1043" xr:uid="{00000000-0005-0000-0000-000083030000}"/>
    <cellStyle name="貨幣 2 5 3 7" xfId="1029" xr:uid="{00000000-0005-0000-0000-000084030000}"/>
    <cellStyle name="貨幣 2 5 4" xfId="496" xr:uid="{00000000-0005-0000-0000-000085030000}"/>
    <cellStyle name="貨幣 2 5 4 2" xfId="497" xr:uid="{00000000-0005-0000-0000-000086030000}"/>
    <cellStyle name="貨幣 2 5 4 2 2" xfId="498" xr:uid="{00000000-0005-0000-0000-000087030000}"/>
    <cellStyle name="貨幣 2 5 4 2 2 2" xfId="1046" xr:uid="{00000000-0005-0000-0000-000088030000}"/>
    <cellStyle name="貨幣 2 5 4 2 3" xfId="1045" xr:uid="{00000000-0005-0000-0000-000089030000}"/>
    <cellStyle name="貨幣 2 5 4 3" xfId="499" xr:uid="{00000000-0005-0000-0000-00008A030000}"/>
    <cellStyle name="貨幣 2 5 4 3 2" xfId="1047" xr:uid="{00000000-0005-0000-0000-00008B030000}"/>
    <cellStyle name="貨幣 2 5 4 4" xfId="500" xr:uid="{00000000-0005-0000-0000-00008C030000}"/>
    <cellStyle name="貨幣 2 5 4 4 2" xfId="1048" xr:uid="{00000000-0005-0000-0000-00008D030000}"/>
    <cellStyle name="貨幣 2 5 4 5" xfId="1044" xr:uid="{00000000-0005-0000-0000-00008E030000}"/>
    <cellStyle name="貨幣 2 5 5" xfId="501" xr:uid="{00000000-0005-0000-0000-00008F030000}"/>
    <cellStyle name="貨幣 2 5 5 2" xfId="502" xr:uid="{00000000-0005-0000-0000-000090030000}"/>
    <cellStyle name="貨幣 2 5 5 2 2" xfId="503" xr:uid="{00000000-0005-0000-0000-000091030000}"/>
    <cellStyle name="貨幣 2 5 5 2 2 2" xfId="1051" xr:uid="{00000000-0005-0000-0000-000092030000}"/>
    <cellStyle name="貨幣 2 5 5 2 3" xfId="1050" xr:uid="{00000000-0005-0000-0000-000093030000}"/>
    <cellStyle name="貨幣 2 5 5 3" xfId="504" xr:uid="{00000000-0005-0000-0000-000094030000}"/>
    <cellStyle name="貨幣 2 5 5 3 2" xfId="1052" xr:uid="{00000000-0005-0000-0000-000095030000}"/>
    <cellStyle name="貨幣 2 5 5 4" xfId="505" xr:uid="{00000000-0005-0000-0000-000096030000}"/>
    <cellStyle name="貨幣 2 5 5 4 2" xfId="1053" xr:uid="{00000000-0005-0000-0000-000097030000}"/>
    <cellStyle name="貨幣 2 5 5 5" xfId="1049" xr:uid="{00000000-0005-0000-0000-000098030000}"/>
    <cellStyle name="貨幣 2 5 6" xfId="506" xr:uid="{00000000-0005-0000-0000-000099030000}"/>
    <cellStyle name="貨幣 2 5 6 2" xfId="507" xr:uid="{00000000-0005-0000-0000-00009A030000}"/>
    <cellStyle name="貨幣 2 5 6 2 2" xfId="1055" xr:uid="{00000000-0005-0000-0000-00009B030000}"/>
    <cellStyle name="貨幣 2 5 6 3" xfId="1054" xr:uid="{00000000-0005-0000-0000-00009C030000}"/>
    <cellStyle name="貨幣 2 5 7" xfId="508" xr:uid="{00000000-0005-0000-0000-00009D030000}"/>
    <cellStyle name="貨幣 2 5 7 2" xfId="1056" xr:uid="{00000000-0005-0000-0000-00009E030000}"/>
    <cellStyle name="貨幣 2 5 8" xfId="509" xr:uid="{00000000-0005-0000-0000-00009F030000}"/>
    <cellStyle name="貨幣 2 5 8 2" xfId="1057" xr:uid="{00000000-0005-0000-0000-0000A0030000}"/>
    <cellStyle name="貨幣 2 5 9" xfId="1013" xr:uid="{00000000-0005-0000-0000-0000A1030000}"/>
    <cellStyle name="貨幣 2 6" xfId="510" xr:uid="{00000000-0005-0000-0000-0000A2030000}"/>
    <cellStyle name="貨幣 2 6 2" xfId="511" xr:uid="{00000000-0005-0000-0000-0000A3030000}"/>
    <cellStyle name="貨幣 2 6 2 2" xfId="512" xr:uid="{00000000-0005-0000-0000-0000A4030000}"/>
    <cellStyle name="貨幣 2 6 2 2 2" xfId="513" xr:uid="{00000000-0005-0000-0000-0000A5030000}"/>
    <cellStyle name="貨幣 2 6 2 2 2 2" xfId="514" xr:uid="{00000000-0005-0000-0000-0000A6030000}"/>
    <cellStyle name="貨幣 2 6 2 2 2 2 2" xfId="1062" xr:uid="{00000000-0005-0000-0000-0000A7030000}"/>
    <cellStyle name="貨幣 2 6 2 2 2 3" xfId="1061" xr:uid="{00000000-0005-0000-0000-0000A8030000}"/>
    <cellStyle name="貨幣 2 6 2 2 3" xfId="515" xr:uid="{00000000-0005-0000-0000-0000A9030000}"/>
    <cellStyle name="貨幣 2 6 2 2 3 2" xfId="1063" xr:uid="{00000000-0005-0000-0000-0000AA030000}"/>
    <cellStyle name="貨幣 2 6 2 2 4" xfId="516" xr:uid="{00000000-0005-0000-0000-0000AB030000}"/>
    <cellStyle name="貨幣 2 6 2 2 4 2" xfId="1064" xr:uid="{00000000-0005-0000-0000-0000AC030000}"/>
    <cellStyle name="貨幣 2 6 2 2 5" xfId="1060" xr:uid="{00000000-0005-0000-0000-0000AD030000}"/>
    <cellStyle name="貨幣 2 6 2 3" xfId="517" xr:uid="{00000000-0005-0000-0000-0000AE030000}"/>
    <cellStyle name="貨幣 2 6 2 3 2" xfId="518" xr:uid="{00000000-0005-0000-0000-0000AF030000}"/>
    <cellStyle name="貨幣 2 6 2 3 2 2" xfId="519" xr:uid="{00000000-0005-0000-0000-0000B0030000}"/>
    <cellStyle name="貨幣 2 6 2 3 2 2 2" xfId="1067" xr:uid="{00000000-0005-0000-0000-0000B1030000}"/>
    <cellStyle name="貨幣 2 6 2 3 2 3" xfId="1066" xr:uid="{00000000-0005-0000-0000-0000B2030000}"/>
    <cellStyle name="貨幣 2 6 2 3 3" xfId="520" xr:uid="{00000000-0005-0000-0000-0000B3030000}"/>
    <cellStyle name="貨幣 2 6 2 3 3 2" xfId="1068" xr:uid="{00000000-0005-0000-0000-0000B4030000}"/>
    <cellStyle name="貨幣 2 6 2 3 4" xfId="521" xr:uid="{00000000-0005-0000-0000-0000B5030000}"/>
    <cellStyle name="貨幣 2 6 2 3 4 2" xfId="1069" xr:uid="{00000000-0005-0000-0000-0000B6030000}"/>
    <cellStyle name="貨幣 2 6 2 3 5" xfId="1065" xr:uid="{00000000-0005-0000-0000-0000B7030000}"/>
    <cellStyle name="貨幣 2 6 2 4" xfId="522" xr:uid="{00000000-0005-0000-0000-0000B8030000}"/>
    <cellStyle name="貨幣 2 6 2 4 2" xfId="523" xr:uid="{00000000-0005-0000-0000-0000B9030000}"/>
    <cellStyle name="貨幣 2 6 2 4 2 2" xfId="1071" xr:uid="{00000000-0005-0000-0000-0000BA030000}"/>
    <cellStyle name="貨幣 2 6 2 4 3" xfId="1070" xr:uid="{00000000-0005-0000-0000-0000BB030000}"/>
    <cellStyle name="貨幣 2 6 2 5" xfId="524" xr:uid="{00000000-0005-0000-0000-0000BC030000}"/>
    <cellStyle name="貨幣 2 6 2 5 2" xfId="1072" xr:uid="{00000000-0005-0000-0000-0000BD030000}"/>
    <cellStyle name="貨幣 2 6 2 6" xfId="525" xr:uid="{00000000-0005-0000-0000-0000BE030000}"/>
    <cellStyle name="貨幣 2 6 2 6 2" xfId="1073" xr:uid="{00000000-0005-0000-0000-0000BF030000}"/>
    <cellStyle name="貨幣 2 6 2 7" xfId="1059" xr:uid="{00000000-0005-0000-0000-0000C0030000}"/>
    <cellStyle name="貨幣 2 6 3" xfId="526" xr:uid="{00000000-0005-0000-0000-0000C1030000}"/>
    <cellStyle name="貨幣 2 6 3 2" xfId="527" xr:uid="{00000000-0005-0000-0000-0000C2030000}"/>
    <cellStyle name="貨幣 2 6 3 2 2" xfId="528" xr:uid="{00000000-0005-0000-0000-0000C3030000}"/>
    <cellStyle name="貨幣 2 6 3 2 2 2" xfId="529" xr:uid="{00000000-0005-0000-0000-0000C4030000}"/>
    <cellStyle name="貨幣 2 6 3 2 2 2 2" xfId="1077" xr:uid="{00000000-0005-0000-0000-0000C5030000}"/>
    <cellStyle name="貨幣 2 6 3 2 2 3" xfId="1076" xr:uid="{00000000-0005-0000-0000-0000C6030000}"/>
    <cellStyle name="貨幣 2 6 3 2 3" xfId="530" xr:uid="{00000000-0005-0000-0000-0000C7030000}"/>
    <cellStyle name="貨幣 2 6 3 2 3 2" xfId="1078" xr:uid="{00000000-0005-0000-0000-0000C8030000}"/>
    <cellStyle name="貨幣 2 6 3 2 4" xfId="531" xr:uid="{00000000-0005-0000-0000-0000C9030000}"/>
    <cellStyle name="貨幣 2 6 3 2 4 2" xfId="1079" xr:uid="{00000000-0005-0000-0000-0000CA030000}"/>
    <cellStyle name="貨幣 2 6 3 2 5" xfId="1075" xr:uid="{00000000-0005-0000-0000-0000CB030000}"/>
    <cellStyle name="貨幣 2 6 3 3" xfId="532" xr:uid="{00000000-0005-0000-0000-0000CC030000}"/>
    <cellStyle name="貨幣 2 6 3 3 2" xfId="533" xr:uid="{00000000-0005-0000-0000-0000CD030000}"/>
    <cellStyle name="貨幣 2 6 3 3 2 2" xfId="534" xr:uid="{00000000-0005-0000-0000-0000CE030000}"/>
    <cellStyle name="貨幣 2 6 3 3 2 2 2" xfId="1082" xr:uid="{00000000-0005-0000-0000-0000CF030000}"/>
    <cellStyle name="貨幣 2 6 3 3 2 3" xfId="1081" xr:uid="{00000000-0005-0000-0000-0000D0030000}"/>
    <cellStyle name="貨幣 2 6 3 3 3" xfId="535" xr:uid="{00000000-0005-0000-0000-0000D1030000}"/>
    <cellStyle name="貨幣 2 6 3 3 3 2" xfId="1083" xr:uid="{00000000-0005-0000-0000-0000D2030000}"/>
    <cellStyle name="貨幣 2 6 3 3 4" xfId="536" xr:uid="{00000000-0005-0000-0000-0000D3030000}"/>
    <cellStyle name="貨幣 2 6 3 3 4 2" xfId="1084" xr:uid="{00000000-0005-0000-0000-0000D4030000}"/>
    <cellStyle name="貨幣 2 6 3 3 5" xfId="1080" xr:uid="{00000000-0005-0000-0000-0000D5030000}"/>
    <cellStyle name="貨幣 2 6 3 4" xfId="537" xr:uid="{00000000-0005-0000-0000-0000D6030000}"/>
    <cellStyle name="貨幣 2 6 3 4 2" xfId="538" xr:uid="{00000000-0005-0000-0000-0000D7030000}"/>
    <cellStyle name="貨幣 2 6 3 4 2 2" xfId="1086" xr:uid="{00000000-0005-0000-0000-0000D8030000}"/>
    <cellStyle name="貨幣 2 6 3 4 3" xfId="1085" xr:uid="{00000000-0005-0000-0000-0000D9030000}"/>
    <cellStyle name="貨幣 2 6 3 5" xfId="539" xr:uid="{00000000-0005-0000-0000-0000DA030000}"/>
    <cellStyle name="貨幣 2 6 3 5 2" xfId="1087" xr:uid="{00000000-0005-0000-0000-0000DB030000}"/>
    <cellStyle name="貨幣 2 6 3 6" xfId="540" xr:uid="{00000000-0005-0000-0000-0000DC030000}"/>
    <cellStyle name="貨幣 2 6 3 6 2" xfId="1088" xr:uid="{00000000-0005-0000-0000-0000DD030000}"/>
    <cellStyle name="貨幣 2 6 3 7" xfId="1074" xr:uid="{00000000-0005-0000-0000-0000DE030000}"/>
    <cellStyle name="貨幣 2 6 4" xfId="541" xr:uid="{00000000-0005-0000-0000-0000DF030000}"/>
    <cellStyle name="貨幣 2 6 4 2" xfId="542" xr:uid="{00000000-0005-0000-0000-0000E0030000}"/>
    <cellStyle name="貨幣 2 6 4 2 2" xfId="543" xr:uid="{00000000-0005-0000-0000-0000E1030000}"/>
    <cellStyle name="貨幣 2 6 4 2 2 2" xfId="1091" xr:uid="{00000000-0005-0000-0000-0000E2030000}"/>
    <cellStyle name="貨幣 2 6 4 2 3" xfId="1090" xr:uid="{00000000-0005-0000-0000-0000E3030000}"/>
    <cellStyle name="貨幣 2 6 4 3" xfId="544" xr:uid="{00000000-0005-0000-0000-0000E4030000}"/>
    <cellStyle name="貨幣 2 6 4 3 2" xfId="1092" xr:uid="{00000000-0005-0000-0000-0000E5030000}"/>
    <cellStyle name="貨幣 2 6 4 4" xfId="545" xr:uid="{00000000-0005-0000-0000-0000E6030000}"/>
    <cellStyle name="貨幣 2 6 4 4 2" xfId="1093" xr:uid="{00000000-0005-0000-0000-0000E7030000}"/>
    <cellStyle name="貨幣 2 6 4 5" xfId="1089" xr:uid="{00000000-0005-0000-0000-0000E8030000}"/>
    <cellStyle name="貨幣 2 6 5" xfId="546" xr:uid="{00000000-0005-0000-0000-0000E9030000}"/>
    <cellStyle name="貨幣 2 6 5 2" xfId="547" xr:uid="{00000000-0005-0000-0000-0000EA030000}"/>
    <cellStyle name="貨幣 2 6 5 2 2" xfId="548" xr:uid="{00000000-0005-0000-0000-0000EB030000}"/>
    <cellStyle name="貨幣 2 6 5 2 2 2" xfId="1096" xr:uid="{00000000-0005-0000-0000-0000EC030000}"/>
    <cellStyle name="貨幣 2 6 5 2 3" xfId="1095" xr:uid="{00000000-0005-0000-0000-0000ED030000}"/>
    <cellStyle name="貨幣 2 6 5 3" xfId="549" xr:uid="{00000000-0005-0000-0000-0000EE030000}"/>
    <cellStyle name="貨幣 2 6 5 3 2" xfId="1097" xr:uid="{00000000-0005-0000-0000-0000EF030000}"/>
    <cellStyle name="貨幣 2 6 5 4" xfId="550" xr:uid="{00000000-0005-0000-0000-0000F0030000}"/>
    <cellStyle name="貨幣 2 6 5 4 2" xfId="1098" xr:uid="{00000000-0005-0000-0000-0000F1030000}"/>
    <cellStyle name="貨幣 2 6 5 5" xfId="1094" xr:uid="{00000000-0005-0000-0000-0000F2030000}"/>
    <cellStyle name="貨幣 2 6 6" xfId="551" xr:uid="{00000000-0005-0000-0000-0000F3030000}"/>
    <cellStyle name="貨幣 2 6 6 2" xfId="552" xr:uid="{00000000-0005-0000-0000-0000F4030000}"/>
    <cellStyle name="貨幣 2 6 6 2 2" xfId="1100" xr:uid="{00000000-0005-0000-0000-0000F5030000}"/>
    <cellStyle name="貨幣 2 6 6 3" xfId="1099" xr:uid="{00000000-0005-0000-0000-0000F6030000}"/>
    <cellStyle name="貨幣 2 6 7" xfId="553" xr:uid="{00000000-0005-0000-0000-0000F7030000}"/>
    <cellStyle name="貨幣 2 6 7 2" xfId="1101" xr:uid="{00000000-0005-0000-0000-0000F8030000}"/>
    <cellStyle name="貨幣 2 6 8" xfId="554" xr:uid="{00000000-0005-0000-0000-0000F9030000}"/>
    <cellStyle name="貨幣 2 6 8 2" xfId="1102" xr:uid="{00000000-0005-0000-0000-0000FA030000}"/>
    <cellStyle name="貨幣 2 6 9" xfId="1058" xr:uid="{00000000-0005-0000-0000-0000FB030000}"/>
    <cellStyle name="貨幣 2 7" xfId="555" xr:uid="{00000000-0005-0000-0000-0000FC030000}"/>
    <cellStyle name="貨幣 2 7 2" xfId="556" xr:uid="{00000000-0005-0000-0000-0000FD030000}"/>
    <cellStyle name="貨幣 2 7 2 2" xfId="557" xr:uid="{00000000-0005-0000-0000-0000FE030000}"/>
    <cellStyle name="貨幣 2 7 2 2 2" xfId="558" xr:uid="{00000000-0005-0000-0000-0000FF030000}"/>
    <cellStyle name="貨幣 2 7 2 2 2 2" xfId="1106" xr:uid="{00000000-0005-0000-0000-000000040000}"/>
    <cellStyle name="貨幣 2 7 2 2 3" xfId="1105" xr:uid="{00000000-0005-0000-0000-000001040000}"/>
    <cellStyle name="貨幣 2 7 2 3" xfId="559" xr:uid="{00000000-0005-0000-0000-000002040000}"/>
    <cellStyle name="貨幣 2 7 2 3 2" xfId="1107" xr:uid="{00000000-0005-0000-0000-000003040000}"/>
    <cellStyle name="貨幣 2 7 2 4" xfId="560" xr:uid="{00000000-0005-0000-0000-000004040000}"/>
    <cellStyle name="貨幣 2 7 2 4 2" xfId="1108" xr:uid="{00000000-0005-0000-0000-000005040000}"/>
    <cellStyle name="貨幣 2 7 2 5" xfId="1104" xr:uid="{00000000-0005-0000-0000-000006040000}"/>
    <cellStyle name="貨幣 2 7 3" xfId="561" xr:uid="{00000000-0005-0000-0000-000007040000}"/>
    <cellStyle name="貨幣 2 7 3 2" xfId="562" xr:uid="{00000000-0005-0000-0000-000008040000}"/>
    <cellStyle name="貨幣 2 7 3 2 2" xfId="563" xr:uid="{00000000-0005-0000-0000-000009040000}"/>
    <cellStyle name="貨幣 2 7 3 2 2 2" xfId="1111" xr:uid="{00000000-0005-0000-0000-00000A040000}"/>
    <cellStyle name="貨幣 2 7 3 2 3" xfId="1110" xr:uid="{00000000-0005-0000-0000-00000B040000}"/>
    <cellStyle name="貨幣 2 7 3 3" xfId="564" xr:uid="{00000000-0005-0000-0000-00000C040000}"/>
    <cellStyle name="貨幣 2 7 3 3 2" xfId="1112" xr:uid="{00000000-0005-0000-0000-00000D040000}"/>
    <cellStyle name="貨幣 2 7 3 4" xfId="565" xr:uid="{00000000-0005-0000-0000-00000E040000}"/>
    <cellStyle name="貨幣 2 7 3 4 2" xfId="1113" xr:uid="{00000000-0005-0000-0000-00000F040000}"/>
    <cellStyle name="貨幣 2 7 3 5" xfId="1109" xr:uid="{00000000-0005-0000-0000-000010040000}"/>
    <cellStyle name="貨幣 2 7 4" xfId="566" xr:uid="{00000000-0005-0000-0000-000011040000}"/>
    <cellStyle name="貨幣 2 7 4 2" xfId="567" xr:uid="{00000000-0005-0000-0000-000012040000}"/>
    <cellStyle name="貨幣 2 7 4 2 2" xfId="1115" xr:uid="{00000000-0005-0000-0000-000013040000}"/>
    <cellStyle name="貨幣 2 7 4 3" xfId="1114" xr:uid="{00000000-0005-0000-0000-000014040000}"/>
    <cellStyle name="貨幣 2 7 5" xfId="568" xr:uid="{00000000-0005-0000-0000-000015040000}"/>
    <cellStyle name="貨幣 2 7 5 2" xfId="1116" xr:uid="{00000000-0005-0000-0000-000016040000}"/>
    <cellStyle name="貨幣 2 7 6" xfId="569" xr:uid="{00000000-0005-0000-0000-000017040000}"/>
    <cellStyle name="貨幣 2 7 6 2" xfId="1117" xr:uid="{00000000-0005-0000-0000-000018040000}"/>
    <cellStyle name="貨幣 2 7 7" xfId="1103" xr:uid="{00000000-0005-0000-0000-000019040000}"/>
    <cellStyle name="貨幣 2 8" xfId="570" xr:uid="{00000000-0005-0000-0000-00001A040000}"/>
    <cellStyle name="貨幣 2 8 2" xfId="571" xr:uid="{00000000-0005-0000-0000-00001B040000}"/>
    <cellStyle name="貨幣 2 8 2 2" xfId="572" xr:uid="{00000000-0005-0000-0000-00001C040000}"/>
    <cellStyle name="貨幣 2 8 2 2 2" xfId="573" xr:uid="{00000000-0005-0000-0000-00001D040000}"/>
    <cellStyle name="貨幣 2 8 2 2 2 2" xfId="1121" xr:uid="{00000000-0005-0000-0000-00001E040000}"/>
    <cellStyle name="貨幣 2 8 2 2 3" xfId="1120" xr:uid="{00000000-0005-0000-0000-00001F040000}"/>
    <cellStyle name="貨幣 2 8 2 3" xfId="574" xr:uid="{00000000-0005-0000-0000-000020040000}"/>
    <cellStyle name="貨幣 2 8 2 3 2" xfId="1122" xr:uid="{00000000-0005-0000-0000-000021040000}"/>
    <cellStyle name="貨幣 2 8 2 4" xfId="575" xr:uid="{00000000-0005-0000-0000-000022040000}"/>
    <cellStyle name="貨幣 2 8 2 4 2" xfId="1123" xr:uid="{00000000-0005-0000-0000-000023040000}"/>
    <cellStyle name="貨幣 2 8 2 5" xfId="1119" xr:uid="{00000000-0005-0000-0000-000024040000}"/>
    <cellStyle name="貨幣 2 8 3" xfId="576" xr:uid="{00000000-0005-0000-0000-000025040000}"/>
    <cellStyle name="貨幣 2 8 3 2" xfId="577" xr:uid="{00000000-0005-0000-0000-000026040000}"/>
    <cellStyle name="貨幣 2 8 3 2 2" xfId="578" xr:uid="{00000000-0005-0000-0000-000027040000}"/>
    <cellStyle name="貨幣 2 8 3 2 2 2" xfId="1126" xr:uid="{00000000-0005-0000-0000-000028040000}"/>
    <cellStyle name="貨幣 2 8 3 2 3" xfId="1125" xr:uid="{00000000-0005-0000-0000-000029040000}"/>
    <cellStyle name="貨幣 2 8 3 3" xfId="579" xr:uid="{00000000-0005-0000-0000-00002A040000}"/>
    <cellStyle name="貨幣 2 8 3 3 2" xfId="1127" xr:uid="{00000000-0005-0000-0000-00002B040000}"/>
    <cellStyle name="貨幣 2 8 3 4" xfId="580" xr:uid="{00000000-0005-0000-0000-00002C040000}"/>
    <cellStyle name="貨幣 2 8 3 4 2" xfId="1128" xr:uid="{00000000-0005-0000-0000-00002D040000}"/>
    <cellStyle name="貨幣 2 8 3 5" xfId="1124" xr:uid="{00000000-0005-0000-0000-00002E040000}"/>
    <cellStyle name="貨幣 2 8 4" xfId="581" xr:uid="{00000000-0005-0000-0000-00002F040000}"/>
    <cellStyle name="貨幣 2 8 4 2" xfId="582" xr:uid="{00000000-0005-0000-0000-000030040000}"/>
    <cellStyle name="貨幣 2 8 4 2 2" xfId="1130" xr:uid="{00000000-0005-0000-0000-000031040000}"/>
    <cellStyle name="貨幣 2 8 4 3" xfId="1129" xr:uid="{00000000-0005-0000-0000-000032040000}"/>
    <cellStyle name="貨幣 2 8 5" xfId="583" xr:uid="{00000000-0005-0000-0000-000033040000}"/>
    <cellStyle name="貨幣 2 8 5 2" xfId="1131" xr:uid="{00000000-0005-0000-0000-000034040000}"/>
    <cellStyle name="貨幣 2 8 6" xfId="584" xr:uid="{00000000-0005-0000-0000-000035040000}"/>
    <cellStyle name="貨幣 2 8 6 2" xfId="1132" xr:uid="{00000000-0005-0000-0000-000036040000}"/>
    <cellStyle name="貨幣 2 8 7" xfId="1118" xr:uid="{00000000-0005-0000-0000-000037040000}"/>
    <cellStyle name="貨幣 2 9" xfId="585" xr:uid="{00000000-0005-0000-0000-000038040000}"/>
    <cellStyle name="貨幣 2 9 2" xfId="586" xr:uid="{00000000-0005-0000-0000-000039040000}"/>
    <cellStyle name="貨幣 2 9 2 2" xfId="587" xr:uid="{00000000-0005-0000-0000-00003A040000}"/>
    <cellStyle name="貨幣 2 9 2 2 2" xfId="588" xr:uid="{00000000-0005-0000-0000-00003B040000}"/>
    <cellStyle name="貨幣 2 9 2 2 2 2" xfId="1136" xr:uid="{00000000-0005-0000-0000-00003C040000}"/>
    <cellStyle name="貨幣 2 9 2 2 3" xfId="1135" xr:uid="{00000000-0005-0000-0000-00003D040000}"/>
    <cellStyle name="貨幣 2 9 2 3" xfId="589" xr:uid="{00000000-0005-0000-0000-00003E040000}"/>
    <cellStyle name="貨幣 2 9 2 3 2" xfId="1137" xr:uid="{00000000-0005-0000-0000-00003F040000}"/>
    <cellStyle name="貨幣 2 9 2 4" xfId="590" xr:uid="{00000000-0005-0000-0000-000040040000}"/>
    <cellStyle name="貨幣 2 9 2 4 2" xfId="1138" xr:uid="{00000000-0005-0000-0000-000041040000}"/>
    <cellStyle name="貨幣 2 9 2 5" xfId="1134" xr:uid="{00000000-0005-0000-0000-000042040000}"/>
    <cellStyle name="貨幣 2 9 3" xfId="591" xr:uid="{00000000-0005-0000-0000-000043040000}"/>
    <cellStyle name="貨幣 2 9 3 2" xfId="592" xr:uid="{00000000-0005-0000-0000-000044040000}"/>
    <cellStyle name="貨幣 2 9 3 2 2" xfId="593" xr:uid="{00000000-0005-0000-0000-000045040000}"/>
    <cellStyle name="貨幣 2 9 3 2 2 2" xfId="1141" xr:uid="{00000000-0005-0000-0000-000046040000}"/>
    <cellStyle name="貨幣 2 9 3 2 3" xfId="1140" xr:uid="{00000000-0005-0000-0000-000047040000}"/>
    <cellStyle name="貨幣 2 9 3 3" xfId="594" xr:uid="{00000000-0005-0000-0000-000048040000}"/>
    <cellStyle name="貨幣 2 9 3 3 2" xfId="1142" xr:uid="{00000000-0005-0000-0000-000049040000}"/>
    <cellStyle name="貨幣 2 9 3 4" xfId="595" xr:uid="{00000000-0005-0000-0000-00004A040000}"/>
    <cellStyle name="貨幣 2 9 3 4 2" xfId="1143" xr:uid="{00000000-0005-0000-0000-00004B040000}"/>
    <cellStyle name="貨幣 2 9 3 5" xfId="1139" xr:uid="{00000000-0005-0000-0000-00004C040000}"/>
    <cellStyle name="貨幣 2 9 4" xfId="596" xr:uid="{00000000-0005-0000-0000-00004D040000}"/>
    <cellStyle name="貨幣 2 9 4 2" xfId="597" xr:uid="{00000000-0005-0000-0000-00004E040000}"/>
    <cellStyle name="貨幣 2 9 4 2 2" xfId="1145" xr:uid="{00000000-0005-0000-0000-00004F040000}"/>
    <cellStyle name="貨幣 2 9 4 3" xfId="1144" xr:uid="{00000000-0005-0000-0000-000050040000}"/>
    <cellStyle name="貨幣 2 9 5" xfId="598" xr:uid="{00000000-0005-0000-0000-000051040000}"/>
    <cellStyle name="貨幣 2 9 5 2" xfId="1146" xr:uid="{00000000-0005-0000-0000-000052040000}"/>
    <cellStyle name="貨幣 2 9 6" xfId="599" xr:uid="{00000000-0005-0000-0000-000053040000}"/>
    <cellStyle name="貨幣 2 9 6 2" xfId="1147" xr:uid="{00000000-0005-0000-0000-000054040000}"/>
    <cellStyle name="貨幣 2 9 7" xfId="1133" xr:uid="{00000000-0005-0000-0000-000055040000}"/>
    <cellStyle name="連結的儲存格" xfId="42" builtinId="24" customBuiltin="1"/>
    <cellStyle name="連結的儲存格 2" xfId="600" xr:uid="{00000000-0005-0000-0000-000057040000}"/>
    <cellStyle name="備註" xfId="43" builtinId="10" customBuiltin="1"/>
    <cellStyle name="備註 2" xfId="601" xr:uid="{00000000-0005-0000-0000-000059040000}"/>
    <cellStyle name="說明文字" xfId="44" builtinId="53" customBuiltin="1"/>
    <cellStyle name="說明文字 2" xfId="602" xr:uid="{00000000-0005-0000-0000-00005B040000}"/>
    <cellStyle name="輔色1" xfId="45" builtinId="29" customBuiltin="1"/>
    <cellStyle name="輔色1 2" xfId="603" xr:uid="{00000000-0005-0000-0000-00005D040000}"/>
    <cellStyle name="輔色2" xfId="46" builtinId="33" customBuiltin="1"/>
    <cellStyle name="輔色2 2" xfId="604" xr:uid="{00000000-0005-0000-0000-00005F040000}"/>
    <cellStyle name="輔色3" xfId="47" builtinId="37" customBuiltin="1"/>
    <cellStyle name="輔色3 2" xfId="605" xr:uid="{00000000-0005-0000-0000-000061040000}"/>
    <cellStyle name="輔色4" xfId="48" builtinId="41" customBuiltin="1"/>
    <cellStyle name="輔色4 2" xfId="606" xr:uid="{00000000-0005-0000-0000-000063040000}"/>
    <cellStyle name="輔色5" xfId="49" builtinId="45" customBuiltin="1"/>
    <cellStyle name="輔色5 2" xfId="607" xr:uid="{00000000-0005-0000-0000-000065040000}"/>
    <cellStyle name="輔色6" xfId="50" builtinId="49" customBuiltin="1"/>
    <cellStyle name="輔色6 2" xfId="608" xr:uid="{00000000-0005-0000-0000-000067040000}"/>
    <cellStyle name="標題" xfId="51" builtinId="15" customBuiltin="1"/>
    <cellStyle name="標題 1" xfId="52" builtinId="16" customBuiltin="1"/>
    <cellStyle name="標題 1 2" xfId="53" xr:uid="{00000000-0005-0000-0000-00006A040000}"/>
    <cellStyle name="標題 2" xfId="54" builtinId="17" customBuiltin="1"/>
    <cellStyle name="標題 2 2" xfId="609" xr:uid="{00000000-0005-0000-0000-00006C040000}"/>
    <cellStyle name="標題 3" xfId="55" builtinId="18" customBuiltin="1"/>
    <cellStyle name="標題 3 2" xfId="610" xr:uid="{00000000-0005-0000-0000-00006E040000}"/>
    <cellStyle name="標題 4" xfId="56" builtinId="19" customBuiltin="1"/>
    <cellStyle name="標題 4 2" xfId="611" xr:uid="{00000000-0005-0000-0000-000070040000}"/>
    <cellStyle name="標題 5" xfId="612" xr:uid="{00000000-0005-0000-0000-000071040000}"/>
    <cellStyle name="輸入" xfId="57" builtinId="20" customBuiltin="1"/>
    <cellStyle name="輸入 2" xfId="613" xr:uid="{00000000-0005-0000-0000-000073040000}"/>
    <cellStyle name="輸出" xfId="58" builtinId="21" customBuiltin="1"/>
    <cellStyle name="輸出 2" xfId="614" xr:uid="{00000000-0005-0000-0000-000075040000}"/>
    <cellStyle name="檢查儲存格" xfId="59" builtinId="23" customBuiltin="1"/>
    <cellStyle name="檢查儲存格 2" xfId="615" xr:uid="{00000000-0005-0000-0000-000077040000}"/>
    <cellStyle name="壞" xfId="60" builtinId="27" customBuiltin="1"/>
    <cellStyle name="壞 2" xfId="616" xr:uid="{00000000-0005-0000-0000-000079040000}"/>
    <cellStyle name="警告文字" xfId="61" builtinId="11" customBuiltin="1"/>
    <cellStyle name="警告文字 2" xfId="617" xr:uid="{00000000-0005-0000-0000-00007B04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image" Target="../media/image7.jpg"/><Relationship Id="rId2" Type="http://schemas.openxmlformats.org/officeDocument/2006/relationships/image" Target="../media/image2.emf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0</xdr:colOff>
      <xdr:row>9</xdr:row>
      <xdr:rowOff>7620</xdr:rowOff>
    </xdr:from>
    <xdr:to>
      <xdr:col>20</xdr:col>
      <xdr:colOff>22860</xdr:colOff>
      <xdr:row>9</xdr:row>
      <xdr:rowOff>30480</xdr:rowOff>
    </xdr:to>
    <xdr:pic>
      <xdr:nvPicPr>
        <xdr:cNvPr id="36508" name="圖片 4">
          <a:extLst>
            <a:ext uri="{FF2B5EF4-FFF2-40B4-BE49-F238E27FC236}">
              <a16:creationId xmlns:a16="http://schemas.microsoft.com/office/drawing/2014/main" id="{7E127A90-BEFA-4A1C-9AB1-CAD10E8E77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798" t="80214" r="10707" b="15701"/>
        <a:stretch>
          <a:fillRect/>
        </a:stretch>
      </xdr:blipFill>
      <xdr:spPr bwMode="auto">
        <a:xfrm>
          <a:off x="37452300" y="6111240"/>
          <a:ext cx="2286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0</xdr:colOff>
      <xdr:row>9</xdr:row>
      <xdr:rowOff>7620</xdr:rowOff>
    </xdr:from>
    <xdr:to>
      <xdr:col>20</xdr:col>
      <xdr:colOff>22860</xdr:colOff>
      <xdr:row>9</xdr:row>
      <xdr:rowOff>30480</xdr:rowOff>
    </xdr:to>
    <xdr:pic>
      <xdr:nvPicPr>
        <xdr:cNvPr id="36509" name="圖片 4">
          <a:extLst>
            <a:ext uri="{FF2B5EF4-FFF2-40B4-BE49-F238E27FC236}">
              <a16:creationId xmlns:a16="http://schemas.microsoft.com/office/drawing/2014/main" id="{86AA8AC3-482B-4333-9604-CE9BE5B964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798" t="80214" r="10707" b="15701"/>
        <a:stretch>
          <a:fillRect/>
        </a:stretch>
      </xdr:blipFill>
      <xdr:spPr bwMode="auto">
        <a:xfrm>
          <a:off x="37452300" y="6111240"/>
          <a:ext cx="2286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0</xdr:colOff>
      <xdr:row>6</xdr:row>
      <xdr:rowOff>7620</xdr:rowOff>
    </xdr:from>
    <xdr:to>
      <xdr:col>20</xdr:col>
      <xdr:colOff>22860</xdr:colOff>
      <xdr:row>6</xdr:row>
      <xdr:rowOff>30480</xdr:rowOff>
    </xdr:to>
    <xdr:pic>
      <xdr:nvPicPr>
        <xdr:cNvPr id="36510" name="圖片 4">
          <a:extLst>
            <a:ext uri="{FF2B5EF4-FFF2-40B4-BE49-F238E27FC236}">
              <a16:creationId xmlns:a16="http://schemas.microsoft.com/office/drawing/2014/main" id="{503DADF8-6CA1-4531-A75A-14DF5FE99A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798" t="80214" r="10707" b="15701"/>
        <a:stretch>
          <a:fillRect/>
        </a:stretch>
      </xdr:blipFill>
      <xdr:spPr bwMode="auto">
        <a:xfrm>
          <a:off x="37452300" y="4030980"/>
          <a:ext cx="2286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0</xdr:colOff>
      <xdr:row>10</xdr:row>
      <xdr:rowOff>68580</xdr:rowOff>
    </xdr:from>
    <xdr:to>
      <xdr:col>21</xdr:col>
      <xdr:colOff>350520</xdr:colOff>
      <xdr:row>10</xdr:row>
      <xdr:rowOff>68580</xdr:rowOff>
    </xdr:to>
    <xdr:pic>
      <xdr:nvPicPr>
        <xdr:cNvPr id="36511" name="Picture 1180">
          <a:extLst>
            <a:ext uri="{FF2B5EF4-FFF2-40B4-BE49-F238E27FC236}">
              <a16:creationId xmlns:a16="http://schemas.microsoft.com/office/drawing/2014/main" id="{FAD146BF-BA62-4987-BA33-FEFA20FB3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52300" y="6865620"/>
          <a:ext cx="96774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1341120</xdr:colOff>
      <xdr:row>2</xdr:row>
      <xdr:rowOff>7620</xdr:rowOff>
    </xdr:from>
    <xdr:to>
      <xdr:col>14</xdr:col>
      <xdr:colOff>1341120</xdr:colOff>
      <xdr:row>2</xdr:row>
      <xdr:rowOff>30480</xdr:rowOff>
    </xdr:to>
    <xdr:pic>
      <xdr:nvPicPr>
        <xdr:cNvPr id="36512" name="圖片 4">
          <a:extLst>
            <a:ext uri="{FF2B5EF4-FFF2-40B4-BE49-F238E27FC236}">
              <a16:creationId xmlns:a16="http://schemas.microsoft.com/office/drawing/2014/main" id="{0515DEDC-6D6C-41CB-85CC-D237E8B0F7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798" t="80214" r="10707" b="15701"/>
        <a:stretch>
          <a:fillRect/>
        </a:stretch>
      </xdr:blipFill>
      <xdr:spPr bwMode="auto">
        <a:xfrm>
          <a:off x="27355800" y="13182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1341120</xdr:colOff>
      <xdr:row>2</xdr:row>
      <xdr:rowOff>7620</xdr:rowOff>
    </xdr:from>
    <xdr:to>
      <xdr:col>14</xdr:col>
      <xdr:colOff>1341120</xdr:colOff>
      <xdr:row>2</xdr:row>
      <xdr:rowOff>30480</xdr:rowOff>
    </xdr:to>
    <xdr:pic>
      <xdr:nvPicPr>
        <xdr:cNvPr id="36513" name="圖片 4">
          <a:extLst>
            <a:ext uri="{FF2B5EF4-FFF2-40B4-BE49-F238E27FC236}">
              <a16:creationId xmlns:a16="http://schemas.microsoft.com/office/drawing/2014/main" id="{8CA8B269-A0BA-446F-9734-925A84C658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798" t="80214" r="10707" b="15701"/>
        <a:stretch>
          <a:fillRect/>
        </a:stretch>
      </xdr:blipFill>
      <xdr:spPr bwMode="auto">
        <a:xfrm>
          <a:off x="27355800" y="1318260"/>
          <a:ext cx="0" cy="22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506728</xdr:colOff>
      <xdr:row>0</xdr:row>
      <xdr:rowOff>586740</xdr:rowOff>
    </xdr:from>
    <xdr:to>
      <xdr:col>19</xdr:col>
      <xdr:colOff>1478284</xdr:colOff>
      <xdr:row>2</xdr:row>
      <xdr:rowOff>189240</xdr:rowOff>
    </xdr:to>
    <xdr:pic>
      <xdr:nvPicPr>
        <xdr:cNvPr id="36514" name="Picture 2050">
          <a:extLst>
            <a:ext uri="{FF2B5EF4-FFF2-40B4-BE49-F238E27FC236}">
              <a16:creationId xmlns:a16="http://schemas.microsoft.com/office/drawing/2014/main" id="{B9B0D89B-5E17-4915-ABE7-1B458DB10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844728" y="586740"/>
          <a:ext cx="2940056" cy="93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0</xdr:colOff>
      <xdr:row>4</xdr:row>
      <xdr:rowOff>0</xdr:rowOff>
    </xdr:from>
    <xdr:to>
      <xdr:col>20</xdr:col>
      <xdr:colOff>38100</xdr:colOff>
      <xdr:row>4</xdr:row>
      <xdr:rowOff>15240</xdr:rowOff>
    </xdr:to>
    <xdr:pic>
      <xdr:nvPicPr>
        <xdr:cNvPr id="36515" name="圖片 4">
          <a:extLst>
            <a:ext uri="{FF2B5EF4-FFF2-40B4-BE49-F238E27FC236}">
              <a16:creationId xmlns:a16="http://schemas.microsoft.com/office/drawing/2014/main" id="{5DEDAE55-C2BA-430F-9676-323653522A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798" t="80214" r="10707" b="15701"/>
        <a:stretch>
          <a:fillRect/>
        </a:stretch>
      </xdr:blipFill>
      <xdr:spPr bwMode="auto">
        <a:xfrm>
          <a:off x="37452300" y="2750820"/>
          <a:ext cx="38100" cy="15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0</xdr:colOff>
      <xdr:row>4</xdr:row>
      <xdr:rowOff>0</xdr:rowOff>
    </xdr:from>
    <xdr:to>
      <xdr:col>20</xdr:col>
      <xdr:colOff>38100</xdr:colOff>
      <xdr:row>4</xdr:row>
      <xdr:rowOff>15240</xdr:rowOff>
    </xdr:to>
    <xdr:pic>
      <xdr:nvPicPr>
        <xdr:cNvPr id="36516" name="圖片 4">
          <a:extLst>
            <a:ext uri="{FF2B5EF4-FFF2-40B4-BE49-F238E27FC236}">
              <a16:creationId xmlns:a16="http://schemas.microsoft.com/office/drawing/2014/main" id="{60ADE997-6D94-4F70-A816-42543E5EC6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798" t="80214" r="10707" b="15701"/>
        <a:stretch>
          <a:fillRect/>
        </a:stretch>
      </xdr:blipFill>
      <xdr:spPr bwMode="auto">
        <a:xfrm>
          <a:off x="37452300" y="2750820"/>
          <a:ext cx="38100" cy="15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0</xdr:colOff>
      <xdr:row>4</xdr:row>
      <xdr:rowOff>0</xdr:rowOff>
    </xdr:from>
    <xdr:to>
      <xdr:col>20</xdr:col>
      <xdr:colOff>38100</xdr:colOff>
      <xdr:row>4</xdr:row>
      <xdr:rowOff>15240</xdr:rowOff>
    </xdr:to>
    <xdr:pic>
      <xdr:nvPicPr>
        <xdr:cNvPr id="36517" name="圖片 4">
          <a:extLst>
            <a:ext uri="{FF2B5EF4-FFF2-40B4-BE49-F238E27FC236}">
              <a16:creationId xmlns:a16="http://schemas.microsoft.com/office/drawing/2014/main" id="{BE52B4BF-2B50-4B47-899B-0199CA95AA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798" t="80214" r="10707" b="15701"/>
        <a:stretch>
          <a:fillRect/>
        </a:stretch>
      </xdr:blipFill>
      <xdr:spPr bwMode="auto">
        <a:xfrm>
          <a:off x="37452300" y="2750820"/>
          <a:ext cx="38100" cy="15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0</xdr:colOff>
      <xdr:row>4</xdr:row>
      <xdr:rowOff>0</xdr:rowOff>
    </xdr:from>
    <xdr:to>
      <xdr:col>21</xdr:col>
      <xdr:colOff>358140</xdr:colOff>
      <xdr:row>4</xdr:row>
      <xdr:rowOff>0</xdr:rowOff>
    </xdr:to>
    <xdr:pic>
      <xdr:nvPicPr>
        <xdr:cNvPr id="36518" name="Picture 1180">
          <a:extLst>
            <a:ext uri="{FF2B5EF4-FFF2-40B4-BE49-F238E27FC236}">
              <a16:creationId xmlns:a16="http://schemas.microsoft.com/office/drawing/2014/main" id="{DA938F4E-151C-479E-95D9-5C9841E31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52300" y="2750820"/>
          <a:ext cx="97536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1341120</xdr:colOff>
      <xdr:row>1</xdr:row>
      <xdr:rowOff>7620</xdr:rowOff>
    </xdr:from>
    <xdr:to>
      <xdr:col>14</xdr:col>
      <xdr:colOff>1341120</xdr:colOff>
      <xdr:row>1</xdr:row>
      <xdr:rowOff>22860</xdr:rowOff>
    </xdr:to>
    <xdr:pic>
      <xdr:nvPicPr>
        <xdr:cNvPr id="36519" name="圖片 4">
          <a:extLst>
            <a:ext uri="{FF2B5EF4-FFF2-40B4-BE49-F238E27FC236}">
              <a16:creationId xmlns:a16="http://schemas.microsoft.com/office/drawing/2014/main" id="{64048206-1C1C-4366-8F7F-C337C33586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798" t="80214" r="10707" b="15701"/>
        <a:stretch>
          <a:fillRect/>
        </a:stretch>
      </xdr:blipFill>
      <xdr:spPr bwMode="auto">
        <a:xfrm>
          <a:off x="27355800" y="662940"/>
          <a:ext cx="0" cy="15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1341120</xdr:colOff>
      <xdr:row>1</xdr:row>
      <xdr:rowOff>7620</xdr:rowOff>
    </xdr:from>
    <xdr:to>
      <xdr:col>14</xdr:col>
      <xdr:colOff>1341120</xdr:colOff>
      <xdr:row>1</xdr:row>
      <xdr:rowOff>22860</xdr:rowOff>
    </xdr:to>
    <xdr:pic>
      <xdr:nvPicPr>
        <xdr:cNvPr id="36520" name="圖片 4">
          <a:extLst>
            <a:ext uri="{FF2B5EF4-FFF2-40B4-BE49-F238E27FC236}">
              <a16:creationId xmlns:a16="http://schemas.microsoft.com/office/drawing/2014/main" id="{C3569DCA-C92D-484B-BEF0-CCC1B32914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798" t="80214" r="10707" b="15701"/>
        <a:stretch>
          <a:fillRect/>
        </a:stretch>
      </xdr:blipFill>
      <xdr:spPr bwMode="auto">
        <a:xfrm>
          <a:off x="27355800" y="662940"/>
          <a:ext cx="0" cy="15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1524000</xdr:colOff>
      <xdr:row>0</xdr:row>
      <xdr:rowOff>434340</xdr:rowOff>
    </xdr:from>
    <xdr:to>
      <xdr:col>8</xdr:col>
      <xdr:colOff>1135380</xdr:colOff>
      <xdr:row>3</xdr:row>
      <xdr:rowOff>205740</xdr:rowOff>
    </xdr:to>
    <xdr:grpSp>
      <xdr:nvGrpSpPr>
        <xdr:cNvPr id="36521" name="群組 33900">
          <a:extLst>
            <a:ext uri="{FF2B5EF4-FFF2-40B4-BE49-F238E27FC236}">
              <a16:creationId xmlns:a16="http://schemas.microsoft.com/office/drawing/2014/main" id="{E7203B1A-BC23-49DD-A481-3F702B0D08CD}"/>
            </a:ext>
          </a:extLst>
        </xdr:cNvPr>
        <xdr:cNvGrpSpPr>
          <a:grpSpLocks/>
        </xdr:cNvGrpSpPr>
      </xdr:nvGrpSpPr>
      <xdr:grpSpPr bwMode="auto">
        <a:xfrm>
          <a:off x="15843250" y="434340"/>
          <a:ext cx="2151380" cy="1612900"/>
          <a:chOff x="500262" y="22791347"/>
          <a:chExt cx="4931343" cy="3316739"/>
        </a:xfrm>
      </xdr:grpSpPr>
      <xdr:pic>
        <xdr:nvPicPr>
          <xdr:cNvPr id="36524" name="圖片 33897">
            <a:extLst>
              <a:ext uri="{FF2B5EF4-FFF2-40B4-BE49-F238E27FC236}">
                <a16:creationId xmlns:a16="http://schemas.microsoft.com/office/drawing/2014/main" id="{FC1D4E9F-49B2-4D97-9AD0-43450A97B3AC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00262" y="22791347"/>
            <a:ext cx="4931343" cy="28557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18" name="文字方塊 17">
            <a:extLst>
              <a:ext uri="{FF2B5EF4-FFF2-40B4-BE49-F238E27FC236}">
                <a16:creationId xmlns:a16="http://schemas.microsoft.com/office/drawing/2014/main" id="{13256F58-CDA9-48CB-8702-BF6B17E21815}"/>
              </a:ext>
            </a:extLst>
          </xdr:cNvPr>
          <xdr:cNvSpPr txBox="1"/>
        </xdr:nvSpPr>
        <xdr:spPr>
          <a:xfrm>
            <a:off x="1474600" y="24401879"/>
            <a:ext cx="3917236" cy="170620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zh-TW" altLang="en-US" sz="3000" b="1">
                <a:solidFill>
                  <a:srgbClr val="FF0000"/>
                </a:solidFill>
              </a:rPr>
              <a:t>   </a:t>
            </a:r>
            <a:r>
              <a:rPr lang="zh-TW" altLang="en-US" sz="2600" b="1">
                <a:solidFill>
                  <a:srgbClr val="FF0000"/>
                </a:solidFill>
              </a:rPr>
              <a:t>臺   灣</a:t>
            </a:r>
          </a:p>
        </xdr:txBody>
      </xdr:sp>
    </xdr:grpSp>
    <xdr:clientData/>
  </xdr:twoCellAnchor>
  <xdr:oneCellAnchor>
    <xdr:from>
      <xdr:col>8</xdr:col>
      <xdr:colOff>1371600</xdr:colOff>
      <xdr:row>1</xdr:row>
      <xdr:rowOff>212090</xdr:rowOff>
    </xdr:from>
    <xdr:ext cx="10248900" cy="926729"/>
    <xdr:sp macro="" textlink="">
      <xdr:nvSpPr>
        <xdr:cNvPr id="19" name="文字方塊 18">
          <a:extLst>
            <a:ext uri="{FF2B5EF4-FFF2-40B4-BE49-F238E27FC236}">
              <a16:creationId xmlns:a16="http://schemas.microsoft.com/office/drawing/2014/main" id="{69771AEC-47C7-42F7-8543-CE1D075C2250}"/>
            </a:ext>
          </a:extLst>
        </xdr:cNvPr>
        <xdr:cNvSpPr txBox="1"/>
      </xdr:nvSpPr>
      <xdr:spPr>
        <a:xfrm>
          <a:off x="18230850" y="878840"/>
          <a:ext cx="10248900" cy="9267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zh-TW" altLang="zh-TW" sz="5000" b="1" i="0" baseline="0">
              <a:solidFill>
                <a:schemeClr val="tx1"/>
              </a:solidFill>
              <a:effectLst/>
              <a:latin typeface="標楷體" pitchFamily="65" charset="-120"/>
              <a:ea typeface="標楷體" pitchFamily="65" charset="-120"/>
              <a:cs typeface="+mn-cs"/>
            </a:rPr>
            <a:t>本公司 豬肉 「原料原產地(台灣)」</a:t>
          </a:r>
          <a:endParaRPr lang="zh-TW" altLang="zh-TW" sz="5000">
            <a:effectLst/>
            <a:latin typeface="標楷體" pitchFamily="65" charset="-120"/>
            <a:ea typeface="標楷體" pitchFamily="65" charset="-120"/>
          </a:endParaRPr>
        </a:p>
      </xdr:txBody>
    </xdr:sp>
    <xdr:clientData/>
  </xdr:oneCellAnchor>
  <xdr:twoCellAnchor editAs="oneCell">
    <xdr:from>
      <xdr:col>16</xdr:col>
      <xdr:colOff>1022349</xdr:colOff>
      <xdr:row>0</xdr:row>
      <xdr:rowOff>599468</xdr:rowOff>
    </xdr:from>
    <xdr:to>
      <xdr:col>17</xdr:col>
      <xdr:colOff>1811027</xdr:colOff>
      <xdr:row>2</xdr:row>
      <xdr:rowOff>138492</xdr:rowOff>
    </xdr:to>
    <xdr:pic>
      <xdr:nvPicPr>
        <xdr:cNvPr id="36523" name="圖片 2">
          <a:extLst>
            <a:ext uri="{FF2B5EF4-FFF2-40B4-BE49-F238E27FC236}">
              <a16:creationId xmlns:a16="http://schemas.microsoft.com/office/drawing/2014/main" id="{93110C0C-12AF-4D73-AAFD-B85C1C72E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4423349" y="599468"/>
          <a:ext cx="2757178" cy="8725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224"/>
  <sheetViews>
    <sheetView tabSelected="1" view="pageBreakPreview" zoomScale="30" zoomScaleNormal="30" zoomScaleSheetLayoutView="30" workbookViewId="0">
      <selection activeCell="I10" sqref="I10:L10"/>
    </sheetView>
  </sheetViews>
  <sheetFormatPr defaultColWidth="9" defaultRowHeight="16.5"/>
  <cols>
    <col min="1" max="3" width="25.625" style="324" customWidth="1"/>
    <col min="4" max="4" width="33" style="324" customWidth="1"/>
    <col min="5" max="7" width="25.625" style="324" customWidth="1"/>
    <col min="8" max="8" width="33.25" style="324" customWidth="1"/>
    <col min="9" max="11" width="25.625" style="324" customWidth="1"/>
    <col min="12" max="12" width="30.75" style="324" customWidth="1"/>
    <col min="13" max="15" width="25.625" style="324" customWidth="1"/>
    <col min="16" max="16" width="31.125" style="324" customWidth="1"/>
    <col min="17" max="19" width="25.625" style="324" customWidth="1"/>
    <col min="20" max="20" width="33" style="324" customWidth="1"/>
    <col min="21" max="16384" width="9" style="324"/>
  </cols>
  <sheetData>
    <row r="1" spans="1:28" ht="51.75" customHeight="1">
      <c r="A1" s="496" t="s">
        <v>383</v>
      </c>
      <c r="B1" s="496"/>
      <c r="C1" s="496"/>
      <c r="D1" s="496"/>
      <c r="E1" s="496"/>
      <c r="F1" s="496"/>
      <c r="G1" s="496"/>
      <c r="H1" s="496"/>
      <c r="O1" s="495" t="s">
        <v>270</v>
      </c>
      <c r="P1" s="495"/>
      <c r="Q1" s="497"/>
      <c r="R1" s="497"/>
      <c r="U1" s="325"/>
      <c r="V1" s="325"/>
    </row>
    <row r="2" spans="1:28" ht="51.75" customHeight="1">
      <c r="A2" s="496"/>
      <c r="B2" s="496"/>
      <c r="C2" s="496"/>
      <c r="D2" s="496"/>
      <c r="E2" s="496"/>
      <c r="F2" s="496"/>
      <c r="G2" s="496"/>
      <c r="H2" s="496"/>
      <c r="O2" s="495" t="s">
        <v>56</v>
      </c>
      <c r="P2" s="495"/>
      <c r="Q2" s="372"/>
      <c r="R2" s="372"/>
      <c r="U2" s="325"/>
      <c r="V2" s="325"/>
    </row>
    <row r="3" spans="1:28" ht="39.75" customHeight="1" thickBot="1">
      <c r="A3" s="496"/>
      <c r="B3" s="496"/>
      <c r="C3" s="496"/>
      <c r="D3" s="496"/>
      <c r="E3" s="496"/>
      <c r="F3" s="496"/>
      <c r="G3" s="496"/>
      <c r="H3" s="496"/>
      <c r="O3" s="498"/>
      <c r="P3" s="498"/>
      <c r="Q3" s="326"/>
      <c r="R3" s="326"/>
      <c r="U3" s="325"/>
      <c r="V3" s="325"/>
    </row>
    <row r="4" spans="1:28" s="328" customFormat="1" ht="73.900000000000006" customHeight="1" thickBot="1">
      <c r="A4" s="455" t="s">
        <v>34</v>
      </c>
      <c r="B4" s="456"/>
      <c r="C4" s="456"/>
      <c r="D4" s="456"/>
      <c r="E4" s="455" t="s">
        <v>119</v>
      </c>
      <c r="F4" s="456"/>
      <c r="G4" s="456"/>
      <c r="H4" s="456"/>
      <c r="I4" s="455" t="s">
        <v>120</v>
      </c>
      <c r="J4" s="456"/>
      <c r="K4" s="456"/>
      <c r="L4" s="456"/>
      <c r="M4" s="455" t="s">
        <v>121</v>
      </c>
      <c r="N4" s="456"/>
      <c r="O4" s="456"/>
      <c r="P4" s="456"/>
      <c r="Q4" s="455" t="s">
        <v>122</v>
      </c>
      <c r="R4" s="456"/>
      <c r="S4" s="456"/>
      <c r="T4" s="499"/>
      <c r="U4" s="327"/>
      <c r="V4" s="327"/>
    </row>
    <row r="5" spans="1:28" s="329" customFormat="1" ht="45.75" customHeight="1" thickBot="1">
      <c r="A5" s="463"/>
      <c r="B5" s="464"/>
      <c r="C5" s="464"/>
      <c r="D5" s="465"/>
      <c r="E5" s="463"/>
      <c r="F5" s="464"/>
      <c r="G5" s="464"/>
      <c r="H5" s="465"/>
      <c r="I5" s="463">
        <v>45231</v>
      </c>
      <c r="J5" s="464"/>
      <c r="K5" s="464"/>
      <c r="L5" s="465"/>
      <c r="M5" s="463">
        <v>45232</v>
      </c>
      <c r="N5" s="464"/>
      <c r="O5" s="464"/>
      <c r="P5" s="465"/>
      <c r="Q5" s="463">
        <v>45233</v>
      </c>
      <c r="R5" s="464"/>
      <c r="S5" s="464"/>
      <c r="T5" s="465"/>
      <c r="U5" s="325"/>
      <c r="V5" s="325"/>
    </row>
    <row r="6" spans="1:28" s="330" customFormat="1" ht="54.95" customHeight="1">
      <c r="A6" s="460"/>
      <c r="B6" s="461"/>
      <c r="C6" s="461"/>
      <c r="D6" s="462"/>
      <c r="E6" s="460"/>
      <c r="F6" s="461"/>
      <c r="G6" s="461"/>
      <c r="H6" s="462"/>
      <c r="I6" s="460" t="s">
        <v>368</v>
      </c>
      <c r="J6" s="461"/>
      <c r="K6" s="461"/>
      <c r="L6" s="462"/>
      <c r="M6" s="460" t="s">
        <v>89</v>
      </c>
      <c r="N6" s="461"/>
      <c r="O6" s="461"/>
      <c r="P6" s="462"/>
      <c r="Q6" s="452" t="s">
        <v>391</v>
      </c>
      <c r="R6" s="453"/>
      <c r="S6" s="453"/>
      <c r="T6" s="454"/>
      <c r="U6" s="325"/>
      <c r="V6" s="325"/>
    </row>
    <row r="7" spans="1:28" s="330" customFormat="1" ht="54.95" customHeight="1">
      <c r="A7" s="452"/>
      <c r="B7" s="453"/>
      <c r="C7" s="453"/>
      <c r="D7" s="454"/>
      <c r="E7" s="452"/>
      <c r="F7" s="453"/>
      <c r="G7" s="453"/>
      <c r="H7" s="454"/>
      <c r="I7" s="452" t="s">
        <v>369</v>
      </c>
      <c r="J7" s="453"/>
      <c r="K7" s="453"/>
      <c r="L7" s="454"/>
      <c r="M7" s="452" t="s">
        <v>289</v>
      </c>
      <c r="N7" s="475"/>
      <c r="O7" s="475"/>
      <c r="P7" s="454"/>
      <c r="Q7" s="452" t="s">
        <v>291</v>
      </c>
      <c r="R7" s="453"/>
      <c r="S7" s="453"/>
      <c r="T7" s="454"/>
      <c r="U7" s="325"/>
      <c r="V7" s="325"/>
    </row>
    <row r="8" spans="1:28" s="330" customFormat="1" ht="54.95" customHeight="1">
      <c r="A8" s="452"/>
      <c r="B8" s="453"/>
      <c r="C8" s="453"/>
      <c r="D8" s="454"/>
      <c r="E8" s="452"/>
      <c r="F8" s="453"/>
      <c r="G8" s="453"/>
      <c r="H8" s="454"/>
      <c r="I8" s="452" t="s">
        <v>370</v>
      </c>
      <c r="J8" s="453"/>
      <c r="K8" s="453"/>
      <c r="L8" s="454"/>
      <c r="M8" s="452" t="s">
        <v>288</v>
      </c>
      <c r="N8" s="475"/>
      <c r="O8" s="475"/>
      <c r="P8" s="454"/>
      <c r="Q8" s="452" t="s">
        <v>181</v>
      </c>
      <c r="R8" s="453"/>
      <c r="S8" s="453"/>
      <c r="T8" s="454"/>
      <c r="U8" s="325"/>
      <c r="V8" s="325"/>
    </row>
    <row r="9" spans="1:28" s="330" customFormat="1" ht="54.95" customHeight="1">
      <c r="A9" s="452"/>
      <c r="B9" s="453"/>
      <c r="C9" s="453"/>
      <c r="D9" s="454"/>
      <c r="E9" s="452"/>
      <c r="F9" s="453"/>
      <c r="G9" s="453"/>
      <c r="H9" s="454"/>
      <c r="I9" s="452" t="s">
        <v>371</v>
      </c>
      <c r="J9" s="453"/>
      <c r="K9" s="453"/>
      <c r="L9" s="454"/>
      <c r="M9" s="452" t="s">
        <v>161</v>
      </c>
      <c r="N9" s="453"/>
      <c r="O9" s="453"/>
      <c r="P9" s="454"/>
      <c r="Q9" s="452" t="s">
        <v>292</v>
      </c>
      <c r="R9" s="453"/>
      <c r="S9" s="453"/>
      <c r="T9" s="454"/>
      <c r="U9" s="325"/>
      <c r="V9" s="325"/>
    </row>
    <row r="10" spans="1:28" s="330" customFormat="1" ht="54.95" customHeight="1">
      <c r="A10" s="452"/>
      <c r="B10" s="453"/>
      <c r="C10" s="453"/>
      <c r="D10" s="454"/>
      <c r="E10" s="452"/>
      <c r="F10" s="453"/>
      <c r="G10" s="453"/>
      <c r="H10" s="454"/>
      <c r="I10" s="452" t="s">
        <v>384</v>
      </c>
      <c r="J10" s="453"/>
      <c r="K10" s="453"/>
      <c r="L10" s="454"/>
      <c r="M10" s="452" t="s">
        <v>385</v>
      </c>
      <c r="N10" s="453"/>
      <c r="O10" s="453"/>
      <c r="P10" s="454"/>
      <c r="Q10" s="452" t="s">
        <v>386</v>
      </c>
      <c r="R10" s="453"/>
      <c r="S10" s="453"/>
      <c r="T10" s="454"/>
      <c r="U10" s="325"/>
      <c r="V10" s="325"/>
    </row>
    <row r="11" spans="1:28" s="330" customFormat="1" ht="54.95" customHeight="1" thickBot="1">
      <c r="A11" s="466"/>
      <c r="B11" s="467"/>
      <c r="C11" s="467"/>
      <c r="D11" s="468"/>
      <c r="E11" s="466"/>
      <c r="F11" s="467"/>
      <c r="G11" s="467"/>
      <c r="H11" s="468"/>
      <c r="I11" s="466" t="s">
        <v>202</v>
      </c>
      <c r="J11" s="467"/>
      <c r="K11" s="467"/>
      <c r="L11" s="468"/>
      <c r="M11" s="466" t="s">
        <v>290</v>
      </c>
      <c r="N11" s="467"/>
      <c r="O11" s="467"/>
      <c r="P11" s="468"/>
      <c r="Q11" s="466" t="s">
        <v>147</v>
      </c>
      <c r="R11" s="467"/>
      <c r="S11" s="467"/>
      <c r="T11" s="468"/>
      <c r="U11" s="325"/>
      <c r="V11" s="325"/>
    </row>
    <row r="12" spans="1:28" ht="31.5" hidden="1" customHeight="1" thickBot="1">
      <c r="A12" s="476"/>
      <c r="B12" s="477"/>
      <c r="C12" s="477"/>
      <c r="D12" s="478"/>
      <c r="E12" s="457"/>
      <c r="F12" s="458"/>
      <c r="G12" s="458"/>
      <c r="H12" s="459"/>
      <c r="I12" s="457"/>
      <c r="J12" s="458"/>
      <c r="K12" s="458"/>
      <c r="L12" s="459"/>
      <c r="M12" s="457"/>
      <c r="N12" s="458"/>
      <c r="O12" s="458"/>
      <c r="P12" s="459"/>
      <c r="Q12" s="457"/>
      <c r="R12" s="458"/>
      <c r="S12" s="458"/>
      <c r="T12" s="459"/>
      <c r="U12" s="325"/>
      <c r="V12" s="325"/>
    </row>
    <row r="13" spans="1:28" ht="25.5" customHeight="1">
      <c r="A13" s="331" t="s">
        <v>80</v>
      </c>
      <c r="B13" s="332"/>
      <c r="C13" s="332" t="s">
        <v>9</v>
      </c>
      <c r="D13" s="437"/>
      <c r="E13" s="334"/>
      <c r="F13" s="335">
        <f>第一週明細!W20</f>
        <v>0</v>
      </c>
      <c r="G13" s="335" t="s">
        <v>9</v>
      </c>
      <c r="H13" s="336">
        <f>第一週明細!W16</f>
        <v>0</v>
      </c>
      <c r="I13" s="439" t="s">
        <v>41</v>
      </c>
      <c r="J13" s="337">
        <f>第一週明細!W28</f>
        <v>760.4</v>
      </c>
      <c r="K13" s="335" t="s">
        <v>9</v>
      </c>
      <c r="L13" s="338">
        <f>第一週明細!W24</f>
        <v>28</v>
      </c>
      <c r="M13" s="334" t="s">
        <v>41</v>
      </c>
      <c r="N13" s="337">
        <f>第一週明細!W36</f>
        <v>752.5</v>
      </c>
      <c r="O13" s="335" t="s">
        <v>9</v>
      </c>
      <c r="P13" s="338">
        <f>第一週明細!W32</f>
        <v>26.5</v>
      </c>
      <c r="Q13" s="334" t="s">
        <v>41</v>
      </c>
      <c r="R13" s="337">
        <f>第一週明細!W44</f>
        <v>745.3</v>
      </c>
      <c r="S13" s="335" t="s">
        <v>9</v>
      </c>
      <c r="T13" s="338">
        <f>第一週明細!W40</f>
        <v>26.5</v>
      </c>
      <c r="U13" s="325"/>
      <c r="V13" s="325"/>
    </row>
    <row r="14" spans="1:28" ht="30.75" customHeight="1" thickBot="1">
      <c r="A14" s="339" t="s">
        <v>7</v>
      </c>
      <c r="B14" s="340"/>
      <c r="C14" s="340" t="s">
        <v>11</v>
      </c>
      <c r="D14" s="438"/>
      <c r="E14" s="339" t="s">
        <v>7</v>
      </c>
      <c r="F14" s="340">
        <f>第一週明細!W14</f>
        <v>0</v>
      </c>
      <c r="G14" s="340" t="s">
        <v>11</v>
      </c>
      <c r="H14" s="341">
        <f>第一週明細!W18</f>
        <v>0</v>
      </c>
      <c r="I14" s="440" t="s">
        <v>57</v>
      </c>
      <c r="J14" s="340">
        <f>第一週明細!W22</f>
        <v>95.5</v>
      </c>
      <c r="K14" s="340" t="s">
        <v>11</v>
      </c>
      <c r="L14" s="341">
        <f>第一週明細!W26</f>
        <v>31.6</v>
      </c>
      <c r="M14" s="339" t="s">
        <v>57</v>
      </c>
      <c r="N14" s="340">
        <f>第一週明細!W30</f>
        <v>95.5</v>
      </c>
      <c r="O14" s="340" t="s">
        <v>11</v>
      </c>
      <c r="P14" s="341">
        <f>第一週明細!W34</f>
        <v>33</v>
      </c>
      <c r="Q14" s="339" t="s">
        <v>57</v>
      </c>
      <c r="R14" s="340">
        <f>第一週明細!W38</f>
        <v>97</v>
      </c>
      <c r="S14" s="340" t="s">
        <v>11</v>
      </c>
      <c r="T14" s="341">
        <f>第一週明細!W42</f>
        <v>29.699999999999996</v>
      </c>
      <c r="U14" s="325"/>
      <c r="V14" s="325"/>
    </row>
    <row r="15" spans="1:28" s="329" customFormat="1" ht="55.5" customHeight="1" thickBot="1">
      <c r="A15" s="463">
        <v>45236</v>
      </c>
      <c r="B15" s="464"/>
      <c r="C15" s="464"/>
      <c r="D15" s="465"/>
      <c r="E15" s="463">
        <v>45237</v>
      </c>
      <c r="F15" s="464"/>
      <c r="G15" s="464"/>
      <c r="H15" s="465"/>
      <c r="I15" s="463">
        <v>45238</v>
      </c>
      <c r="J15" s="464"/>
      <c r="K15" s="464"/>
      <c r="L15" s="465"/>
      <c r="M15" s="463">
        <v>45239</v>
      </c>
      <c r="N15" s="464"/>
      <c r="O15" s="464"/>
      <c r="P15" s="465"/>
      <c r="Q15" s="463">
        <v>45240</v>
      </c>
      <c r="R15" s="464"/>
      <c r="S15" s="464"/>
      <c r="T15" s="465"/>
      <c r="U15" s="325"/>
      <c r="V15" s="325"/>
      <c r="AB15" s="329" t="s">
        <v>78</v>
      </c>
    </row>
    <row r="16" spans="1:28" s="330" customFormat="1" ht="54.95" customHeight="1">
      <c r="A16" s="460" t="s">
        <v>405</v>
      </c>
      <c r="B16" s="461"/>
      <c r="C16" s="461"/>
      <c r="D16" s="462"/>
      <c r="E16" s="460" t="s">
        <v>105</v>
      </c>
      <c r="F16" s="461"/>
      <c r="G16" s="461"/>
      <c r="H16" s="462"/>
      <c r="I16" s="460" t="s">
        <v>91</v>
      </c>
      <c r="J16" s="461"/>
      <c r="K16" s="461"/>
      <c r="L16" s="462"/>
      <c r="M16" s="460" t="s">
        <v>89</v>
      </c>
      <c r="N16" s="461"/>
      <c r="O16" s="461"/>
      <c r="P16" s="462"/>
      <c r="Q16" s="460" t="s">
        <v>130</v>
      </c>
      <c r="R16" s="461"/>
      <c r="S16" s="461"/>
      <c r="T16" s="462"/>
      <c r="U16" s="325"/>
      <c r="V16" s="325"/>
    </row>
    <row r="17" spans="1:32" s="330" customFormat="1" ht="54.95" customHeight="1">
      <c r="A17" s="452" t="s">
        <v>239</v>
      </c>
      <c r="B17" s="453"/>
      <c r="C17" s="453"/>
      <c r="D17" s="454"/>
      <c r="E17" s="452" t="s">
        <v>271</v>
      </c>
      <c r="F17" s="453"/>
      <c r="G17" s="453"/>
      <c r="H17" s="454"/>
      <c r="I17" s="452" t="s">
        <v>272</v>
      </c>
      <c r="J17" s="453"/>
      <c r="K17" s="453"/>
      <c r="L17" s="454"/>
      <c r="M17" s="452" t="s">
        <v>150</v>
      </c>
      <c r="N17" s="453"/>
      <c r="O17" s="453"/>
      <c r="P17" s="454"/>
      <c r="Q17" s="452" t="s">
        <v>274</v>
      </c>
      <c r="R17" s="453"/>
      <c r="S17" s="453"/>
      <c r="T17" s="454"/>
      <c r="U17" s="325"/>
      <c r="V17" s="325"/>
    </row>
    <row r="18" spans="1:32" s="330" customFormat="1" ht="54.95" customHeight="1">
      <c r="A18" s="452" t="s">
        <v>293</v>
      </c>
      <c r="B18" s="453"/>
      <c r="C18" s="453"/>
      <c r="D18" s="454"/>
      <c r="E18" s="452" t="s">
        <v>264</v>
      </c>
      <c r="F18" s="453"/>
      <c r="G18" s="453"/>
      <c r="H18" s="454"/>
      <c r="I18" s="452" t="s">
        <v>372</v>
      </c>
      <c r="J18" s="453"/>
      <c r="K18" s="453"/>
      <c r="L18" s="454"/>
      <c r="M18" s="452" t="s">
        <v>294</v>
      </c>
      <c r="N18" s="453"/>
      <c r="O18" s="453"/>
      <c r="P18" s="454"/>
      <c r="Q18" s="452" t="s">
        <v>262</v>
      </c>
      <c r="R18" s="453"/>
      <c r="S18" s="453"/>
      <c r="T18" s="454"/>
      <c r="U18" s="325"/>
      <c r="V18" s="325"/>
    </row>
    <row r="19" spans="1:32" s="330" customFormat="1" ht="54.95" customHeight="1">
      <c r="A19" s="452" t="s">
        <v>240</v>
      </c>
      <c r="B19" s="453"/>
      <c r="C19" s="453"/>
      <c r="D19" s="454"/>
      <c r="E19" s="452" t="s">
        <v>217</v>
      </c>
      <c r="F19" s="453"/>
      <c r="G19" s="453"/>
      <c r="H19" s="454"/>
      <c r="I19" s="452" t="s">
        <v>373</v>
      </c>
      <c r="J19" s="453"/>
      <c r="K19" s="453"/>
      <c r="L19" s="454"/>
      <c r="M19" s="452" t="s">
        <v>134</v>
      </c>
      <c r="N19" s="453"/>
      <c r="O19" s="453"/>
      <c r="P19" s="454"/>
      <c r="Q19" s="452" t="s">
        <v>349</v>
      </c>
      <c r="R19" s="453"/>
      <c r="S19" s="453"/>
      <c r="T19" s="454"/>
    </row>
    <row r="20" spans="1:32" s="330" customFormat="1" ht="54.95" customHeight="1">
      <c r="A20" s="452" t="s">
        <v>387</v>
      </c>
      <c r="B20" s="453"/>
      <c r="C20" s="453"/>
      <c r="D20" s="454"/>
      <c r="E20" s="452" t="s">
        <v>388</v>
      </c>
      <c r="F20" s="453"/>
      <c r="G20" s="453"/>
      <c r="H20" s="454"/>
      <c r="I20" s="452" t="s">
        <v>389</v>
      </c>
      <c r="J20" s="453"/>
      <c r="K20" s="453"/>
      <c r="L20" s="454"/>
      <c r="M20" s="452" t="s">
        <v>388</v>
      </c>
      <c r="N20" s="453"/>
      <c r="O20" s="453"/>
      <c r="P20" s="454"/>
      <c r="Q20" s="452" t="s">
        <v>390</v>
      </c>
      <c r="R20" s="453"/>
      <c r="S20" s="453"/>
      <c r="T20" s="454"/>
    </row>
    <row r="21" spans="1:32" s="330" customFormat="1" ht="54.95" customHeight="1" thickBot="1">
      <c r="A21" s="452" t="s">
        <v>269</v>
      </c>
      <c r="B21" s="453"/>
      <c r="C21" s="453"/>
      <c r="D21" s="454"/>
      <c r="E21" s="485" t="s">
        <v>404</v>
      </c>
      <c r="F21" s="486"/>
      <c r="G21" s="486"/>
      <c r="H21" s="487"/>
      <c r="I21" s="466" t="s">
        <v>273</v>
      </c>
      <c r="J21" s="467"/>
      <c r="K21" s="467"/>
      <c r="L21" s="468"/>
      <c r="M21" s="466" t="s">
        <v>283</v>
      </c>
      <c r="N21" s="467"/>
      <c r="O21" s="467"/>
      <c r="P21" s="468"/>
      <c r="Q21" s="485" t="s">
        <v>363</v>
      </c>
      <c r="R21" s="486"/>
      <c r="S21" s="486"/>
      <c r="T21" s="487"/>
    </row>
    <row r="22" spans="1:32" ht="1.5" customHeight="1" thickBot="1">
      <c r="A22" s="331" t="s">
        <v>41</v>
      </c>
      <c r="B22" s="332"/>
      <c r="C22" s="332" t="s">
        <v>9</v>
      </c>
      <c r="D22" s="333" t="str">
        <f>第一週明細!W17</f>
        <v>蛋白質：</v>
      </c>
      <c r="E22" s="472"/>
      <c r="F22" s="473"/>
      <c r="G22" s="473"/>
      <c r="H22" s="474"/>
      <c r="I22" s="469"/>
      <c r="J22" s="470"/>
      <c r="K22" s="470"/>
      <c r="L22" s="471"/>
      <c r="M22" s="469"/>
      <c r="N22" s="470"/>
      <c r="O22" s="470"/>
      <c r="P22" s="471"/>
      <c r="Q22" s="500" t="s">
        <v>69</v>
      </c>
      <c r="R22" s="501"/>
      <c r="S22" s="501"/>
      <c r="T22" s="502"/>
      <c r="U22" s="330"/>
      <c r="V22" s="330"/>
      <c r="W22" s="330"/>
      <c r="X22" s="330"/>
      <c r="Y22" s="330"/>
    </row>
    <row r="23" spans="1:32" ht="29.25" customHeight="1">
      <c r="A23" s="331" t="s">
        <v>41</v>
      </c>
      <c r="B23" s="332">
        <f>第二週明細!W12</f>
        <v>741.2</v>
      </c>
      <c r="C23" s="332" t="s">
        <v>9</v>
      </c>
      <c r="D23" s="333">
        <f>第二週明細!W8</f>
        <v>26</v>
      </c>
      <c r="E23" s="342" t="s">
        <v>61</v>
      </c>
      <c r="F23" s="343">
        <f>第二週明細!W20</f>
        <v>713.5</v>
      </c>
      <c r="G23" s="343" t="s">
        <v>9</v>
      </c>
      <c r="H23" s="344">
        <f>第二週明細!W16</f>
        <v>25.5</v>
      </c>
      <c r="I23" s="345" t="s">
        <v>61</v>
      </c>
      <c r="J23" s="343">
        <f>第二週明細!W28</f>
        <v>774.5</v>
      </c>
      <c r="K23" s="343" t="s">
        <v>9</v>
      </c>
      <c r="L23" s="344">
        <f>第二週明細!W24</f>
        <v>28.5</v>
      </c>
      <c r="M23" s="345" t="s">
        <v>61</v>
      </c>
      <c r="N23" s="343">
        <f>第二週明細!W36</f>
        <v>754.9</v>
      </c>
      <c r="O23" s="343" t="s">
        <v>9</v>
      </c>
      <c r="P23" s="344">
        <f>第二週明細!W32</f>
        <v>26.5</v>
      </c>
      <c r="Q23" s="345" t="s">
        <v>61</v>
      </c>
      <c r="R23" s="343">
        <f>第二週明細!W44</f>
        <v>749.5</v>
      </c>
      <c r="S23" s="343" t="s">
        <v>9</v>
      </c>
      <c r="T23" s="344">
        <f>第二週明細!W40</f>
        <v>25.5</v>
      </c>
      <c r="U23" s="325"/>
      <c r="V23" s="325"/>
    </row>
    <row r="24" spans="1:32" ht="28.5" customHeight="1" thickBot="1">
      <c r="A24" s="341" t="s">
        <v>57</v>
      </c>
      <c r="B24" s="341">
        <f>第二週明細!W6</f>
        <v>94</v>
      </c>
      <c r="C24" s="340" t="s">
        <v>11</v>
      </c>
      <c r="D24" s="341">
        <f>第二週明細!W10</f>
        <v>32.799999999999997</v>
      </c>
      <c r="E24" s="346" t="s">
        <v>57</v>
      </c>
      <c r="F24" s="347">
        <f>第二週明細!W14</f>
        <v>89.5</v>
      </c>
      <c r="G24" s="347" t="s">
        <v>11</v>
      </c>
      <c r="H24" s="348">
        <f>第二週明細!W18</f>
        <v>31.5</v>
      </c>
      <c r="I24" s="346" t="s">
        <v>57</v>
      </c>
      <c r="J24" s="347">
        <f>第二週明細!W22</f>
        <v>97</v>
      </c>
      <c r="K24" s="347" t="s">
        <v>11</v>
      </c>
      <c r="L24" s="347">
        <f>第二週明細!W26</f>
        <v>32.5</v>
      </c>
      <c r="M24" s="347" t="s">
        <v>57</v>
      </c>
      <c r="N24" s="347">
        <f>第二週明細!W30</f>
        <v>96</v>
      </c>
      <c r="O24" s="347" t="s">
        <v>11</v>
      </c>
      <c r="P24" s="348">
        <f>第二週明細!W34</f>
        <v>33.1</v>
      </c>
      <c r="Q24" s="346" t="s">
        <v>57</v>
      </c>
      <c r="R24" s="347">
        <f>第二週明細!W38</f>
        <v>98</v>
      </c>
      <c r="S24" s="347" t="s">
        <v>11</v>
      </c>
      <c r="T24" s="348">
        <f>第二週明細!W42</f>
        <v>31.999999999999996</v>
      </c>
      <c r="U24" s="325"/>
      <c r="V24" s="325"/>
    </row>
    <row r="25" spans="1:32" s="329" customFormat="1" ht="50.25" customHeight="1" thickBot="1">
      <c r="A25" s="463">
        <v>45243</v>
      </c>
      <c r="B25" s="464"/>
      <c r="C25" s="464"/>
      <c r="D25" s="465"/>
      <c r="E25" s="463">
        <v>45244</v>
      </c>
      <c r="F25" s="464"/>
      <c r="G25" s="464"/>
      <c r="H25" s="465"/>
      <c r="I25" s="463">
        <v>45245</v>
      </c>
      <c r="J25" s="464"/>
      <c r="K25" s="464"/>
      <c r="L25" s="465"/>
      <c r="M25" s="463">
        <v>45246</v>
      </c>
      <c r="N25" s="464"/>
      <c r="O25" s="464"/>
      <c r="P25" s="465"/>
      <c r="Q25" s="463">
        <v>45247</v>
      </c>
      <c r="R25" s="464"/>
      <c r="S25" s="464"/>
      <c r="T25" s="465"/>
      <c r="U25" s="325"/>
      <c r="V25" s="325"/>
    </row>
    <row r="26" spans="1:32" s="330" customFormat="1" ht="54.95" customHeight="1">
      <c r="A26" s="460" t="s">
        <v>406</v>
      </c>
      <c r="B26" s="461"/>
      <c r="C26" s="461"/>
      <c r="D26" s="462"/>
      <c r="E26" s="460" t="s">
        <v>104</v>
      </c>
      <c r="F26" s="461"/>
      <c r="G26" s="461"/>
      <c r="H26" s="462"/>
      <c r="I26" s="460" t="s">
        <v>91</v>
      </c>
      <c r="J26" s="461"/>
      <c r="K26" s="461"/>
      <c r="L26" s="462"/>
      <c r="M26" s="460" t="s">
        <v>89</v>
      </c>
      <c r="N26" s="461"/>
      <c r="O26" s="461"/>
      <c r="P26" s="462"/>
      <c r="Q26" s="460" t="s">
        <v>392</v>
      </c>
      <c r="R26" s="461"/>
      <c r="S26" s="461"/>
      <c r="T26" s="462"/>
      <c r="U26" s="325"/>
      <c r="V26" s="325"/>
    </row>
    <row r="27" spans="1:32" s="330" customFormat="1" ht="54.95" customHeight="1">
      <c r="A27" s="452" t="s">
        <v>285</v>
      </c>
      <c r="B27" s="453"/>
      <c r="C27" s="453"/>
      <c r="D27" s="454"/>
      <c r="E27" s="452" t="s">
        <v>382</v>
      </c>
      <c r="F27" s="453"/>
      <c r="G27" s="453"/>
      <c r="H27" s="454"/>
      <c r="I27" s="452" t="s">
        <v>275</v>
      </c>
      <c r="J27" s="453"/>
      <c r="K27" s="453"/>
      <c r="L27" s="454"/>
      <c r="M27" s="452" t="s">
        <v>142</v>
      </c>
      <c r="N27" s="453"/>
      <c r="O27" s="453"/>
      <c r="P27" s="454"/>
      <c r="Q27" s="452" t="s">
        <v>242</v>
      </c>
      <c r="R27" s="453"/>
      <c r="S27" s="453"/>
      <c r="T27" s="454"/>
      <c r="U27" s="325"/>
      <c r="V27" s="325"/>
    </row>
    <row r="28" spans="1:32" s="330" customFormat="1" ht="54.95" customHeight="1">
      <c r="A28" s="452" t="s">
        <v>243</v>
      </c>
      <c r="B28" s="453"/>
      <c r="C28" s="453"/>
      <c r="D28" s="454"/>
      <c r="E28" s="452" t="s">
        <v>164</v>
      </c>
      <c r="F28" s="453"/>
      <c r="G28" s="453"/>
      <c r="H28" s="454"/>
      <c r="I28" s="452" t="s">
        <v>295</v>
      </c>
      <c r="J28" s="453"/>
      <c r="K28" s="453"/>
      <c r="L28" s="454"/>
      <c r="M28" s="452" t="s">
        <v>296</v>
      </c>
      <c r="N28" s="453"/>
      <c r="O28" s="453"/>
      <c r="P28" s="454"/>
      <c r="Q28" s="452" t="s">
        <v>401</v>
      </c>
      <c r="R28" s="453"/>
      <c r="S28" s="453"/>
      <c r="T28" s="454"/>
      <c r="U28" s="325"/>
      <c r="V28" s="325"/>
      <c r="AA28" s="329"/>
      <c r="AB28" s="329"/>
      <c r="AC28" s="329"/>
      <c r="AD28" s="329"/>
      <c r="AE28" s="329"/>
      <c r="AF28" s="329"/>
    </row>
    <row r="29" spans="1:32" s="330" customFormat="1" ht="54.95" customHeight="1">
      <c r="A29" s="452" t="s">
        <v>352</v>
      </c>
      <c r="B29" s="453"/>
      <c r="C29" s="453"/>
      <c r="D29" s="454"/>
      <c r="E29" s="452" t="s">
        <v>321</v>
      </c>
      <c r="F29" s="453"/>
      <c r="G29" s="453"/>
      <c r="H29" s="454"/>
      <c r="I29" s="452" t="s">
        <v>218</v>
      </c>
      <c r="J29" s="453"/>
      <c r="K29" s="453"/>
      <c r="L29" s="454"/>
      <c r="M29" s="452" t="s">
        <v>203</v>
      </c>
      <c r="N29" s="453"/>
      <c r="O29" s="453"/>
      <c r="P29" s="454"/>
      <c r="Q29" s="452" t="s">
        <v>297</v>
      </c>
      <c r="R29" s="453"/>
      <c r="S29" s="453"/>
      <c r="T29" s="454"/>
      <c r="U29" s="325"/>
      <c r="V29" s="325"/>
    </row>
    <row r="30" spans="1:32" s="330" customFormat="1" ht="54.95" customHeight="1">
      <c r="A30" s="452" t="s">
        <v>387</v>
      </c>
      <c r="B30" s="453"/>
      <c r="C30" s="453"/>
      <c r="D30" s="454"/>
      <c r="E30" s="452" t="s">
        <v>388</v>
      </c>
      <c r="F30" s="453"/>
      <c r="G30" s="453"/>
      <c r="H30" s="454"/>
      <c r="I30" s="452" t="s">
        <v>389</v>
      </c>
      <c r="J30" s="453"/>
      <c r="K30" s="453"/>
      <c r="L30" s="454"/>
      <c r="M30" s="452" t="s">
        <v>388</v>
      </c>
      <c r="N30" s="453"/>
      <c r="O30" s="453"/>
      <c r="P30" s="454"/>
      <c r="Q30" s="452" t="s">
        <v>390</v>
      </c>
      <c r="R30" s="453"/>
      <c r="S30" s="453"/>
      <c r="T30" s="454"/>
      <c r="U30" s="325"/>
      <c r="V30" s="325"/>
    </row>
    <row r="31" spans="1:32" s="330" customFormat="1" ht="54.95" customHeight="1" thickBot="1">
      <c r="A31" s="466" t="s">
        <v>360</v>
      </c>
      <c r="B31" s="467"/>
      <c r="C31" s="467"/>
      <c r="D31" s="468"/>
      <c r="E31" s="466" t="s">
        <v>268</v>
      </c>
      <c r="F31" s="467"/>
      <c r="G31" s="467"/>
      <c r="H31" s="468"/>
      <c r="I31" s="466" t="s">
        <v>265</v>
      </c>
      <c r="J31" s="467"/>
      <c r="K31" s="467"/>
      <c r="L31" s="468"/>
      <c r="M31" s="466" t="s">
        <v>146</v>
      </c>
      <c r="N31" s="467"/>
      <c r="O31" s="467"/>
      <c r="P31" s="468"/>
      <c r="Q31" s="466" t="s">
        <v>233</v>
      </c>
      <c r="R31" s="467"/>
      <c r="S31" s="467"/>
      <c r="T31" s="468"/>
      <c r="U31" s="325"/>
      <c r="V31" s="325"/>
    </row>
    <row r="32" spans="1:32" ht="2.25" customHeight="1" thickBot="1">
      <c r="A32" s="472"/>
      <c r="B32" s="473"/>
      <c r="C32" s="473"/>
      <c r="D32" s="474"/>
      <c r="E32" s="469"/>
      <c r="F32" s="470"/>
      <c r="G32" s="470"/>
      <c r="H32" s="471"/>
      <c r="I32" s="469"/>
      <c r="J32" s="470"/>
      <c r="K32" s="470"/>
      <c r="L32" s="471"/>
      <c r="M32" s="469"/>
      <c r="N32" s="470"/>
      <c r="O32" s="470"/>
      <c r="P32" s="471"/>
      <c r="Q32" s="469"/>
      <c r="R32" s="470"/>
      <c r="S32" s="470"/>
      <c r="T32" s="471"/>
      <c r="U32" s="325"/>
      <c r="V32" s="325"/>
    </row>
    <row r="33" spans="1:22" ht="25.5" customHeight="1">
      <c r="A33" s="345" t="s">
        <v>46</v>
      </c>
      <c r="B33" s="343">
        <f>第三週明細!W12</f>
        <v>765.5</v>
      </c>
      <c r="C33" s="343" t="s">
        <v>9</v>
      </c>
      <c r="D33" s="349">
        <f>第三週明細!W8</f>
        <v>27.5</v>
      </c>
      <c r="E33" s="345" t="s">
        <v>61</v>
      </c>
      <c r="F33" s="343">
        <f>第三週明細!W20</f>
        <v>759.3</v>
      </c>
      <c r="G33" s="343" t="s">
        <v>9</v>
      </c>
      <c r="H33" s="344">
        <f>第三週明細!W16</f>
        <v>26.5</v>
      </c>
      <c r="I33" s="345" t="s">
        <v>61</v>
      </c>
      <c r="J33" s="343">
        <f>第三週明細!W28</f>
        <v>776.6</v>
      </c>
      <c r="K33" s="343" t="s">
        <v>9</v>
      </c>
      <c r="L33" s="344">
        <f>第三週明細!W24</f>
        <v>28.6</v>
      </c>
      <c r="M33" s="345" t="s">
        <v>61</v>
      </c>
      <c r="N33" s="343">
        <f>第三週明細!W36</f>
        <v>736.2</v>
      </c>
      <c r="O33" s="343" t="s">
        <v>9</v>
      </c>
      <c r="P33" s="344">
        <f>第三週明細!W32</f>
        <v>25</v>
      </c>
      <c r="Q33" s="345" t="s">
        <v>61</v>
      </c>
      <c r="R33" s="343">
        <f>第三週明細!W44</f>
        <v>782.8</v>
      </c>
      <c r="S33" s="343" t="s">
        <v>9</v>
      </c>
      <c r="T33" s="344">
        <f>第三週明細!W40</f>
        <v>28</v>
      </c>
      <c r="U33" s="325"/>
      <c r="V33" s="325"/>
    </row>
    <row r="34" spans="1:22" ht="28.5" customHeight="1" thickBot="1">
      <c r="A34" s="348" t="s">
        <v>57</v>
      </c>
      <c r="B34" s="348">
        <f>第三週明細!W6</f>
        <v>97</v>
      </c>
      <c r="C34" s="347" t="s">
        <v>11</v>
      </c>
      <c r="D34" s="348">
        <f>第三週明細!W10</f>
        <v>32.5</v>
      </c>
      <c r="E34" s="346" t="s">
        <v>57</v>
      </c>
      <c r="F34" s="347">
        <f>第三週明細!W14</f>
        <v>97</v>
      </c>
      <c r="G34" s="347" t="s">
        <v>11</v>
      </c>
      <c r="H34" s="348">
        <f>第三週明細!W18</f>
        <v>33.199999999999996</v>
      </c>
      <c r="I34" s="346" t="s">
        <v>57</v>
      </c>
      <c r="J34" s="347">
        <f>第三週明細!W22</f>
        <v>94.9</v>
      </c>
      <c r="K34" s="347" t="s">
        <v>11</v>
      </c>
      <c r="L34" s="348">
        <f>第三週明細!W26</f>
        <v>34.9</v>
      </c>
      <c r="M34" s="346" t="s">
        <v>57</v>
      </c>
      <c r="N34" s="347">
        <f>第三週明細!W30</f>
        <v>95.5</v>
      </c>
      <c r="O34" s="347" t="s">
        <v>11</v>
      </c>
      <c r="P34" s="348">
        <f>第三週明細!W34</f>
        <v>32.300000000000004</v>
      </c>
      <c r="Q34" s="346" t="s">
        <v>57</v>
      </c>
      <c r="R34" s="347">
        <f>第三週明細!W38</f>
        <v>100.5</v>
      </c>
      <c r="S34" s="347" t="s">
        <v>11</v>
      </c>
      <c r="T34" s="348">
        <f>第三週明細!W42</f>
        <v>32.199999999999996</v>
      </c>
      <c r="U34" s="325"/>
      <c r="V34" s="325"/>
    </row>
    <row r="35" spans="1:22" s="329" customFormat="1" ht="53.25" customHeight="1" thickBot="1">
      <c r="A35" s="463">
        <v>45250</v>
      </c>
      <c r="B35" s="464"/>
      <c r="C35" s="464"/>
      <c r="D35" s="465"/>
      <c r="E35" s="463">
        <v>45251</v>
      </c>
      <c r="F35" s="464"/>
      <c r="G35" s="464"/>
      <c r="H35" s="465"/>
      <c r="I35" s="463">
        <v>45252</v>
      </c>
      <c r="J35" s="464"/>
      <c r="K35" s="464"/>
      <c r="L35" s="465"/>
      <c r="M35" s="463">
        <v>45253</v>
      </c>
      <c r="N35" s="464"/>
      <c r="O35" s="464"/>
      <c r="P35" s="465"/>
      <c r="Q35" s="463">
        <v>45254</v>
      </c>
      <c r="R35" s="464"/>
      <c r="S35" s="464"/>
      <c r="T35" s="465"/>
      <c r="U35" s="325"/>
      <c r="V35" s="325"/>
    </row>
    <row r="36" spans="1:22" s="330" customFormat="1" ht="54.95" customHeight="1">
      <c r="A36" s="460" t="s">
        <v>407</v>
      </c>
      <c r="B36" s="461"/>
      <c r="C36" s="461"/>
      <c r="D36" s="462"/>
      <c r="E36" s="460" t="s">
        <v>114</v>
      </c>
      <c r="F36" s="461"/>
      <c r="G36" s="461"/>
      <c r="H36" s="462"/>
      <c r="I36" s="460" t="s">
        <v>91</v>
      </c>
      <c r="J36" s="461"/>
      <c r="K36" s="461"/>
      <c r="L36" s="462"/>
      <c r="M36" s="460" t="s">
        <v>89</v>
      </c>
      <c r="N36" s="461"/>
      <c r="O36" s="461"/>
      <c r="P36" s="462"/>
      <c r="Q36" s="452" t="s">
        <v>163</v>
      </c>
      <c r="R36" s="453"/>
      <c r="S36" s="453"/>
      <c r="T36" s="454"/>
      <c r="U36" s="325"/>
      <c r="V36" s="325"/>
    </row>
    <row r="37" spans="1:22" s="330" customFormat="1" ht="54.95" customHeight="1">
      <c r="A37" s="452" t="s">
        <v>298</v>
      </c>
      <c r="B37" s="453"/>
      <c r="C37" s="453"/>
      <c r="D37" s="454"/>
      <c r="E37" s="452" t="s">
        <v>151</v>
      </c>
      <c r="F37" s="475"/>
      <c r="G37" s="475"/>
      <c r="H37" s="454"/>
      <c r="I37" s="452" t="s">
        <v>374</v>
      </c>
      <c r="J37" s="453"/>
      <c r="K37" s="453"/>
      <c r="L37" s="454"/>
      <c r="M37" s="452" t="s">
        <v>299</v>
      </c>
      <c r="N37" s="453"/>
      <c r="O37" s="453"/>
      <c r="P37" s="454"/>
      <c r="Q37" s="452" t="s">
        <v>244</v>
      </c>
      <c r="R37" s="453"/>
      <c r="S37" s="453"/>
      <c r="T37" s="454"/>
      <c r="U37" s="325"/>
      <c r="V37" s="325"/>
    </row>
    <row r="38" spans="1:22" s="330" customFormat="1" ht="54.95" customHeight="1">
      <c r="A38" s="452" t="s">
        <v>276</v>
      </c>
      <c r="B38" s="453"/>
      <c r="C38" s="453"/>
      <c r="D38" s="454"/>
      <c r="E38" s="452" t="s">
        <v>219</v>
      </c>
      <c r="F38" s="453"/>
      <c r="G38" s="453"/>
      <c r="H38" s="454"/>
      <c r="I38" s="452" t="s">
        <v>375</v>
      </c>
      <c r="J38" s="453"/>
      <c r="K38" s="453"/>
      <c r="L38" s="454"/>
      <c r="M38" s="452" t="s">
        <v>329</v>
      </c>
      <c r="N38" s="453"/>
      <c r="O38" s="453"/>
      <c r="P38" s="454"/>
      <c r="Q38" s="452" t="s">
        <v>165</v>
      </c>
      <c r="R38" s="453"/>
      <c r="S38" s="453"/>
      <c r="T38" s="454"/>
      <c r="U38" s="325"/>
      <c r="V38" s="325"/>
    </row>
    <row r="39" spans="1:22" s="330" customFormat="1" ht="54.95" customHeight="1">
      <c r="A39" s="452" t="s">
        <v>131</v>
      </c>
      <c r="B39" s="453"/>
      <c r="C39" s="453"/>
      <c r="D39" s="454"/>
      <c r="E39" s="452" t="s">
        <v>135</v>
      </c>
      <c r="F39" s="453"/>
      <c r="G39" s="453"/>
      <c r="H39" s="454"/>
      <c r="I39" s="452" t="s">
        <v>376</v>
      </c>
      <c r="J39" s="453"/>
      <c r="K39" s="453"/>
      <c r="L39" s="454"/>
      <c r="M39" s="452" t="s">
        <v>220</v>
      </c>
      <c r="N39" s="453"/>
      <c r="O39" s="453"/>
      <c r="P39" s="454"/>
      <c r="Q39" s="452" t="s">
        <v>300</v>
      </c>
      <c r="R39" s="453"/>
      <c r="S39" s="453"/>
      <c r="T39" s="454"/>
      <c r="U39" s="325"/>
      <c r="V39" s="325"/>
    </row>
    <row r="40" spans="1:22" s="330" customFormat="1" ht="54.95" customHeight="1">
      <c r="A40" s="452" t="s">
        <v>387</v>
      </c>
      <c r="B40" s="453"/>
      <c r="C40" s="453"/>
      <c r="D40" s="454"/>
      <c r="E40" s="452" t="s">
        <v>388</v>
      </c>
      <c r="F40" s="453"/>
      <c r="G40" s="453"/>
      <c r="H40" s="454"/>
      <c r="I40" s="452" t="s">
        <v>389</v>
      </c>
      <c r="J40" s="453"/>
      <c r="K40" s="453"/>
      <c r="L40" s="454"/>
      <c r="M40" s="452" t="s">
        <v>388</v>
      </c>
      <c r="N40" s="453"/>
      <c r="O40" s="453"/>
      <c r="P40" s="454"/>
      <c r="Q40" s="452" t="s">
        <v>390</v>
      </c>
      <c r="R40" s="453"/>
      <c r="S40" s="453"/>
      <c r="T40" s="454"/>
      <c r="U40" s="325"/>
      <c r="V40" s="325"/>
    </row>
    <row r="41" spans="1:22" s="330" customFormat="1" ht="54.95" customHeight="1" thickBot="1">
      <c r="A41" s="482" t="s">
        <v>364</v>
      </c>
      <c r="B41" s="483"/>
      <c r="C41" s="483"/>
      <c r="D41" s="484"/>
      <c r="E41" s="466" t="s">
        <v>149</v>
      </c>
      <c r="F41" s="467"/>
      <c r="G41" s="467"/>
      <c r="H41" s="468"/>
      <c r="I41" s="485" t="s">
        <v>366</v>
      </c>
      <c r="J41" s="486"/>
      <c r="K41" s="486"/>
      <c r="L41" s="487"/>
      <c r="M41" s="466" t="s">
        <v>148</v>
      </c>
      <c r="N41" s="467"/>
      <c r="O41" s="467"/>
      <c r="P41" s="468"/>
      <c r="Q41" s="452" t="s">
        <v>331</v>
      </c>
      <c r="R41" s="453"/>
      <c r="S41" s="453"/>
      <c r="T41" s="454"/>
      <c r="U41" s="325"/>
      <c r="V41" s="325"/>
    </row>
    <row r="42" spans="1:22" ht="1.5" customHeight="1">
      <c r="A42" s="469"/>
      <c r="B42" s="470"/>
      <c r="C42" s="470"/>
      <c r="D42" s="471"/>
      <c r="E42" s="469"/>
      <c r="F42" s="470"/>
      <c r="G42" s="470"/>
      <c r="H42" s="471"/>
      <c r="I42" s="469"/>
      <c r="J42" s="470"/>
      <c r="K42" s="470"/>
      <c r="L42" s="471"/>
      <c r="M42" s="469"/>
      <c r="N42" s="470"/>
      <c r="O42" s="470"/>
      <c r="P42" s="471"/>
      <c r="Q42" s="469"/>
      <c r="R42" s="470"/>
      <c r="S42" s="470"/>
      <c r="T42" s="471"/>
      <c r="U42" s="325"/>
      <c r="V42" s="325"/>
    </row>
    <row r="43" spans="1:22" ht="24" customHeight="1" thickBot="1">
      <c r="A43" s="345" t="s">
        <v>61</v>
      </c>
      <c r="B43" s="343">
        <f>第四周明細!W12</f>
        <v>743</v>
      </c>
      <c r="C43" s="343" t="s">
        <v>9</v>
      </c>
      <c r="D43" s="344">
        <f>第四周明細!W8</f>
        <v>25</v>
      </c>
      <c r="E43" s="345" t="s">
        <v>46</v>
      </c>
      <c r="F43" s="343">
        <f>第四周明細!W20</f>
        <v>743</v>
      </c>
      <c r="G43" s="343" t="s">
        <v>9</v>
      </c>
      <c r="H43" s="344">
        <f>第四周明細!W16</f>
        <v>25</v>
      </c>
      <c r="I43" s="345" t="s">
        <v>41</v>
      </c>
      <c r="J43" s="343">
        <f>第四周明細!W28</f>
        <v>767.6</v>
      </c>
      <c r="K43" s="343" t="s">
        <v>9</v>
      </c>
      <c r="L43" s="344">
        <f>第四周明細!W24</f>
        <v>28</v>
      </c>
      <c r="M43" s="350" t="s">
        <v>82</v>
      </c>
      <c r="N43" s="351">
        <f>第四周明細!W36</f>
        <v>743.6</v>
      </c>
      <c r="O43" s="343" t="s">
        <v>84</v>
      </c>
      <c r="P43" s="343">
        <f>第四周明細!W32</f>
        <v>24.8</v>
      </c>
      <c r="Q43" s="350" t="s">
        <v>45</v>
      </c>
      <c r="R43" s="351">
        <f>第四周明細!W44</f>
        <v>774</v>
      </c>
      <c r="S43" s="351" t="s">
        <v>9</v>
      </c>
      <c r="T43" s="352">
        <f>第四周明細!W40</f>
        <v>28</v>
      </c>
      <c r="U43" s="325"/>
      <c r="V43" s="325"/>
    </row>
    <row r="44" spans="1:22" ht="24.75" customHeight="1" thickBot="1">
      <c r="A44" s="343" t="s">
        <v>57</v>
      </c>
      <c r="B44" s="343">
        <f>第四周明細!W6</f>
        <v>97</v>
      </c>
      <c r="C44" s="347" t="s">
        <v>11</v>
      </c>
      <c r="D44" s="348">
        <f>第四周明細!W10</f>
        <v>32.5</v>
      </c>
      <c r="E44" s="343" t="s">
        <v>83</v>
      </c>
      <c r="F44" s="343">
        <f>第四周明細!W14</f>
        <v>97</v>
      </c>
      <c r="G44" s="351" t="s">
        <v>11</v>
      </c>
      <c r="H44" s="352">
        <f>第四周明細!W18</f>
        <v>32.5</v>
      </c>
      <c r="I44" s="350" t="s">
        <v>7</v>
      </c>
      <c r="J44" s="351">
        <f>第四周明細!W22</f>
        <v>97</v>
      </c>
      <c r="K44" s="351" t="s">
        <v>11</v>
      </c>
      <c r="L44" s="352">
        <f>第四周明細!W26</f>
        <v>31.900000000000002</v>
      </c>
      <c r="M44" s="353" t="s">
        <v>7</v>
      </c>
      <c r="N44" s="354">
        <f>第四周明細!W30</f>
        <v>98.2</v>
      </c>
      <c r="O44" s="354" t="s">
        <v>11</v>
      </c>
      <c r="P44" s="355">
        <f>第四周明細!W34</f>
        <v>31.900000000000002</v>
      </c>
      <c r="Q44" s="353" t="s">
        <v>7</v>
      </c>
      <c r="R44" s="354">
        <f>第四周明細!W38</f>
        <v>98.5</v>
      </c>
      <c r="S44" s="354" t="s">
        <v>230</v>
      </c>
      <c r="T44" s="355">
        <f>第四周明細!W42</f>
        <v>32</v>
      </c>
      <c r="U44" s="325"/>
      <c r="V44" s="325"/>
    </row>
    <row r="45" spans="1:22" s="329" customFormat="1" ht="53.25" customHeight="1" thickBot="1">
      <c r="A45" s="463">
        <v>45257</v>
      </c>
      <c r="B45" s="464"/>
      <c r="C45" s="464"/>
      <c r="D45" s="465"/>
      <c r="E45" s="463">
        <v>45258</v>
      </c>
      <c r="F45" s="464"/>
      <c r="G45" s="464"/>
      <c r="H45" s="465"/>
      <c r="I45" s="463">
        <v>45259</v>
      </c>
      <c r="J45" s="464"/>
      <c r="K45" s="464"/>
      <c r="L45" s="465"/>
      <c r="M45" s="463">
        <v>45260</v>
      </c>
      <c r="N45" s="464"/>
      <c r="O45" s="464"/>
      <c r="P45" s="465"/>
      <c r="Q45" s="463"/>
      <c r="R45" s="464"/>
      <c r="S45" s="464"/>
      <c r="T45" s="465"/>
      <c r="U45" s="325"/>
      <c r="V45" s="325"/>
    </row>
    <row r="46" spans="1:22" s="330" customFormat="1" ht="54.95" customHeight="1">
      <c r="A46" s="460" t="s">
        <v>408</v>
      </c>
      <c r="B46" s="461"/>
      <c r="C46" s="461"/>
      <c r="D46" s="462"/>
      <c r="E46" s="460" t="s">
        <v>132</v>
      </c>
      <c r="F46" s="461"/>
      <c r="G46" s="461"/>
      <c r="H46" s="462"/>
      <c r="I46" s="460" t="s">
        <v>91</v>
      </c>
      <c r="J46" s="461"/>
      <c r="K46" s="461"/>
      <c r="L46" s="462"/>
      <c r="M46" s="460" t="s">
        <v>89</v>
      </c>
      <c r="N46" s="461"/>
      <c r="O46" s="461"/>
      <c r="P46" s="462"/>
      <c r="Q46" s="482"/>
      <c r="R46" s="483"/>
      <c r="S46" s="483"/>
      <c r="T46" s="484"/>
      <c r="U46" s="325"/>
      <c r="V46" s="325"/>
    </row>
    <row r="47" spans="1:22" s="330" customFormat="1" ht="54.95" customHeight="1">
      <c r="A47" s="452" t="s">
        <v>277</v>
      </c>
      <c r="B47" s="453"/>
      <c r="C47" s="453"/>
      <c r="D47" s="454"/>
      <c r="E47" s="452" t="s">
        <v>301</v>
      </c>
      <c r="F47" s="453"/>
      <c r="G47" s="453"/>
      <c r="H47" s="454"/>
      <c r="I47" s="452" t="s">
        <v>377</v>
      </c>
      <c r="J47" s="453"/>
      <c r="K47" s="453"/>
      <c r="L47" s="454"/>
      <c r="M47" s="452" t="s">
        <v>245</v>
      </c>
      <c r="N47" s="453"/>
      <c r="O47" s="453"/>
      <c r="P47" s="454"/>
      <c r="Q47" s="482"/>
      <c r="R47" s="483"/>
      <c r="S47" s="483"/>
      <c r="T47" s="484"/>
      <c r="U47" s="325"/>
      <c r="V47" s="325"/>
    </row>
    <row r="48" spans="1:22" s="330" customFormat="1" ht="54.95" customHeight="1">
      <c r="A48" s="452" t="s">
        <v>334</v>
      </c>
      <c r="B48" s="453"/>
      <c r="C48" s="453"/>
      <c r="D48" s="454"/>
      <c r="E48" s="452" t="s">
        <v>136</v>
      </c>
      <c r="F48" s="453"/>
      <c r="G48" s="453"/>
      <c r="H48" s="454"/>
      <c r="I48" s="452" t="s">
        <v>378</v>
      </c>
      <c r="J48" s="453"/>
      <c r="K48" s="453"/>
      <c r="L48" s="454"/>
      <c r="M48" s="452" t="s">
        <v>261</v>
      </c>
      <c r="N48" s="453"/>
      <c r="O48" s="453"/>
      <c r="P48" s="454"/>
      <c r="Q48" s="482"/>
      <c r="R48" s="483"/>
      <c r="S48" s="483"/>
      <c r="T48" s="484"/>
      <c r="U48" s="325"/>
      <c r="V48" s="325"/>
    </row>
    <row r="49" spans="1:22" s="330" customFormat="1" ht="54.95" customHeight="1">
      <c r="A49" s="452" t="s">
        <v>340</v>
      </c>
      <c r="B49" s="453"/>
      <c r="C49" s="453"/>
      <c r="D49" s="454"/>
      <c r="E49" s="452" t="s">
        <v>367</v>
      </c>
      <c r="F49" s="453"/>
      <c r="G49" s="453"/>
      <c r="H49" s="454"/>
      <c r="I49" s="452" t="s">
        <v>379</v>
      </c>
      <c r="J49" s="453"/>
      <c r="K49" s="453"/>
      <c r="L49" s="454"/>
      <c r="M49" s="452" t="s">
        <v>216</v>
      </c>
      <c r="N49" s="453"/>
      <c r="O49" s="453"/>
      <c r="P49" s="454"/>
      <c r="Q49" s="482"/>
      <c r="R49" s="483"/>
      <c r="S49" s="483"/>
      <c r="T49" s="484"/>
      <c r="U49" s="325"/>
      <c r="V49" s="325"/>
    </row>
    <row r="50" spans="1:22" s="330" customFormat="1" ht="54.95" customHeight="1">
      <c r="A50" s="452" t="s">
        <v>387</v>
      </c>
      <c r="B50" s="453"/>
      <c r="C50" s="453"/>
      <c r="D50" s="454"/>
      <c r="E50" s="452" t="s">
        <v>388</v>
      </c>
      <c r="F50" s="453"/>
      <c r="G50" s="453"/>
      <c r="H50" s="454"/>
      <c r="I50" s="452" t="s">
        <v>389</v>
      </c>
      <c r="J50" s="453"/>
      <c r="K50" s="453"/>
      <c r="L50" s="454"/>
      <c r="M50" s="452" t="s">
        <v>388</v>
      </c>
      <c r="N50" s="453"/>
      <c r="O50" s="453"/>
      <c r="P50" s="454"/>
      <c r="Q50" s="452"/>
      <c r="R50" s="453"/>
      <c r="S50" s="453"/>
      <c r="T50" s="454"/>
      <c r="U50" s="325"/>
      <c r="V50" s="325"/>
    </row>
    <row r="51" spans="1:22" s="330" customFormat="1" ht="54.95" customHeight="1" thickBot="1">
      <c r="A51" s="466" t="s">
        <v>361</v>
      </c>
      <c r="B51" s="467"/>
      <c r="C51" s="467"/>
      <c r="D51" s="468"/>
      <c r="E51" s="466" t="s">
        <v>346</v>
      </c>
      <c r="F51" s="467"/>
      <c r="G51" s="467"/>
      <c r="H51" s="468"/>
      <c r="I51" s="466" t="s">
        <v>160</v>
      </c>
      <c r="J51" s="467"/>
      <c r="K51" s="467"/>
      <c r="L51" s="468"/>
      <c r="M51" s="466" t="s">
        <v>143</v>
      </c>
      <c r="N51" s="467"/>
      <c r="O51" s="467"/>
      <c r="P51" s="468"/>
      <c r="Q51" s="452"/>
      <c r="R51" s="453"/>
      <c r="S51" s="453"/>
      <c r="T51" s="454"/>
      <c r="U51" s="325"/>
      <c r="V51" s="325"/>
    </row>
    <row r="52" spans="1:22" ht="2.25" customHeight="1" thickBot="1">
      <c r="A52" s="469"/>
      <c r="B52" s="470"/>
      <c r="C52" s="470"/>
      <c r="D52" s="471"/>
      <c r="E52" s="469"/>
      <c r="F52" s="470"/>
      <c r="G52" s="470"/>
      <c r="H52" s="471"/>
      <c r="I52" s="469"/>
      <c r="J52" s="470"/>
      <c r="K52" s="470"/>
      <c r="L52" s="471"/>
      <c r="M52" s="469"/>
      <c r="N52" s="470"/>
      <c r="O52" s="470"/>
      <c r="P52" s="471"/>
      <c r="Q52" s="482"/>
      <c r="R52" s="483"/>
      <c r="S52" s="483"/>
      <c r="T52" s="484"/>
      <c r="U52" s="325"/>
      <c r="V52" s="325"/>
    </row>
    <row r="53" spans="1:22" ht="27" customHeight="1">
      <c r="A53" s="345" t="s">
        <v>68</v>
      </c>
      <c r="B53" s="343">
        <f>'第五周明細 '!W12</f>
        <v>800.4</v>
      </c>
      <c r="C53" s="343" t="s">
        <v>9</v>
      </c>
      <c r="D53" s="344">
        <f>'第五周明細 '!W8</f>
        <v>28.4</v>
      </c>
      <c r="E53" s="345" t="s">
        <v>41</v>
      </c>
      <c r="F53" s="343">
        <f>'第五周明細 '!W20</f>
        <v>752</v>
      </c>
      <c r="G53" s="343" t="s">
        <v>9</v>
      </c>
      <c r="H53" s="344">
        <f>'第五周明細 '!W16</f>
        <v>26</v>
      </c>
      <c r="I53" s="345" t="s">
        <v>41</v>
      </c>
      <c r="J53" s="356">
        <f>'第五周明細 '!W28</f>
        <v>800.2</v>
      </c>
      <c r="K53" s="343" t="s">
        <v>9</v>
      </c>
      <c r="L53" s="357">
        <f>'第五周明細 '!W24</f>
        <v>29</v>
      </c>
      <c r="M53" s="345" t="s">
        <v>41</v>
      </c>
      <c r="N53" s="356">
        <f>'第五周明細 '!W36</f>
        <v>744.7</v>
      </c>
      <c r="O53" s="343" t="s">
        <v>9</v>
      </c>
      <c r="P53" s="357">
        <f>'第五周明細 '!W32</f>
        <v>25.5</v>
      </c>
      <c r="Q53" s="334" t="s">
        <v>152</v>
      </c>
      <c r="R53" s="335">
        <f>'第五周明細 '!W44</f>
        <v>753.1</v>
      </c>
      <c r="S53" s="335" t="s">
        <v>9</v>
      </c>
      <c r="T53" s="336">
        <f>'第五周明細 '!W40</f>
        <v>27.5</v>
      </c>
      <c r="U53" s="325"/>
      <c r="V53" s="325"/>
    </row>
    <row r="54" spans="1:22" ht="26.25" customHeight="1" thickBot="1">
      <c r="A54" s="347" t="s">
        <v>7</v>
      </c>
      <c r="B54" s="348">
        <f>'第五周明細 '!W6</f>
        <v>100.6</v>
      </c>
      <c r="C54" s="347" t="s">
        <v>11</v>
      </c>
      <c r="D54" s="348">
        <f>'第五周明細 '!W10</f>
        <v>35.599999999999994</v>
      </c>
      <c r="E54" s="343" t="s">
        <v>57</v>
      </c>
      <c r="F54" s="343">
        <f>'第五周明細 '!W14</f>
        <v>97</v>
      </c>
      <c r="G54" s="351" t="s">
        <v>11</v>
      </c>
      <c r="H54" s="352">
        <f>'第五周明細 '!W18</f>
        <v>32.5</v>
      </c>
      <c r="I54" s="347" t="s">
        <v>85</v>
      </c>
      <c r="J54" s="348">
        <f>'第五周明細 '!W22</f>
        <v>101</v>
      </c>
      <c r="K54" s="347" t="s">
        <v>11</v>
      </c>
      <c r="L54" s="358">
        <f>'第五周明細 '!W26</f>
        <v>33.799999999999997</v>
      </c>
      <c r="M54" s="346" t="s">
        <v>57</v>
      </c>
      <c r="N54" s="359">
        <f>'第五周明細 '!W30</f>
        <v>97</v>
      </c>
      <c r="O54" s="347" t="s">
        <v>11</v>
      </c>
      <c r="P54" s="358">
        <f>'第五周明細 '!W34</f>
        <v>31.799999999999997</v>
      </c>
      <c r="Q54" s="339" t="s">
        <v>153</v>
      </c>
      <c r="R54" s="340">
        <f>'第五周明細 '!W38</f>
        <v>95.5</v>
      </c>
      <c r="S54" s="340" t="s">
        <v>11</v>
      </c>
      <c r="T54" s="341">
        <f>'第五周明細 '!W42</f>
        <v>30.9</v>
      </c>
      <c r="U54" s="325"/>
      <c r="V54" s="325"/>
    </row>
    <row r="55" spans="1:22" ht="24.75" customHeight="1">
      <c r="U55" s="325"/>
      <c r="V55" s="325"/>
    </row>
    <row r="56" spans="1:22" ht="45.75" hidden="1" customHeight="1">
      <c r="A56" s="492"/>
      <c r="B56" s="493"/>
      <c r="C56" s="493"/>
      <c r="D56" s="494"/>
      <c r="U56" s="325"/>
      <c r="V56" s="325"/>
    </row>
    <row r="57" spans="1:22" ht="45.75" hidden="1" customHeight="1">
      <c r="A57" s="479"/>
      <c r="B57" s="480"/>
      <c r="C57" s="480"/>
      <c r="D57" s="481"/>
      <c r="U57" s="325"/>
      <c r="V57" s="325"/>
    </row>
    <row r="58" spans="1:22" ht="45.75" hidden="1" customHeight="1">
      <c r="A58" s="479"/>
      <c r="B58" s="480"/>
      <c r="C58" s="480"/>
      <c r="D58" s="481"/>
      <c r="U58" s="325"/>
      <c r="V58" s="325"/>
    </row>
    <row r="59" spans="1:22" ht="45.75" hidden="1" customHeight="1">
      <c r="A59" s="479"/>
      <c r="B59" s="480"/>
      <c r="C59" s="480"/>
      <c r="D59" s="481"/>
      <c r="U59" s="325"/>
      <c r="V59" s="325"/>
    </row>
    <row r="60" spans="1:22" ht="46.5" hidden="1" customHeight="1" thickBot="1">
      <c r="A60" s="489"/>
      <c r="B60" s="490"/>
      <c r="C60" s="490"/>
      <c r="D60" s="491"/>
      <c r="U60" s="325"/>
      <c r="V60" s="325"/>
    </row>
    <row r="61" spans="1:22" ht="25.5" hidden="1" customHeight="1">
      <c r="A61" s="360"/>
      <c r="B61" s="361"/>
      <c r="C61" s="362"/>
      <c r="D61" s="363"/>
      <c r="U61" s="325"/>
      <c r="V61" s="325"/>
    </row>
    <row r="62" spans="1:22" ht="26.25" hidden="1" customHeight="1" thickBot="1">
      <c r="A62" s="364"/>
      <c r="B62" s="365"/>
      <c r="C62" s="366"/>
      <c r="D62" s="367"/>
      <c r="U62" s="325"/>
      <c r="V62" s="325"/>
    </row>
    <row r="63" spans="1:22" ht="16.5" hidden="1" customHeight="1">
      <c r="U63" s="325"/>
      <c r="V63" s="325"/>
    </row>
    <row r="64" spans="1:22">
      <c r="U64" s="325"/>
      <c r="V64" s="325"/>
    </row>
    <row r="65" spans="3:22">
      <c r="U65" s="325"/>
      <c r="V65" s="325"/>
    </row>
    <row r="66" spans="3:22">
      <c r="I66" s="368"/>
      <c r="J66" s="368"/>
      <c r="U66" s="325"/>
      <c r="V66" s="325"/>
    </row>
    <row r="67" spans="3:22">
      <c r="C67" s="488"/>
      <c r="D67" s="488"/>
      <c r="E67" s="488"/>
      <c r="F67" s="488"/>
      <c r="G67" s="488"/>
      <c r="H67" s="488"/>
      <c r="I67" s="488"/>
      <c r="J67" s="488"/>
      <c r="K67" s="488"/>
      <c r="L67" s="488"/>
      <c r="M67" s="488"/>
      <c r="U67" s="325"/>
      <c r="V67" s="325"/>
    </row>
    <row r="68" spans="3:22">
      <c r="C68" s="488"/>
      <c r="D68" s="488"/>
      <c r="E68" s="488"/>
      <c r="F68" s="488"/>
      <c r="G68" s="488"/>
      <c r="H68" s="488"/>
      <c r="I68" s="488"/>
      <c r="J68" s="488"/>
      <c r="K68" s="488"/>
      <c r="L68" s="488"/>
      <c r="M68" s="488"/>
      <c r="U68" s="325"/>
      <c r="V68" s="325"/>
    </row>
    <row r="69" spans="3:22">
      <c r="C69" s="488"/>
      <c r="D69" s="488"/>
      <c r="E69" s="488"/>
      <c r="F69" s="488"/>
      <c r="G69" s="488"/>
      <c r="H69" s="488"/>
      <c r="I69" s="488"/>
      <c r="J69" s="488"/>
      <c r="K69" s="488"/>
      <c r="L69" s="488"/>
      <c r="M69" s="488"/>
      <c r="U69" s="325"/>
      <c r="V69" s="325"/>
    </row>
    <row r="70" spans="3:22">
      <c r="C70" s="488"/>
      <c r="D70" s="488"/>
      <c r="E70" s="488"/>
      <c r="F70" s="488"/>
      <c r="G70" s="488"/>
      <c r="H70" s="488"/>
      <c r="I70" s="488"/>
      <c r="J70" s="488"/>
      <c r="K70" s="488"/>
      <c r="L70" s="488"/>
      <c r="M70" s="488"/>
      <c r="U70" s="325"/>
      <c r="V70" s="325"/>
    </row>
    <row r="71" spans="3:22">
      <c r="C71" s="488"/>
      <c r="D71" s="488"/>
      <c r="E71" s="488"/>
      <c r="F71" s="488"/>
      <c r="G71" s="488"/>
      <c r="H71" s="488"/>
      <c r="I71" s="488"/>
      <c r="J71" s="488"/>
      <c r="K71" s="488"/>
      <c r="L71" s="488"/>
      <c r="M71" s="488"/>
      <c r="U71" s="325"/>
      <c r="V71" s="325"/>
    </row>
    <row r="72" spans="3:22">
      <c r="C72" s="488"/>
      <c r="D72" s="488"/>
      <c r="E72" s="488"/>
      <c r="F72" s="488"/>
      <c r="G72" s="488"/>
      <c r="H72" s="488"/>
      <c r="I72" s="488"/>
      <c r="J72" s="488"/>
      <c r="K72" s="488"/>
      <c r="L72" s="488"/>
      <c r="M72" s="488"/>
      <c r="U72" s="325"/>
      <c r="V72" s="325"/>
    </row>
    <row r="73" spans="3:22">
      <c r="U73" s="325"/>
      <c r="V73" s="325"/>
    </row>
    <row r="74" spans="3:22">
      <c r="U74" s="325"/>
      <c r="V74" s="325"/>
    </row>
    <row r="75" spans="3:22">
      <c r="U75" s="325"/>
      <c r="V75" s="325"/>
    </row>
    <row r="76" spans="3:22">
      <c r="U76" s="325"/>
      <c r="V76" s="325"/>
    </row>
    <row r="77" spans="3:22">
      <c r="U77" s="325"/>
      <c r="V77" s="325"/>
    </row>
    <row r="78" spans="3:22">
      <c r="U78" s="325"/>
      <c r="V78" s="325"/>
    </row>
    <row r="79" spans="3:22">
      <c r="N79" s="325"/>
      <c r="O79" s="325"/>
      <c r="P79" s="325"/>
      <c r="Q79" s="325"/>
      <c r="R79" s="325"/>
      <c r="S79" s="325"/>
    </row>
    <row r="80" spans="3:22">
      <c r="N80" s="325"/>
      <c r="O80" s="325"/>
      <c r="P80" s="325"/>
      <c r="Q80" s="325"/>
      <c r="R80" s="325"/>
      <c r="S80" s="325"/>
    </row>
    <row r="81" spans="14:22">
      <c r="N81" s="325"/>
      <c r="O81" s="325"/>
      <c r="P81" s="325"/>
      <c r="Q81" s="325"/>
      <c r="R81" s="325"/>
      <c r="S81" s="325"/>
    </row>
    <row r="82" spans="14:22">
      <c r="N82" s="325"/>
      <c r="O82" s="325"/>
      <c r="P82" s="325"/>
      <c r="Q82" s="325"/>
      <c r="R82" s="325"/>
      <c r="S82" s="325"/>
    </row>
    <row r="83" spans="14:22">
      <c r="N83" s="325"/>
      <c r="O83" s="325"/>
      <c r="P83" s="325"/>
      <c r="Q83" s="325"/>
      <c r="R83" s="325"/>
      <c r="S83" s="325"/>
    </row>
    <row r="84" spans="14:22">
      <c r="N84" s="325"/>
      <c r="O84" s="325"/>
      <c r="P84" s="325"/>
      <c r="Q84" s="325"/>
      <c r="R84" s="325"/>
      <c r="S84" s="325"/>
    </row>
    <row r="85" spans="14:22">
      <c r="N85" s="325"/>
      <c r="O85" s="325"/>
      <c r="P85" s="325"/>
      <c r="Q85" s="325"/>
      <c r="R85" s="325"/>
      <c r="S85" s="325"/>
    </row>
    <row r="86" spans="14:22">
      <c r="N86" s="325"/>
      <c r="O86" s="325"/>
      <c r="P86" s="325"/>
      <c r="Q86" s="325"/>
      <c r="R86" s="325"/>
      <c r="S86" s="325"/>
    </row>
    <row r="87" spans="14:22">
      <c r="N87" s="325"/>
      <c r="O87" s="325"/>
      <c r="P87" s="325"/>
      <c r="Q87" s="325"/>
      <c r="R87" s="325"/>
      <c r="S87" s="325"/>
    </row>
    <row r="88" spans="14:22">
      <c r="N88" s="325"/>
      <c r="O88" s="325"/>
      <c r="P88" s="325"/>
      <c r="Q88" s="325"/>
      <c r="R88" s="325"/>
      <c r="S88" s="325"/>
    </row>
    <row r="89" spans="14:22">
      <c r="N89" s="325"/>
      <c r="O89" s="325"/>
      <c r="P89" s="325"/>
      <c r="Q89" s="325"/>
      <c r="R89" s="325"/>
      <c r="S89" s="325"/>
    </row>
    <row r="90" spans="14:22">
      <c r="N90" s="325"/>
      <c r="O90" s="325"/>
      <c r="P90" s="325"/>
      <c r="Q90" s="325"/>
      <c r="R90" s="325"/>
      <c r="S90" s="325"/>
    </row>
    <row r="91" spans="14:22">
      <c r="N91" s="325"/>
      <c r="O91" s="325"/>
      <c r="P91" s="325"/>
      <c r="Q91" s="325"/>
      <c r="R91" s="325"/>
      <c r="S91" s="325"/>
    </row>
    <row r="92" spans="14:22">
      <c r="U92" s="325"/>
      <c r="V92" s="325"/>
    </row>
    <row r="93" spans="14:22">
      <c r="U93" s="325"/>
      <c r="V93" s="325"/>
    </row>
    <row r="94" spans="14:22">
      <c r="U94" s="325"/>
      <c r="V94" s="325"/>
    </row>
    <row r="95" spans="14:22">
      <c r="U95" s="325"/>
      <c r="V95" s="325"/>
    </row>
    <row r="96" spans="14:22">
      <c r="U96" s="325"/>
      <c r="V96" s="325"/>
    </row>
    <row r="97" spans="21:22">
      <c r="U97" s="325"/>
      <c r="V97" s="325"/>
    </row>
    <row r="98" spans="21:22">
      <c r="U98" s="325"/>
      <c r="V98" s="325"/>
    </row>
    <row r="99" spans="21:22">
      <c r="U99" s="325"/>
      <c r="V99" s="325"/>
    </row>
    <row r="100" spans="21:22">
      <c r="U100" s="325"/>
      <c r="V100" s="325"/>
    </row>
    <row r="101" spans="21:22">
      <c r="U101" s="325"/>
      <c r="V101" s="325"/>
    </row>
    <row r="102" spans="21:22">
      <c r="U102" s="325"/>
      <c r="V102" s="325"/>
    </row>
    <row r="103" spans="21:22">
      <c r="U103" s="325"/>
      <c r="V103" s="325"/>
    </row>
    <row r="104" spans="21:22">
      <c r="U104" s="325"/>
      <c r="V104" s="325"/>
    </row>
    <row r="105" spans="21:22">
      <c r="U105" s="325"/>
      <c r="V105" s="325"/>
    </row>
    <row r="106" spans="21:22">
      <c r="U106" s="325"/>
      <c r="V106" s="325"/>
    </row>
    <row r="107" spans="21:22">
      <c r="U107" s="325"/>
      <c r="V107" s="325"/>
    </row>
    <row r="108" spans="21:22">
      <c r="U108" s="325"/>
      <c r="V108" s="325"/>
    </row>
    <row r="109" spans="21:22">
      <c r="U109" s="325"/>
      <c r="V109" s="325"/>
    </row>
    <row r="110" spans="21:22">
      <c r="U110" s="325"/>
      <c r="V110" s="325"/>
    </row>
    <row r="111" spans="21:22">
      <c r="U111" s="325"/>
      <c r="V111" s="325"/>
    </row>
    <row r="112" spans="21:22">
      <c r="U112" s="325"/>
      <c r="V112" s="325"/>
    </row>
    <row r="113" spans="21:22">
      <c r="U113" s="325"/>
      <c r="V113" s="325"/>
    </row>
    <row r="114" spans="21:22">
      <c r="U114" s="325"/>
      <c r="V114" s="325"/>
    </row>
    <row r="115" spans="21:22">
      <c r="U115" s="325"/>
      <c r="V115" s="325"/>
    </row>
    <row r="116" spans="21:22">
      <c r="U116" s="325"/>
      <c r="V116" s="325"/>
    </row>
    <row r="117" spans="21:22">
      <c r="U117" s="325"/>
      <c r="V117" s="325"/>
    </row>
    <row r="118" spans="21:22">
      <c r="U118" s="325"/>
      <c r="V118" s="325"/>
    </row>
    <row r="119" spans="21:22">
      <c r="U119" s="325"/>
      <c r="V119" s="325"/>
    </row>
    <row r="120" spans="21:22">
      <c r="U120" s="325"/>
      <c r="V120" s="325"/>
    </row>
    <row r="121" spans="21:22">
      <c r="U121" s="325"/>
      <c r="V121" s="325"/>
    </row>
    <row r="122" spans="21:22">
      <c r="U122" s="325"/>
      <c r="V122" s="325"/>
    </row>
    <row r="123" spans="21:22">
      <c r="U123" s="325"/>
      <c r="V123" s="325"/>
    </row>
    <row r="124" spans="21:22">
      <c r="U124" s="325"/>
      <c r="V124" s="325"/>
    </row>
    <row r="125" spans="21:22">
      <c r="U125" s="325"/>
      <c r="V125" s="325"/>
    </row>
    <row r="126" spans="21:22">
      <c r="U126" s="325"/>
      <c r="V126" s="325"/>
    </row>
    <row r="127" spans="21:22">
      <c r="U127" s="325"/>
      <c r="V127" s="325"/>
    </row>
    <row r="128" spans="21:22">
      <c r="U128" s="325"/>
      <c r="V128" s="325"/>
    </row>
    <row r="129" spans="21:22">
      <c r="U129" s="325"/>
      <c r="V129" s="325"/>
    </row>
    <row r="130" spans="21:22">
      <c r="U130" s="325"/>
      <c r="V130" s="325"/>
    </row>
    <row r="131" spans="21:22">
      <c r="U131" s="325"/>
      <c r="V131" s="325"/>
    </row>
    <row r="132" spans="21:22">
      <c r="U132" s="325"/>
      <c r="V132" s="325"/>
    </row>
    <row r="133" spans="21:22">
      <c r="U133" s="325"/>
      <c r="V133" s="325"/>
    </row>
    <row r="134" spans="21:22">
      <c r="U134" s="325"/>
      <c r="V134" s="325"/>
    </row>
    <row r="135" spans="21:22">
      <c r="U135" s="325"/>
      <c r="V135" s="325"/>
    </row>
    <row r="136" spans="21:22">
      <c r="U136" s="325"/>
      <c r="V136" s="325"/>
    </row>
    <row r="137" spans="21:22">
      <c r="U137" s="325"/>
      <c r="V137" s="325"/>
    </row>
    <row r="138" spans="21:22">
      <c r="U138" s="325"/>
      <c r="V138" s="325"/>
    </row>
    <row r="139" spans="21:22">
      <c r="U139" s="325"/>
      <c r="V139" s="325"/>
    </row>
    <row r="140" spans="21:22">
      <c r="U140" s="325"/>
      <c r="V140" s="325"/>
    </row>
    <row r="141" spans="21:22">
      <c r="U141" s="325"/>
      <c r="V141" s="325"/>
    </row>
    <row r="142" spans="21:22">
      <c r="U142" s="325"/>
      <c r="V142" s="325"/>
    </row>
    <row r="143" spans="21:22">
      <c r="U143" s="325"/>
      <c r="V143" s="325"/>
    </row>
    <row r="144" spans="21:22">
      <c r="U144" s="325"/>
      <c r="V144" s="325"/>
    </row>
    <row r="145" spans="21:22">
      <c r="U145" s="325"/>
      <c r="V145" s="325"/>
    </row>
    <row r="146" spans="21:22">
      <c r="U146" s="325"/>
      <c r="V146" s="325"/>
    </row>
    <row r="147" spans="21:22">
      <c r="U147" s="325"/>
      <c r="V147" s="325"/>
    </row>
    <row r="148" spans="21:22">
      <c r="U148" s="325"/>
      <c r="V148" s="325"/>
    </row>
    <row r="149" spans="21:22">
      <c r="U149" s="325"/>
      <c r="V149" s="325"/>
    </row>
    <row r="150" spans="21:22">
      <c r="U150" s="325"/>
      <c r="V150" s="325"/>
    </row>
    <row r="151" spans="21:22">
      <c r="U151" s="325"/>
      <c r="V151" s="325"/>
    </row>
    <row r="152" spans="21:22">
      <c r="U152" s="325"/>
      <c r="V152" s="325"/>
    </row>
    <row r="153" spans="21:22">
      <c r="U153" s="325"/>
      <c r="V153" s="325"/>
    </row>
    <row r="154" spans="21:22">
      <c r="U154" s="325"/>
      <c r="V154" s="325"/>
    </row>
    <row r="155" spans="21:22">
      <c r="U155" s="325"/>
      <c r="V155" s="325"/>
    </row>
    <row r="156" spans="21:22">
      <c r="U156" s="325"/>
      <c r="V156" s="325"/>
    </row>
    <row r="157" spans="21:22">
      <c r="U157" s="325"/>
      <c r="V157" s="325"/>
    </row>
    <row r="158" spans="21:22">
      <c r="U158" s="325"/>
      <c r="V158" s="325"/>
    </row>
    <row r="159" spans="21:22">
      <c r="U159" s="325"/>
      <c r="V159" s="325"/>
    </row>
    <row r="160" spans="21:22">
      <c r="U160" s="325"/>
      <c r="V160" s="325"/>
    </row>
    <row r="161" spans="21:22">
      <c r="U161" s="325"/>
      <c r="V161" s="325"/>
    </row>
    <row r="162" spans="21:22">
      <c r="U162" s="325"/>
      <c r="V162" s="325"/>
    </row>
    <row r="163" spans="21:22">
      <c r="U163" s="325"/>
      <c r="V163" s="325"/>
    </row>
    <row r="164" spans="21:22">
      <c r="U164" s="325"/>
      <c r="V164" s="325"/>
    </row>
    <row r="165" spans="21:22">
      <c r="U165" s="325"/>
      <c r="V165" s="325"/>
    </row>
    <row r="166" spans="21:22">
      <c r="U166" s="325"/>
      <c r="V166" s="325"/>
    </row>
    <row r="167" spans="21:22">
      <c r="U167" s="325"/>
      <c r="V167" s="325"/>
    </row>
    <row r="168" spans="21:22">
      <c r="U168" s="325"/>
      <c r="V168" s="325"/>
    </row>
    <row r="169" spans="21:22">
      <c r="U169" s="325"/>
      <c r="V169" s="325"/>
    </row>
    <row r="170" spans="21:22">
      <c r="U170" s="325"/>
      <c r="V170" s="325"/>
    </row>
    <row r="171" spans="21:22">
      <c r="U171" s="325"/>
      <c r="V171" s="325"/>
    </row>
    <row r="172" spans="21:22">
      <c r="U172" s="325"/>
      <c r="V172" s="325"/>
    </row>
    <row r="173" spans="21:22">
      <c r="U173" s="325"/>
      <c r="V173" s="325"/>
    </row>
    <row r="174" spans="21:22">
      <c r="U174" s="325"/>
      <c r="V174" s="325"/>
    </row>
    <row r="175" spans="21:22">
      <c r="U175" s="325"/>
      <c r="V175" s="325"/>
    </row>
    <row r="176" spans="21:22">
      <c r="U176" s="325"/>
      <c r="V176" s="325"/>
    </row>
    <row r="177" spans="21:22">
      <c r="U177" s="325"/>
      <c r="V177" s="325"/>
    </row>
    <row r="178" spans="21:22">
      <c r="U178" s="325"/>
      <c r="V178" s="325"/>
    </row>
    <row r="179" spans="21:22">
      <c r="U179" s="325"/>
      <c r="V179" s="325"/>
    </row>
    <row r="180" spans="21:22">
      <c r="U180" s="325"/>
      <c r="V180" s="325"/>
    </row>
    <row r="181" spans="21:22">
      <c r="U181" s="325"/>
      <c r="V181" s="325"/>
    </row>
    <row r="182" spans="21:22">
      <c r="U182" s="325"/>
      <c r="V182" s="325"/>
    </row>
    <row r="183" spans="21:22">
      <c r="U183" s="325"/>
      <c r="V183" s="325"/>
    </row>
    <row r="184" spans="21:22">
      <c r="U184" s="325"/>
      <c r="V184" s="325"/>
    </row>
    <row r="185" spans="21:22">
      <c r="U185" s="325"/>
      <c r="V185" s="325"/>
    </row>
    <row r="186" spans="21:22">
      <c r="U186" s="325"/>
      <c r="V186" s="325"/>
    </row>
    <row r="187" spans="21:22">
      <c r="U187" s="325"/>
      <c r="V187" s="325"/>
    </row>
    <row r="188" spans="21:22">
      <c r="U188" s="325"/>
      <c r="V188" s="325"/>
    </row>
    <row r="189" spans="21:22">
      <c r="U189" s="325"/>
      <c r="V189" s="325"/>
    </row>
    <row r="190" spans="21:22">
      <c r="U190" s="325"/>
      <c r="V190" s="325"/>
    </row>
    <row r="191" spans="21:22">
      <c r="U191" s="325"/>
      <c r="V191" s="325"/>
    </row>
    <row r="192" spans="21:22">
      <c r="U192" s="325"/>
      <c r="V192" s="325"/>
    </row>
    <row r="193" spans="21:22">
      <c r="U193" s="325"/>
      <c r="V193" s="325"/>
    </row>
    <row r="194" spans="21:22">
      <c r="U194" s="325"/>
      <c r="V194" s="325"/>
    </row>
    <row r="195" spans="21:22">
      <c r="U195" s="325"/>
      <c r="V195" s="325"/>
    </row>
    <row r="196" spans="21:22">
      <c r="U196" s="325"/>
      <c r="V196" s="325"/>
    </row>
    <row r="197" spans="21:22">
      <c r="U197" s="325"/>
      <c r="V197" s="325"/>
    </row>
    <row r="198" spans="21:22">
      <c r="U198" s="325"/>
      <c r="V198" s="325"/>
    </row>
    <row r="199" spans="21:22">
      <c r="U199" s="325"/>
      <c r="V199" s="325"/>
    </row>
    <row r="200" spans="21:22">
      <c r="U200" s="325"/>
      <c r="V200" s="325"/>
    </row>
    <row r="201" spans="21:22">
      <c r="U201" s="325"/>
      <c r="V201" s="325"/>
    </row>
    <row r="202" spans="21:22">
      <c r="U202" s="325"/>
      <c r="V202" s="325"/>
    </row>
    <row r="203" spans="21:22">
      <c r="U203" s="325"/>
      <c r="V203" s="325"/>
    </row>
    <row r="204" spans="21:22">
      <c r="U204" s="325"/>
      <c r="V204" s="325"/>
    </row>
    <row r="205" spans="21:22">
      <c r="U205" s="325"/>
      <c r="V205" s="325"/>
    </row>
    <row r="206" spans="21:22">
      <c r="U206" s="325"/>
      <c r="V206" s="325"/>
    </row>
    <row r="207" spans="21:22">
      <c r="U207" s="325"/>
      <c r="V207" s="325"/>
    </row>
    <row r="208" spans="21:22">
      <c r="U208" s="325"/>
      <c r="V208" s="325"/>
    </row>
    <row r="209" spans="21:22">
      <c r="U209" s="325"/>
      <c r="V209" s="325"/>
    </row>
    <row r="210" spans="21:22">
      <c r="U210" s="325"/>
      <c r="V210" s="325"/>
    </row>
    <row r="211" spans="21:22">
      <c r="U211" s="325"/>
      <c r="V211" s="325"/>
    </row>
    <row r="212" spans="21:22">
      <c r="U212" s="325"/>
      <c r="V212" s="325"/>
    </row>
    <row r="213" spans="21:22">
      <c r="U213" s="325"/>
      <c r="V213" s="325"/>
    </row>
    <row r="214" spans="21:22">
      <c r="U214" s="325"/>
      <c r="V214" s="325"/>
    </row>
    <row r="215" spans="21:22">
      <c r="U215" s="325"/>
      <c r="V215" s="325"/>
    </row>
    <row r="216" spans="21:22">
      <c r="U216" s="325"/>
      <c r="V216" s="325"/>
    </row>
    <row r="217" spans="21:22">
      <c r="U217" s="325"/>
      <c r="V217" s="325"/>
    </row>
    <row r="218" spans="21:22">
      <c r="U218" s="325"/>
      <c r="V218" s="325"/>
    </row>
    <row r="219" spans="21:22">
      <c r="U219" s="325"/>
      <c r="V219" s="325"/>
    </row>
    <row r="220" spans="21:22">
      <c r="U220" s="325"/>
      <c r="V220" s="325"/>
    </row>
    <row r="221" spans="21:22">
      <c r="U221" s="325"/>
      <c r="V221" s="325"/>
    </row>
    <row r="222" spans="21:22">
      <c r="U222" s="325"/>
      <c r="V222" s="325"/>
    </row>
    <row r="223" spans="21:22">
      <c r="U223" s="325"/>
      <c r="V223" s="325"/>
    </row>
    <row r="224" spans="21:22">
      <c r="U224" s="325"/>
      <c r="V224" s="325"/>
    </row>
  </sheetData>
  <mergeCells count="215">
    <mergeCell ref="Q22:T22"/>
    <mergeCell ref="A39:D39"/>
    <mergeCell ref="I37:L37"/>
    <mergeCell ref="E38:H38"/>
    <mergeCell ref="A37:D37"/>
    <mergeCell ref="A38:D38"/>
    <mergeCell ref="Q37:T37"/>
    <mergeCell ref="M38:P38"/>
    <mergeCell ref="Q39:T39"/>
    <mergeCell ref="E39:H39"/>
    <mergeCell ref="E37:H37"/>
    <mergeCell ref="I38:L38"/>
    <mergeCell ref="I39:L39"/>
    <mergeCell ref="M37:P37"/>
    <mergeCell ref="Q38:T38"/>
    <mergeCell ref="M39:P39"/>
    <mergeCell ref="A28:D28"/>
    <mergeCell ref="A29:D29"/>
    <mergeCell ref="I31:L31"/>
    <mergeCell ref="Q26:T26"/>
    <mergeCell ref="Q31:T31"/>
    <mergeCell ref="I25:L25"/>
    <mergeCell ref="Q30:T30"/>
    <mergeCell ref="Q25:T25"/>
    <mergeCell ref="M31:P31"/>
    <mergeCell ref="E30:H30"/>
    <mergeCell ref="I30:L30"/>
    <mergeCell ref="M35:P35"/>
    <mergeCell ref="Q40:T40"/>
    <mergeCell ref="M30:P30"/>
    <mergeCell ref="E45:H45"/>
    <mergeCell ref="M41:P41"/>
    <mergeCell ref="I32:L32"/>
    <mergeCell ref="E31:H31"/>
    <mergeCell ref="I36:L36"/>
    <mergeCell ref="M36:P36"/>
    <mergeCell ref="E32:H32"/>
    <mergeCell ref="Q36:T36"/>
    <mergeCell ref="Q32:T32"/>
    <mergeCell ref="I42:L42"/>
    <mergeCell ref="Q35:T35"/>
    <mergeCell ref="M32:P32"/>
    <mergeCell ref="I35:L35"/>
    <mergeCell ref="I41:L41"/>
    <mergeCell ref="M40:P40"/>
    <mergeCell ref="I40:L40"/>
    <mergeCell ref="M42:P42"/>
    <mergeCell ref="E35:H35"/>
    <mergeCell ref="I49:L49"/>
    <mergeCell ref="M49:P49"/>
    <mergeCell ref="Q49:T49"/>
    <mergeCell ref="I47:L47"/>
    <mergeCell ref="M47:P47"/>
    <mergeCell ref="Q47:T47"/>
    <mergeCell ref="E52:H52"/>
    <mergeCell ref="Q52:T52"/>
    <mergeCell ref="I50:L50"/>
    <mergeCell ref="Q51:T51"/>
    <mergeCell ref="M52:P52"/>
    <mergeCell ref="I51:L51"/>
    <mergeCell ref="M51:P51"/>
    <mergeCell ref="Q50:T50"/>
    <mergeCell ref="E51:H51"/>
    <mergeCell ref="E50:H50"/>
    <mergeCell ref="E49:H49"/>
    <mergeCell ref="E47:H47"/>
    <mergeCell ref="E48:H48"/>
    <mergeCell ref="Q46:T46"/>
    <mergeCell ref="Q45:T45"/>
    <mergeCell ref="Q41:T41"/>
    <mergeCell ref="Q42:T42"/>
    <mergeCell ref="I46:L46"/>
    <mergeCell ref="M46:P46"/>
    <mergeCell ref="M45:P45"/>
    <mergeCell ref="Q48:T48"/>
    <mergeCell ref="I48:L48"/>
    <mergeCell ref="M48:P48"/>
    <mergeCell ref="I45:L45"/>
    <mergeCell ref="Q1:R1"/>
    <mergeCell ref="M5:P5"/>
    <mergeCell ref="M6:P6"/>
    <mergeCell ref="M15:P15"/>
    <mergeCell ref="M10:P10"/>
    <mergeCell ref="Q10:T10"/>
    <mergeCell ref="Q12:T12"/>
    <mergeCell ref="Q21:T21"/>
    <mergeCell ref="O2:P2"/>
    <mergeCell ref="O3:P3"/>
    <mergeCell ref="Q6:T6"/>
    <mergeCell ref="Q5:T5"/>
    <mergeCell ref="Q20:T20"/>
    <mergeCell ref="Q15:T15"/>
    <mergeCell ref="M12:P12"/>
    <mergeCell ref="M7:P7"/>
    <mergeCell ref="Q7:T7"/>
    <mergeCell ref="Q8:T8"/>
    <mergeCell ref="Q4:T4"/>
    <mergeCell ref="Q9:T9"/>
    <mergeCell ref="C67:M72"/>
    <mergeCell ref="A60:D60"/>
    <mergeCell ref="A56:D56"/>
    <mergeCell ref="A57:D57"/>
    <mergeCell ref="O1:P1"/>
    <mergeCell ref="I21:L21"/>
    <mergeCell ref="M11:P11"/>
    <mergeCell ref="M26:P26"/>
    <mergeCell ref="I12:L12"/>
    <mergeCell ref="I7:L7"/>
    <mergeCell ref="M25:P25"/>
    <mergeCell ref="M20:P20"/>
    <mergeCell ref="M21:P21"/>
    <mergeCell ref="I22:L22"/>
    <mergeCell ref="A15:D15"/>
    <mergeCell ref="A16:D16"/>
    <mergeCell ref="I52:L52"/>
    <mergeCell ref="M50:P50"/>
    <mergeCell ref="A7:D7"/>
    <mergeCell ref="A46:D46"/>
    <mergeCell ref="A1:H3"/>
    <mergeCell ref="I10:L10"/>
    <mergeCell ref="I9:L9"/>
    <mergeCell ref="I8:L8"/>
    <mergeCell ref="I26:L26"/>
    <mergeCell ref="M22:P22"/>
    <mergeCell ref="A20:D20"/>
    <mergeCell ref="I16:L16"/>
    <mergeCell ref="M16:P16"/>
    <mergeCell ref="I15:L15"/>
    <mergeCell ref="E20:H20"/>
    <mergeCell ref="A21:D21"/>
    <mergeCell ref="E26:H26"/>
    <mergeCell ref="A26:D26"/>
    <mergeCell ref="E21:H21"/>
    <mergeCell ref="A59:D59"/>
    <mergeCell ref="A58:D58"/>
    <mergeCell ref="A52:D52"/>
    <mergeCell ref="A41:D41"/>
    <mergeCell ref="A51:D51"/>
    <mergeCell ref="A50:D50"/>
    <mergeCell ref="A30:D30"/>
    <mergeCell ref="A31:D31"/>
    <mergeCell ref="A32:D32"/>
    <mergeCell ref="A35:D35"/>
    <mergeCell ref="A40:D40"/>
    <mergeCell ref="A36:D36"/>
    <mergeCell ref="A49:D49"/>
    <mergeCell ref="A48:D48"/>
    <mergeCell ref="A47:D47"/>
    <mergeCell ref="A45:D45"/>
    <mergeCell ref="A42:D42"/>
    <mergeCell ref="E10:H10"/>
    <mergeCell ref="E25:H25"/>
    <mergeCell ref="E22:H22"/>
    <mergeCell ref="M8:P8"/>
    <mergeCell ref="A8:D8"/>
    <mergeCell ref="E9:H9"/>
    <mergeCell ref="M9:P9"/>
    <mergeCell ref="A18:D18"/>
    <mergeCell ref="I18:L18"/>
    <mergeCell ref="A19:D19"/>
    <mergeCell ref="E18:H18"/>
    <mergeCell ref="E19:H19"/>
    <mergeCell ref="I17:L17"/>
    <mergeCell ref="A10:D10"/>
    <mergeCell ref="I20:L20"/>
    <mergeCell ref="A11:D11"/>
    <mergeCell ref="A12:D12"/>
    <mergeCell ref="E46:H46"/>
    <mergeCell ref="I5:L5"/>
    <mergeCell ref="E11:H11"/>
    <mergeCell ref="A9:D9"/>
    <mergeCell ref="A5:D5"/>
    <mergeCell ref="E6:H6"/>
    <mergeCell ref="A6:D6"/>
    <mergeCell ref="E5:H5"/>
    <mergeCell ref="Q11:T11"/>
    <mergeCell ref="E16:H16"/>
    <mergeCell ref="Q16:T16"/>
    <mergeCell ref="I6:L6"/>
    <mergeCell ref="I11:L11"/>
    <mergeCell ref="E15:H15"/>
    <mergeCell ref="E41:H41"/>
    <mergeCell ref="E42:H42"/>
    <mergeCell ref="E40:H40"/>
    <mergeCell ref="E36:H36"/>
    <mergeCell ref="A25:D25"/>
    <mergeCell ref="A27:D27"/>
    <mergeCell ref="E29:H29"/>
    <mergeCell ref="M29:P29"/>
    <mergeCell ref="I27:L27"/>
    <mergeCell ref="M28:P28"/>
    <mergeCell ref="Q28:T28"/>
    <mergeCell ref="Q29:T29"/>
    <mergeCell ref="Q27:T27"/>
    <mergeCell ref="M27:P27"/>
    <mergeCell ref="I29:L29"/>
    <mergeCell ref="I28:L28"/>
    <mergeCell ref="E28:H28"/>
    <mergeCell ref="E27:H27"/>
    <mergeCell ref="A4:D4"/>
    <mergeCell ref="E4:H4"/>
    <mergeCell ref="I4:L4"/>
    <mergeCell ref="M4:P4"/>
    <mergeCell ref="Q18:T18"/>
    <mergeCell ref="M17:P17"/>
    <mergeCell ref="Q19:T19"/>
    <mergeCell ref="Q17:T17"/>
    <mergeCell ref="A17:D17"/>
    <mergeCell ref="E17:H17"/>
    <mergeCell ref="I19:L19"/>
    <mergeCell ref="M18:P18"/>
    <mergeCell ref="M19:P19"/>
    <mergeCell ref="E7:H7"/>
    <mergeCell ref="E12:H12"/>
    <mergeCell ref="E8:H8"/>
  </mergeCells>
  <phoneticPr fontId="19" type="noConversion"/>
  <pageMargins left="0.43307086614173229" right="0" top="0" bottom="0" header="0.31496062992125984" footer="0.31496062992125984"/>
  <pageSetup paperSize="9" scale="25" orientation="landscape" r:id="rId1"/>
  <headerFooter alignWithMargins="0"/>
  <rowBreaks count="1" manualBreakCount="1">
    <brk id="54" max="25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AM54"/>
  <sheetViews>
    <sheetView view="pageBreakPreview" topLeftCell="A16" zoomScale="55" zoomScaleNormal="55" zoomScaleSheetLayoutView="55" workbookViewId="0">
      <selection activeCell="B1" sqref="B1:Y1"/>
    </sheetView>
  </sheetViews>
  <sheetFormatPr defaultColWidth="9" defaultRowHeight="20.25"/>
  <cols>
    <col min="1" max="1" width="1.875" style="101" customWidth="1"/>
    <col min="2" max="2" width="4.875" style="143" customWidth="1"/>
    <col min="3" max="3" width="0" style="101" hidden="1" customWidth="1"/>
    <col min="4" max="4" width="18.625" style="101" customWidth="1"/>
    <col min="5" max="5" width="5.625" style="144" customWidth="1"/>
    <col min="6" max="6" width="11.25" style="101" customWidth="1"/>
    <col min="7" max="7" width="18.625" style="101" customWidth="1"/>
    <col min="8" max="8" width="5.625" style="144" customWidth="1"/>
    <col min="9" max="9" width="11.875" style="101" customWidth="1"/>
    <col min="10" max="10" width="18.625" style="101" customWidth="1"/>
    <col min="11" max="11" width="5.625" style="144" customWidth="1"/>
    <col min="12" max="12" width="11.75" style="101" customWidth="1"/>
    <col min="13" max="13" width="18.625" style="101" customWidth="1"/>
    <col min="14" max="14" width="5.625" style="144" customWidth="1"/>
    <col min="15" max="15" width="12.125" style="101" customWidth="1"/>
    <col min="16" max="16" width="18.625" style="101" customWidth="1"/>
    <col min="17" max="17" width="5.625" style="144" customWidth="1"/>
    <col min="18" max="18" width="11.75" style="101" customWidth="1"/>
    <col min="19" max="19" width="18.625" style="101" customWidth="1"/>
    <col min="20" max="20" width="5.625" style="144" customWidth="1"/>
    <col min="21" max="21" width="12.75" style="101" customWidth="1"/>
    <col min="22" max="22" width="5.25" style="152" customWidth="1"/>
    <col min="23" max="23" width="11.75" style="149" customWidth="1"/>
    <col min="24" max="24" width="11.25" style="150" customWidth="1"/>
    <col min="25" max="25" width="6.625" style="153" customWidth="1"/>
    <col min="26" max="26" width="6.625" style="101" customWidth="1"/>
    <col min="27" max="27" width="6.25" style="78" bestFit="1" customWidth="1"/>
    <col min="28" max="28" width="4.875" style="79" bestFit="1" customWidth="1"/>
    <col min="29" max="31" width="8.5" style="78" bestFit="1" customWidth="1"/>
    <col min="32" max="32" width="6.75" style="78" bestFit="1" customWidth="1"/>
    <col min="33" max="34" width="9" style="101" customWidth="1"/>
    <col min="35" max="16384" width="9" style="101"/>
  </cols>
  <sheetData>
    <row r="1" spans="2:39" s="65" customFormat="1" ht="38.25">
      <c r="B1" s="512" t="s">
        <v>432</v>
      </c>
      <c r="C1" s="512"/>
      <c r="D1" s="512"/>
      <c r="E1" s="512"/>
      <c r="F1" s="512"/>
      <c r="G1" s="512"/>
      <c r="H1" s="512"/>
      <c r="I1" s="512"/>
      <c r="J1" s="512"/>
      <c r="K1" s="512"/>
      <c r="L1" s="512"/>
      <c r="M1" s="512"/>
      <c r="N1" s="512"/>
      <c r="O1" s="512"/>
      <c r="P1" s="512"/>
      <c r="Q1" s="512"/>
      <c r="R1" s="512"/>
      <c r="S1" s="512"/>
      <c r="T1" s="512"/>
      <c r="U1" s="512"/>
      <c r="V1" s="512"/>
      <c r="W1" s="512"/>
      <c r="X1" s="512"/>
      <c r="Y1" s="512"/>
      <c r="Z1" s="64"/>
      <c r="AB1" s="66"/>
    </row>
    <row r="2" spans="2:39" s="65" customFormat="1" ht="18.95" customHeight="1">
      <c r="B2" s="513"/>
      <c r="C2" s="514"/>
      <c r="D2" s="514"/>
      <c r="E2" s="514"/>
      <c r="F2" s="514"/>
      <c r="G2" s="514"/>
      <c r="H2" s="67"/>
      <c r="I2" s="64"/>
      <c r="J2" s="64"/>
      <c r="K2" s="67"/>
      <c r="L2" s="64"/>
      <c r="M2" s="64"/>
      <c r="N2" s="67"/>
      <c r="O2" s="64"/>
      <c r="P2" s="64"/>
      <c r="Q2" s="67"/>
      <c r="R2" s="64"/>
      <c r="S2" s="64"/>
      <c r="T2" s="67"/>
      <c r="U2" s="64"/>
      <c r="V2" s="68"/>
      <c r="W2" s="69"/>
      <c r="X2" s="70"/>
      <c r="Y2" s="69"/>
      <c r="Z2" s="64"/>
      <c r="AB2" s="66"/>
    </row>
    <row r="3" spans="2:39" s="78" customFormat="1" ht="30" customHeight="1" thickBot="1">
      <c r="B3" s="155" t="s">
        <v>40</v>
      </c>
      <c r="C3" s="155"/>
      <c r="D3" s="156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65"/>
      <c r="T3" s="72"/>
      <c r="U3" s="72"/>
      <c r="V3" s="73"/>
      <c r="W3" s="74"/>
      <c r="X3" s="75"/>
      <c r="Y3" s="76"/>
      <c r="Z3" s="77"/>
      <c r="AB3" s="79"/>
    </row>
    <row r="4" spans="2:39" s="93" customFormat="1" ht="99">
      <c r="B4" s="80" t="s">
        <v>0</v>
      </c>
      <c r="C4" s="81" t="s">
        <v>1</v>
      </c>
      <c r="D4" s="82" t="s">
        <v>2</v>
      </c>
      <c r="E4" s="83" t="s">
        <v>38</v>
      </c>
      <c r="F4" s="82"/>
      <c r="G4" s="82" t="s">
        <v>3</v>
      </c>
      <c r="H4" s="83" t="s">
        <v>38</v>
      </c>
      <c r="I4" s="82"/>
      <c r="J4" s="82" t="s">
        <v>4</v>
      </c>
      <c r="K4" s="83" t="s">
        <v>38</v>
      </c>
      <c r="L4" s="82"/>
      <c r="M4" s="82" t="s">
        <v>4</v>
      </c>
      <c r="N4" s="83" t="s">
        <v>38</v>
      </c>
      <c r="O4" s="82"/>
      <c r="P4" s="82" t="s">
        <v>4</v>
      </c>
      <c r="Q4" s="83" t="s">
        <v>38</v>
      </c>
      <c r="R4" s="82"/>
      <c r="S4" s="85" t="s">
        <v>5</v>
      </c>
      <c r="T4" s="83" t="s">
        <v>38</v>
      </c>
      <c r="U4" s="82"/>
      <c r="V4" s="157" t="s">
        <v>42</v>
      </c>
      <c r="W4" s="86" t="s">
        <v>6</v>
      </c>
      <c r="X4" s="87" t="s">
        <v>13</v>
      </c>
      <c r="Y4" s="88" t="s">
        <v>14</v>
      </c>
      <c r="Z4" s="89"/>
      <c r="AA4" s="90"/>
      <c r="AB4" s="91"/>
      <c r="AC4" s="92"/>
      <c r="AD4" s="92"/>
      <c r="AE4" s="92"/>
      <c r="AF4" s="92"/>
      <c r="AG4" s="214"/>
      <c r="AH4" s="215"/>
      <c r="AI4" s="214"/>
      <c r="AJ4" s="214"/>
      <c r="AK4" s="214"/>
      <c r="AL4" s="214"/>
      <c r="AM4" s="97"/>
    </row>
    <row r="5" spans="2:39" s="97" customFormat="1" ht="42" customHeight="1">
      <c r="B5" s="94"/>
      <c r="C5" s="505"/>
      <c r="D5" s="95"/>
      <c r="E5" s="95"/>
      <c r="F5" s="25"/>
      <c r="G5" s="95"/>
      <c r="H5" s="95"/>
      <c r="I5" s="25"/>
      <c r="J5" s="95"/>
      <c r="K5" s="95"/>
      <c r="L5" s="25"/>
      <c r="M5" s="95"/>
      <c r="N5" s="95"/>
      <c r="O5" s="25"/>
      <c r="P5" s="95"/>
      <c r="Q5" s="24"/>
      <c r="R5" s="25"/>
      <c r="S5" s="95"/>
      <c r="T5" s="95"/>
      <c r="U5" s="25"/>
      <c r="V5" s="507"/>
      <c r="W5" s="170" t="s">
        <v>7</v>
      </c>
      <c r="X5" s="171" t="s">
        <v>17</v>
      </c>
      <c r="Y5" s="179">
        <f>AB6</f>
        <v>0</v>
      </c>
      <c r="Z5" s="78"/>
      <c r="AA5" s="78"/>
      <c r="AB5" s="79"/>
      <c r="AC5" s="78" t="s">
        <v>18</v>
      </c>
      <c r="AD5" s="78" t="s">
        <v>19</v>
      </c>
      <c r="AE5" s="78" t="s">
        <v>20</v>
      </c>
      <c r="AF5" s="78" t="s">
        <v>21</v>
      </c>
      <c r="AG5" s="216"/>
      <c r="AH5" s="215"/>
      <c r="AI5" s="215"/>
      <c r="AJ5" s="215"/>
      <c r="AK5" s="215"/>
      <c r="AL5" s="215"/>
      <c r="AM5" s="217"/>
    </row>
    <row r="6" spans="2:39" ht="27.95" customHeight="1">
      <c r="B6" s="98" t="s">
        <v>8</v>
      </c>
      <c r="C6" s="505"/>
      <c r="D6" s="31"/>
      <c r="E6" s="28"/>
      <c r="F6" s="29"/>
      <c r="G6" s="31"/>
      <c r="H6" s="31"/>
      <c r="I6" s="30"/>
      <c r="J6" s="30"/>
      <c r="K6" s="30"/>
      <c r="L6" s="30"/>
      <c r="M6" s="31"/>
      <c r="N6" s="31"/>
      <c r="O6" s="30"/>
      <c r="P6" s="30"/>
      <c r="Q6" s="31"/>
      <c r="R6" s="30"/>
      <c r="S6" s="31"/>
      <c r="T6" s="30"/>
      <c r="U6" s="30"/>
      <c r="V6" s="508"/>
      <c r="W6" s="172">
        <f>AE11</f>
        <v>0</v>
      </c>
      <c r="X6" s="173" t="s">
        <v>22</v>
      </c>
      <c r="Y6" s="180">
        <f>AB7</f>
        <v>0</v>
      </c>
      <c r="Z6" s="77"/>
      <c r="AA6" s="100" t="s">
        <v>23</v>
      </c>
      <c r="AB6" s="79">
        <v>0</v>
      </c>
      <c r="AC6" s="79">
        <f>AB6*2</f>
        <v>0</v>
      </c>
      <c r="AD6" s="79"/>
      <c r="AE6" s="79">
        <f>AB6*15</f>
        <v>0</v>
      </c>
      <c r="AF6" s="79">
        <f>AC6*4+AE6*4</f>
        <v>0</v>
      </c>
      <c r="AG6" s="218"/>
      <c r="AH6" s="215"/>
      <c r="AI6" s="219"/>
      <c r="AJ6" s="215"/>
      <c r="AK6" s="215"/>
      <c r="AL6" s="220"/>
      <c r="AM6" s="217"/>
    </row>
    <row r="7" spans="2:39" ht="27.95" customHeight="1">
      <c r="B7" s="98"/>
      <c r="C7" s="505"/>
      <c r="D7" s="31"/>
      <c r="E7" s="31"/>
      <c r="F7" s="31"/>
      <c r="G7" s="30"/>
      <c r="H7" s="106"/>
      <c r="I7" s="30"/>
      <c r="J7" s="30"/>
      <c r="K7" s="30"/>
      <c r="L7" s="30"/>
      <c r="M7" s="30"/>
      <c r="N7" s="31"/>
      <c r="O7" s="30"/>
      <c r="P7" s="30"/>
      <c r="Q7" s="30"/>
      <c r="R7" s="30"/>
      <c r="S7" s="31"/>
      <c r="T7" s="31"/>
      <c r="U7" s="30"/>
      <c r="V7" s="508"/>
      <c r="W7" s="174" t="s">
        <v>9</v>
      </c>
      <c r="X7" s="175" t="s">
        <v>24</v>
      </c>
      <c r="Y7" s="180">
        <f>AB8</f>
        <v>0</v>
      </c>
      <c r="Z7" s="78"/>
      <c r="AA7" s="103" t="s">
        <v>25</v>
      </c>
      <c r="AB7" s="79">
        <v>0</v>
      </c>
      <c r="AC7" s="104">
        <f>AB7*7</f>
        <v>0</v>
      </c>
      <c r="AD7" s="79">
        <f>AB7*5</f>
        <v>0</v>
      </c>
      <c r="AE7" s="79" t="s">
        <v>26</v>
      </c>
      <c r="AF7" s="105">
        <f>AC7*4+AD7*9</f>
        <v>0</v>
      </c>
      <c r="AG7" s="214"/>
      <c r="AH7" s="215"/>
      <c r="AI7" s="215"/>
      <c r="AJ7" s="215"/>
      <c r="AK7" s="215"/>
      <c r="AL7" s="215"/>
      <c r="AM7" s="217"/>
    </row>
    <row r="8" spans="2:39" ht="27.95" customHeight="1">
      <c r="B8" s="98" t="s">
        <v>10</v>
      </c>
      <c r="C8" s="505"/>
      <c r="D8" s="31"/>
      <c r="E8" s="31"/>
      <c r="F8" s="31"/>
      <c r="G8" s="30"/>
      <c r="H8" s="31"/>
      <c r="I8" s="30"/>
      <c r="J8" s="30"/>
      <c r="K8" s="106"/>
      <c r="L8" s="30"/>
      <c r="M8" s="31"/>
      <c r="N8" s="31"/>
      <c r="O8" s="30"/>
      <c r="P8" s="30"/>
      <c r="Q8" s="236"/>
      <c r="R8" s="237"/>
      <c r="S8" s="210"/>
      <c r="T8" s="235"/>
      <c r="U8" s="29"/>
      <c r="V8" s="508"/>
      <c r="W8" s="172">
        <f>AD11</f>
        <v>0</v>
      </c>
      <c r="X8" s="175" t="s">
        <v>27</v>
      </c>
      <c r="Y8" s="180">
        <f>AB9</f>
        <v>0</v>
      </c>
      <c r="Z8" s="77"/>
      <c r="AA8" s="78" t="s">
        <v>28</v>
      </c>
      <c r="AB8" s="79">
        <v>0</v>
      </c>
      <c r="AC8" s="79">
        <f>AB8*1</f>
        <v>0</v>
      </c>
      <c r="AD8" s="79" t="s">
        <v>26</v>
      </c>
      <c r="AE8" s="79">
        <f>AB8*5</f>
        <v>0</v>
      </c>
      <c r="AF8" s="79">
        <f>AC8*4+AE8*4</f>
        <v>0</v>
      </c>
      <c r="AG8" s="214"/>
      <c r="AH8" s="215"/>
      <c r="AI8" s="215"/>
      <c r="AJ8" s="215"/>
      <c r="AK8" s="215"/>
      <c r="AL8" s="215"/>
      <c r="AM8" s="217"/>
    </row>
    <row r="9" spans="2:39" ht="27.95" customHeight="1">
      <c r="B9" s="506" t="s">
        <v>81</v>
      </c>
      <c r="C9" s="505"/>
      <c r="D9" s="31"/>
      <c r="E9" s="31"/>
      <c r="F9" s="31"/>
      <c r="G9" s="30"/>
      <c r="H9" s="31"/>
      <c r="I9" s="30"/>
      <c r="J9" s="231"/>
      <c r="K9" s="106"/>
      <c r="L9" s="30"/>
      <c r="M9" s="31"/>
      <c r="N9" s="31"/>
      <c r="O9" s="30"/>
      <c r="P9" s="30"/>
      <c r="Q9" s="106"/>
      <c r="R9" s="30"/>
      <c r="S9" s="31"/>
      <c r="T9" s="106"/>
      <c r="U9" s="30"/>
      <c r="V9" s="508"/>
      <c r="W9" s="174" t="s">
        <v>11</v>
      </c>
      <c r="X9" s="175" t="s">
        <v>30</v>
      </c>
      <c r="Y9" s="180">
        <f>AB10</f>
        <v>0</v>
      </c>
      <c r="Z9" s="78"/>
      <c r="AA9" s="78" t="s">
        <v>31</v>
      </c>
      <c r="AB9" s="79">
        <v>0</v>
      </c>
      <c r="AC9" s="79"/>
      <c r="AD9" s="79">
        <f>AB9*5</f>
        <v>0</v>
      </c>
      <c r="AE9" s="79" t="s">
        <v>26</v>
      </c>
      <c r="AF9" s="79">
        <f>AD9*9</f>
        <v>0</v>
      </c>
      <c r="AG9" s="214"/>
      <c r="AH9" s="215"/>
      <c r="AI9" s="214"/>
      <c r="AJ9" s="214"/>
      <c r="AK9" s="214"/>
      <c r="AL9" s="214"/>
      <c r="AM9" s="217"/>
    </row>
    <row r="10" spans="2:39" ht="27.95" customHeight="1">
      <c r="B10" s="506"/>
      <c r="C10" s="505"/>
      <c r="D10" s="31"/>
      <c r="E10" s="31"/>
      <c r="F10" s="31"/>
      <c r="G10" s="30"/>
      <c r="H10" s="31"/>
      <c r="I10" s="30"/>
      <c r="J10" s="231"/>
      <c r="K10" s="106"/>
      <c r="L10" s="30"/>
      <c r="M10" s="162"/>
      <c r="N10" s="31"/>
      <c r="O10" s="163"/>
      <c r="P10" s="30"/>
      <c r="Q10" s="106"/>
      <c r="R10" s="30"/>
      <c r="S10" s="31"/>
      <c r="T10" s="106"/>
      <c r="U10" s="30"/>
      <c r="V10" s="508"/>
      <c r="W10" s="172">
        <f>AC11</f>
        <v>0</v>
      </c>
      <c r="X10" s="176" t="s">
        <v>39</v>
      </c>
      <c r="Y10" s="180">
        <v>0</v>
      </c>
      <c r="Z10" s="77"/>
      <c r="AA10" s="78" t="s">
        <v>32</v>
      </c>
      <c r="AB10" s="79">
        <v>0</v>
      </c>
      <c r="AE10" s="78">
        <f>AB10*15</f>
        <v>0</v>
      </c>
      <c r="AG10" s="214"/>
      <c r="AH10" s="215"/>
      <c r="AI10" s="214"/>
      <c r="AJ10" s="214"/>
      <c r="AK10" s="214"/>
      <c r="AL10" s="214"/>
      <c r="AM10" s="217"/>
    </row>
    <row r="11" spans="2:39" ht="27.95" customHeight="1">
      <c r="B11" s="108" t="s">
        <v>33</v>
      </c>
      <c r="C11" s="109"/>
      <c r="D11" s="31"/>
      <c r="E11" s="106"/>
      <c r="F11" s="31"/>
      <c r="G11" s="158"/>
      <c r="H11" s="106"/>
      <c r="I11" s="30"/>
      <c r="J11" s="239"/>
      <c r="K11" s="106"/>
      <c r="L11" s="30"/>
      <c r="M11" s="161"/>
      <c r="N11" s="31"/>
      <c r="O11" s="163"/>
      <c r="P11" s="30"/>
      <c r="Q11" s="106"/>
      <c r="R11" s="30"/>
      <c r="S11" s="30"/>
      <c r="T11" s="106"/>
      <c r="U11" s="30"/>
      <c r="V11" s="508"/>
      <c r="W11" s="174" t="s">
        <v>12</v>
      </c>
      <c r="X11" s="177"/>
      <c r="Y11" s="180"/>
      <c r="Z11" s="78"/>
      <c r="AC11" s="78">
        <f>SUM(AC6:AC10)</f>
        <v>0</v>
      </c>
      <c r="AD11" s="78">
        <f>SUM(AD6:AD10)</f>
        <v>0</v>
      </c>
      <c r="AE11" s="78">
        <f>SUM(AE6:AE10)</f>
        <v>0</v>
      </c>
      <c r="AF11" s="78">
        <f>AC11*4+AD11*9+AE11*4</f>
        <v>0</v>
      </c>
      <c r="AG11" s="214"/>
      <c r="AH11" s="215"/>
      <c r="AI11" s="221"/>
      <c r="AJ11" s="221"/>
      <c r="AK11" s="221"/>
      <c r="AL11" s="214"/>
      <c r="AM11" s="217"/>
    </row>
    <row r="12" spans="2:39" ht="27.95" customHeight="1">
      <c r="B12" s="114"/>
      <c r="C12" s="115"/>
      <c r="D12" s="116"/>
      <c r="E12" s="31"/>
      <c r="F12" s="42"/>
      <c r="G12" s="42"/>
      <c r="H12" s="31"/>
      <c r="I12" s="42"/>
      <c r="J12" s="42"/>
      <c r="K12" s="31"/>
      <c r="L12" s="42"/>
      <c r="M12" s="42"/>
      <c r="N12" s="31"/>
      <c r="O12" s="42"/>
      <c r="P12" s="42"/>
      <c r="Q12" s="31"/>
      <c r="R12" s="42"/>
      <c r="S12" s="42"/>
      <c r="T12" s="31"/>
      <c r="U12" s="42"/>
      <c r="V12" s="509"/>
      <c r="W12" s="172">
        <f>(W6*4)+(W8*9)+(W10*4)</f>
        <v>0</v>
      </c>
      <c r="X12" s="182"/>
      <c r="Y12" s="410"/>
      <c r="Z12" s="77"/>
      <c r="AC12" s="113" t="e">
        <f>AC11*4/AF11</f>
        <v>#DIV/0!</v>
      </c>
      <c r="AD12" s="113" t="e">
        <f>AD11*9/AF11</f>
        <v>#DIV/0!</v>
      </c>
      <c r="AE12" s="113" t="e">
        <f>AE11*4/AF11</f>
        <v>#DIV/0!</v>
      </c>
    </row>
    <row r="13" spans="2:39" s="97" customFormat="1" ht="42">
      <c r="B13" s="94"/>
      <c r="C13" s="505"/>
      <c r="D13" s="95">
        <f>'112年11月菜單'!E6</f>
        <v>0</v>
      </c>
      <c r="E13" s="95" t="s">
        <v>110</v>
      </c>
      <c r="F13" s="25" t="s">
        <v>15</v>
      </c>
      <c r="G13" s="95">
        <f>'112年11月菜單'!E7</f>
        <v>0</v>
      </c>
      <c r="H13" s="95" t="s">
        <v>111</v>
      </c>
      <c r="I13" s="25" t="s">
        <v>15</v>
      </c>
      <c r="J13" s="95">
        <f>'112年11月菜單'!E8</f>
        <v>0</v>
      </c>
      <c r="K13" s="95" t="s">
        <v>111</v>
      </c>
      <c r="L13" s="25" t="s">
        <v>15</v>
      </c>
      <c r="M13" s="95">
        <f>'112年11月菜單'!E9</f>
        <v>0</v>
      </c>
      <c r="N13" s="95" t="s">
        <v>179</v>
      </c>
      <c r="O13" s="25" t="s">
        <v>15</v>
      </c>
      <c r="P13" s="95">
        <f>'112年11月菜單'!E10</f>
        <v>0</v>
      </c>
      <c r="Q13" s="24" t="s">
        <v>112</v>
      </c>
      <c r="R13" s="25" t="s">
        <v>15</v>
      </c>
      <c r="S13" s="95">
        <f>'112年11月菜單'!E11</f>
        <v>0</v>
      </c>
      <c r="T13" s="95" t="s">
        <v>111</v>
      </c>
      <c r="U13" s="25" t="s">
        <v>15</v>
      </c>
      <c r="V13" s="507"/>
      <c r="W13" s="170" t="s">
        <v>7</v>
      </c>
      <c r="X13" s="171" t="s">
        <v>17</v>
      </c>
      <c r="Y13" s="179">
        <v>0</v>
      </c>
      <c r="Z13" s="78"/>
      <c r="AA13" s="78"/>
      <c r="AB13" s="79"/>
      <c r="AC13" s="78" t="s">
        <v>18</v>
      </c>
      <c r="AD13" s="78" t="s">
        <v>19</v>
      </c>
      <c r="AE13" s="78" t="s">
        <v>20</v>
      </c>
      <c r="AF13" s="78" t="s">
        <v>21</v>
      </c>
    </row>
    <row r="14" spans="2:39" ht="27.95" customHeight="1">
      <c r="B14" s="98" t="s">
        <v>8</v>
      </c>
      <c r="C14" s="505"/>
      <c r="D14" s="31"/>
      <c r="E14" s="31"/>
      <c r="F14" s="30"/>
      <c r="G14" s="31"/>
      <c r="H14" s="29"/>
      <c r="I14" s="29"/>
      <c r="J14" s="389"/>
      <c r="K14" s="389"/>
      <c r="L14" s="389"/>
      <c r="M14" s="31"/>
      <c r="N14" s="30"/>
      <c r="O14" s="30"/>
      <c r="P14" s="30"/>
      <c r="Q14" s="31"/>
      <c r="R14" s="30"/>
      <c r="S14" s="389"/>
      <c r="T14" s="381"/>
      <c r="U14" s="389"/>
      <c r="V14" s="508"/>
      <c r="W14" s="172">
        <f>(Y13*15)+(Y15*5)+(Y18*12)</f>
        <v>0</v>
      </c>
      <c r="X14" s="173" t="s">
        <v>22</v>
      </c>
      <c r="Y14" s="180">
        <v>0</v>
      </c>
      <c r="Z14" s="77"/>
      <c r="AA14" s="100" t="s">
        <v>23</v>
      </c>
      <c r="AB14" s="79">
        <v>5.7</v>
      </c>
      <c r="AC14" s="79">
        <f>AB14*2</f>
        <v>11.4</v>
      </c>
      <c r="AD14" s="79"/>
      <c r="AE14" s="79">
        <f>AB14*15</f>
        <v>85.5</v>
      </c>
      <c r="AF14" s="79">
        <f>AC14*4+AE14*4</f>
        <v>387.6</v>
      </c>
    </row>
    <row r="15" spans="2:39" ht="27.95" customHeight="1">
      <c r="B15" s="98"/>
      <c r="C15" s="505"/>
      <c r="D15" s="30"/>
      <c r="E15" s="31"/>
      <c r="F15" s="30"/>
      <c r="G15" s="29"/>
      <c r="H15" s="29"/>
      <c r="I15" s="29"/>
      <c r="J15" s="389"/>
      <c r="K15" s="401"/>
      <c r="L15" s="389"/>
      <c r="M15" s="30"/>
      <c r="N15" s="237"/>
      <c r="O15" s="30"/>
      <c r="P15" s="30"/>
      <c r="Q15" s="31"/>
      <c r="R15" s="30"/>
      <c r="S15" s="30"/>
      <c r="T15" s="31"/>
      <c r="U15" s="30"/>
      <c r="V15" s="508"/>
      <c r="W15" s="174" t="s">
        <v>9</v>
      </c>
      <c r="X15" s="175" t="s">
        <v>24</v>
      </c>
      <c r="Y15" s="180">
        <v>0</v>
      </c>
      <c r="Z15" s="78"/>
      <c r="AA15" s="441" t="s">
        <v>237</v>
      </c>
      <c r="AB15" s="79">
        <v>2.5</v>
      </c>
      <c r="AC15" s="104">
        <f>AB15*7</f>
        <v>17.5</v>
      </c>
      <c r="AD15" s="79">
        <f>AB15*5</f>
        <v>12.5</v>
      </c>
      <c r="AE15" s="79" t="s">
        <v>26</v>
      </c>
      <c r="AF15" s="105">
        <f>AC15*4+AD15*9</f>
        <v>182.5</v>
      </c>
    </row>
    <row r="16" spans="2:39" ht="27.95" customHeight="1">
      <c r="B16" s="98" t="s">
        <v>70</v>
      </c>
      <c r="C16" s="505"/>
      <c r="D16" s="106"/>
      <c r="E16" s="31"/>
      <c r="F16" s="30"/>
      <c r="G16" s="371"/>
      <c r="H16" s="228"/>
      <c r="I16" s="29"/>
      <c r="J16" s="389"/>
      <c r="K16" s="389"/>
      <c r="L16" s="389"/>
      <c r="M16" s="30"/>
      <c r="N16" s="31"/>
      <c r="O16" s="30"/>
      <c r="P16" s="30"/>
      <c r="Q16" s="31"/>
      <c r="R16" s="30"/>
      <c r="S16" s="30"/>
      <c r="T16" s="31"/>
      <c r="U16" s="30"/>
      <c r="V16" s="508"/>
      <c r="W16" s="172">
        <f>(Y14*5)+(Y16*5)+(Y18*8)</f>
        <v>0</v>
      </c>
      <c r="X16" s="175" t="s">
        <v>27</v>
      </c>
      <c r="Y16" s="180">
        <v>0</v>
      </c>
      <c r="Z16" s="77"/>
      <c r="AA16" s="78" t="s">
        <v>28</v>
      </c>
      <c r="AB16" s="79">
        <v>2</v>
      </c>
      <c r="AC16" s="79">
        <f>AB16*1</f>
        <v>2</v>
      </c>
      <c r="AD16" s="79" t="s">
        <v>26</v>
      </c>
      <c r="AE16" s="79">
        <f>AB16*5</f>
        <v>10</v>
      </c>
      <c r="AF16" s="79">
        <f>AC16*4+AE16*4</f>
        <v>48</v>
      </c>
    </row>
    <row r="17" spans="2:32" ht="27.95" customHeight="1">
      <c r="B17" s="506" t="s">
        <v>166</v>
      </c>
      <c r="C17" s="505"/>
      <c r="D17" s="106"/>
      <c r="E17" s="31"/>
      <c r="F17" s="30"/>
      <c r="G17" s="29"/>
      <c r="H17" s="228"/>
      <c r="I17" s="29"/>
      <c r="J17" s="389"/>
      <c r="K17" s="389"/>
      <c r="L17" s="389"/>
      <c r="M17" s="31"/>
      <c r="N17" s="31"/>
      <c r="O17" s="30"/>
      <c r="P17" s="30"/>
      <c r="Q17" s="31"/>
      <c r="R17" s="30"/>
      <c r="S17" s="204"/>
      <c r="T17" s="31"/>
      <c r="U17" s="30"/>
      <c r="V17" s="508"/>
      <c r="W17" s="174" t="s">
        <v>11</v>
      </c>
      <c r="X17" s="175" t="s">
        <v>30</v>
      </c>
      <c r="Y17" s="180">
        <v>0</v>
      </c>
      <c r="Z17" s="78"/>
      <c r="AA17" s="78" t="s">
        <v>31</v>
      </c>
      <c r="AB17" s="79">
        <v>2.5</v>
      </c>
      <c r="AC17" s="79"/>
      <c r="AD17" s="79">
        <f>AB17*5</f>
        <v>12.5</v>
      </c>
      <c r="AE17" s="79" t="s">
        <v>26</v>
      </c>
      <c r="AF17" s="79">
        <f>AD17*9</f>
        <v>112.5</v>
      </c>
    </row>
    <row r="18" spans="2:32" ht="27.95" customHeight="1">
      <c r="B18" s="506"/>
      <c r="C18" s="505"/>
      <c r="D18" s="106"/>
      <c r="E18" s="31"/>
      <c r="F18" s="30"/>
      <c r="G18" s="30"/>
      <c r="H18" s="106"/>
      <c r="I18" s="30"/>
      <c r="J18" s="389"/>
      <c r="K18" s="389"/>
      <c r="L18" s="389"/>
      <c r="M18" s="31"/>
      <c r="N18" s="31"/>
      <c r="O18" s="30"/>
      <c r="P18" s="30"/>
      <c r="Q18" s="31"/>
      <c r="R18" s="30"/>
      <c r="S18" s="31"/>
      <c r="T18" s="31"/>
      <c r="U18" s="30"/>
      <c r="V18" s="508"/>
      <c r="W18" s="172">
        <f>(Y13*2)+(Y14*7)+(Y15*1)+(Y18*8)</f>
        <v>0</v>
      </c>
      <c r="X18" s="176" t="s">
        <v>39</v>
      </c>
      <c r="Y18" s="180">
        <v>0</v>
      </c>
      <c r="Z18" s="77"/>
      <c r="AA18" s="78" t="s">
        <v>32</v>
      </c>
      <c r="AE18" s="78">
        <f>AB18*15</f>
        <v>0</v>
      </c>
    </row>
    <row r="19" spans="2:32" ht="27.95" customHeight="1">
      <c r="B19" s="108" t="s">
        <v>33</v>
      </c>
      <c r="C19" s="109"/>
      <c r="D19" s="106"/>
      <c r="E19" s="31"/>
      <c r="F19" s="30"/>
      <c r="G19" s="30"/>
      <c r="H19" s="31"/>
      <c r="I19" s="30"/>
      <c r="J19" s="303"/>
      <c r="K19" s="31"/>
      <c r="L19" s="30"/>
      <c r="M19" s="31"/>
      <c r="N19" s="106"/>
      <c r="O19" s="30"/>
      <c r="P19" s="30"/>
      <c r="Q19" s="31"/>
      <c r="R19" s="30"/>
      <c r="S19" s="30"/>
      <c r="T19" s="106"/>
      <c r="U19" s="30"/>
      <c r="V19" s="508"/>
      <c r="W19" s="174" t="s">
        <v>12</v>
      </c>
      <c r="X19" s="177"/>
      <c r="Y19" s="180"/>
      <c r="Z19" s="78"/>
      <c r="AC19" s="78">
        <f>SUM(AC14:AC18)</f>
        <v>30.9</v>
      </c>
      <c r="AD19" s="78">
        <f>SUM(AD14:AD18)</f>
        <v>25</v>
      </c>
      <c r="AE19" s="78">
        <f>SUM(AE14:AE18)</f>
        <v>95.5</v>
      </c>
      <c r="AF19" s="78">
        <f>AC19*4+AD19*9+AE19*4</f>
        <v>730.6</v>
      </c>
    </row>
    <row r="20" spans="2:32" ht="27.95" customHeight="1">
      <c r="B20" s="111"/>
      <c r="C20" s="112"/>
      <c r="D20" s="106"/>
      <c r="E20" s="106"/>
      <c r="F20" s="30"/>
      <c r="G20" s="30"/>
      <c r="H20" s="31"/>
      <c r="I20" s="30"/>
      <c r="J20" s="303"/>
      <c r="K20" s="31"/>
      <c r="L20" s="30"/>
      <c r="M20" s="30"/>
      <c r="N20" s="106"/>
      <c r="O20" s="30"/>
      <c r="P20" s="30"/>
      <c r="Q20" s="31"/>
      <c r="R20" s="30"/>
      <c r="S20" s="30"/>
      <c r="T20" s="106"/>
      <c r="U20" s="30"/>
      <c r="V20" s="509"/>
      <c r="W20" s="172">
        <f>(W14*4)+(W16*9)+(W18*4)</f>
        <v>0</v>
      </c>
      <c r="X20" s="409"/>
      <c r="Y20" s="410"/>
      <c r="Z20" s="77"/>
      <c r="AC20" s="113">
        <f>AC19*4/AF19</f>
        <v>0.16917601970982751</v>
      </c>
      <c r="AD20" s="113">
        <f>AD19*9/AF19</f>
        <v>0.30796605529701615</v>
      </c>
      <c r="AE20" s="113">
        <f>AE19*4/AF19</f>
        <v>0.52285792499315631</v>
      </c>
    </row>
    <row r="21" spans="2:32" s="97" customFormat="1" ht="42">
      <c r="B21" s="94">
        <v>11</v>
      </c>
      <c r="C21" s="505"/>
      <c r="D21" s="95" t="str">
        <f>'112年11月菜單'!I6</f>
        <v>白米飯</v>
      </c>
      <c r="E21" s="95" t="s">
        <v>110</v>
      </c>
      <c r="F21" s="25" t="s">
        <v>15</v>
      </c>
      <c r="G21" s="95" t="str">
        <f>'112年11月菜單'!I7</f>
        <v>鹽酥香香雞(炸)</v>
      </c>
      <c r="H21" s="95" t="s">
        <v>113</v>
      </c>
      <c r="I21" s="25" t="s">
        <v>15</v>
      </c>
      <c r="J21" s="95" t="str">
        <f>'112年11月菜單'!I8</f>
        <v>日式咖哩</v>
      </c>
      <c r="K21" s="95" t="s">
        <v>16</v>
      </c>
      <c r="L21" s="25" t="s">
        <v>15</v>
      </c>
      <c r="M21" s="95" t="str">
        <f>'112年11月菜單'!I9</f>
        <v>大白菜花枝丸(海加)</v>
      </c>
      <c r="N21" s="95" t="s">
        <v>280</v>
      </c>
      <c r="O21" s="25" t="s">
        <v>15</v>
      </c>
      <c r="P21" s="95" t="str">
        <f>'112年11月菜單'!I10</f>
        <v>深色蔬菜</v>
      </c>
      <c r="Q21" s="24" t="s">
        <v>112</v>
      </c>
      <c r="R21" s="25" t="s">
        <v>15</v>
      </c>
      <c r="S21" s="95" t="str">
        <f>'112年11月菜單'!I11</f>
        <v>豬血湯(醃)</v>
      </c>
      <c r="T21" s="95" t="s">
        <v>16</v>
      </c>
      <c r="U21" s="25" t="s">
        <v>15</v>
      </c>
      <c r="V21" s="507"/>
      <c r="W21" s="170" t="s">
        <v>7</v>
      </c>
      <c r="X21" s="102" t="s">
        <v>17</v>
      </c>
      <c r="Y21" s="179">
        <v>5.7</v>
      </c>
      <c r="Z21" s="78"/>
      <c r="AA21" s="78"/>
      <c r="AB21" s="79"/>
      <c r="AC21" s="78" t="s">
        <v>18</v>
      </c>
      <c r="AD21" s="78" t="s">
        <v>19</v>
      </c>
      <c r="AE21" s="78" t="s">
        <v>20</v>
      </c>
      <c r="AF21" s="78" t="s">
        <v>21</v>
      </c>
    </row>
    <row r="22" spans="2:32" s="122" customFormat="1" ht="27.75" customHeight="1">
      <c r="B22" s="118" t="s">
        <v>278</v>
      </c>
      <c r="C22" s="505"/>
      <c r="D22" s="31" t="s">
        <v>108</v>
      </c>
      <c r="E22" s="28"/>
      <c r="F22" s="29">
        <v>110</v>
      </c>
      <c r="G22" s="30" t="s">
        <v>409</v>
      </c>
      <c r="H22" s="31"/>
      <c r="I22" s="30">
        <v>50</v>
      </c>
      <c r="J22" s="389" t="s">
        <v>168</v>
      </c>
      <c r="K22" s="388"/>
      <c r="L22" s="389">
        <v>40</v>
      </c>
      <c r="M22" s="391" t="s">
        <v>177</v>
      </c>
      <c r="N22" s="391" t="s">
        <v>178</v>
      </c>
      <c r="O22" s="391">
        <v>30</v>
      </c>
      <c r="P22" s="30" t="str">
        <f>P21</f>
        <v>深色蔬菜</v>
      </c>
      <c r="Q22" s="31"/>
      <c r="R22" s="30">
        <v>100</v>
      </c>
      <c r="S22" s="406" t="s">
        <v>174</v>
      </c>
      <c r="T22" s="381"/>
      <c r="U22" s="381">
        <v>20</v>
      </c>
      <c r="V22" s="508"/>
      <c r="W22" s="172">
        <f>(Y21*15)+(Y23*5)+(Y26*12)</f>
        <v>95.5</v>
      </c>
      <c r="X22" s="99" t="s">
        <v>22</v>
      </c>
      <c r="Y22" s="180">
        <v>2.6</v>
      </c>
      <c r="Z22" s="119"/>
      <c r="AA22" s="120" t="s">
        <v>23</v>
      </c>
      <c r="AB22" s="121">
        <v>5.8</v>
      </c>
      <c r="AC22" s="121">
        <f>AB22*2</f>
        <v>11.6</v>
      </c>
      <c r="AD22" s="121"/>
      <c r="AE22" s="121">
        <f>AB22*15</f>
        <v>87</v>
      </c>
      <c r="AF22" s="121">
        <f>AC22*4+AE22*4</f>
        <v>394.4</v>
      </c>
    </row>
    <row r="23" spans="2:32" s="122" customFormat="1" ht="27.95" customHeight="1">
      <c r="B23" s="118">
        <v>1</v>
      </c>
      <c r="C23" s="505"/>
      <c r="D23" s="30"/>
      <c r="E23" s="30"/>
      <c r="F23" s="30"/>
      <c r="G23" s="30"/>
      <c r="H23" s="31"/>
      <c r="I23" s="30"/>
      <c r="J23" s="389" t="s">
        <v>170</v>
      </c>
      <c r="K23" s="388"/>
      <c r="L23" s="389">
        <v>20</v>
      </c>
      <c r="M23" s="391" t="s">
        <v>279</v>
      </c>
      <c r="N23" s="391"/>
      <c r="O23" s="391">
        <v>20</v>
      </c>
      <c r="P23" s="30"/>
      <c r="Q23" s="31"/>
      <c r="R23" s="30"/>
      <c r="S23" s="381" t="s">
        <v>200</v>
      </c>
      <c r="T23" s="407" t="s">
        <v>201</v>
      </c>
      <c r="U23" s="408">
        <v>5</v>
      </c>
      <c r="V23" s="508"/>
      <c r="W23" s="174" t="s">
        <v>9</v>
      </c>
      <c r="X23" s="102" t="s">
        <v>24</v>
      </c>
      <c r="Y23" s="180">
        <v>2</v>
      </c>
      <c r="Z23" s="123"/>
      <c r="AA23" s="124" t="s">
        <v>25</v>
      </c>
      <c r="AB23" s="121">
        <v>2.8</v>
      </c>
      <c r="AC23" s="125">
        <f>AB23*7</f>
        <v>19.599999999999998</v>
      </c>
      <c r="AD23" s="121">
        <f>AB23*5</f>
        <v>14</v>
      </c>
      <c r="AE23" s="121" t="s">
        <v>26</v>
      </c>
      <c r="AF23" s="126">
        <f>AC23*4+AD23*9</f>
        <v>204.39999999999998</v>
      </c>
    </row>
    <row r="24" spans="2:32" s="122" customFormat="1" ht="27.95" customHeight="1">
      <c r="B24" s="118" t="s">
        <v>10</v>
      </c>
      <c r="C24" s="505"/>
      <c r="D24" s="30"/>
      <c r="E24" s="106"/>
      <c r="F24" s="30"/>
      <c r="G24" s="30"/>
      <c r="H24" s="31"/>
      <c r="I24" s="30"/>
      <c r="J24" s="389" t="s">
        <v>169</v>
      </c>
      <c r="K24" s="319"/>
      <c r="L24" s="389">
        <v>15</v>
      </c>
      <c r="M24" s="381"/>
      <c r="N24" s="390"/>
      <c r="O24" s="381"/>
      <c r="P24" s="30"/>
      <c r="Q24" s="106"/>
      <c r="R24" s="30"/>
      <c r="S24" s="381"/>
      <c r="T24" s="165"/>
      <c r="U24" s="408"/>
      <c r="V24" s="508"/>
      <c r="W24" s="172">
        <f>(Y22*5)+(Y24*5)+(Y26*8)</f>
        <v>28</v>
      </c>
      <c r="X24" s="102" t="s">
        <v>27</v>
      </c>
      <c r="Y24" s="180">
        <v>3</v>
      </c>
      <c r="Z24" s="119"/>
      <c r="AA24" s="127" t="s">
        <v>28</v>
      </c>
      <c r="AB24" s="121">
        <v>2.1</v>
      </c>
      <c r="AC24" s="121">
        <f>AB24*1</f>
        <v>2.1</v>
      </c>
      <c r="AD24" s="121" t="s">
        <v>26</v>
      </c>
      <c r="AE24" s="121">
        <f>AB24*5</f>
        <v>10.5</v>
      </c>
      <c r="AF24" s="121">
        <f>AC24*4+AE24*4</f>
        <v>50.4</v>
      </c>
    </row>
    <row r="25" spans="2:32" s="122" customFormat="1" ht="27.95" customHeight="1">
      <c r="B25" s="511" t="s">
        <v>36</v>
      </c>
      <c r="C25" s="505"/>
      <c r="D25" s="30"/>
      <c r="E25" s="106"/>
      <c r="F25" s="30"/>
      <c r="G25" s="30"/>
      <c r="H25" s="31"/>
      <c r="I25" s="30"/>
      <c r="J25" s="389" t="s">
        <v>175</v>
      </c>
      <c r="K25" s="283"/>
      <c r="L25" s="389" t="s">
        <v>176</v>
      </c>
      <c r="M25" s="249"/>
      <c r="N25" s="390"/>
      <c r="O25" s="389"/>
      <c r="P25" s="30"/>
      <c r="Q25" s="106"/>
      <c r="R25" s="30"/>
      <c r="S25" s="381"/>
      <c r="T25" s="390"/>
      <c r="U25" s="381"/>
      <c r="V25" s="508"/>
      <c r="W25" s="174" t="s">
        <v>11</v>
      </c>
      <c r="X25" s="102" t="s">
        <v>30</v>
      </c>
      <c r="Y25" s="180">
        <f>AB26</f>
        <v>0</v>
      </c>
      <c r="Z25" s="123"/>
      <c r="AA25" s="127" t="s">
        <v>31</v>
      </c>
      <c r="AB25" s="121">
        <v>2.5</v>
      </c>
      <c r="AC25" s="121"/>
      <c r="AD25" s="121">
        <f>AB25*5</f>
        <v>12.5</v>
      </c>
      <c r="AE25" s="121" t="s">
        <v>26</v>
      </c>
      <c r="AF25" s="121">
        <f>AD25*9</f>
        <v>112.5</v>
      </c>
    </row>
    <row r="26" spans="2:32" s="122" customFormat="1" ht="27.95" customHeight="1">
      <c r="B26" s="511"/>
      <c r="C26" s="505"/>
      <c r="D26" s="31"/>
      <c r="E26" s="31"/>
      <c r="F26" s="31"/>
      <c r="G26" s="128"/>
      <c r="H26" s="106"/>
      <c r="I26" s="30"/>
      <c r="J26" s="194"/>
      <c r="K26" s="192"/>
      <c r="L26" s="163"/>
      <c r="M26" s="381"/>
      <c r="N26" s="389"/>
      <c r="O26" s="389"/>
      <c r="P26" s="30"/>
      <c r="Q26" s="106"/>
      <c r="R26" s="30"/>
      <c r="S26" s="30"/>
      <c r="T26" s="106"/>
      <c r="U26" s="30"/>
      <c r="V26" s="508"/>
      <c r="W26" s="172">
        <f>(Y21*2)+(Y22*7)+(Y23*1)+(Y26*8)</f>
        <v>31.6</v>
      </c>
      <c r="X26" s="154" t="s">
        <v>39</v>
      </c>
      <c r="Y26" s="180">
        <v>0</v>
      </c>
      <c r="Z26" s="119"/>
      <c r="AA26" s="127" t="s">
        <v>32</v>
      </c>
      <c r="AB26" s="121"/>
      <c r="AC26" s="127"/>
      <c r="AD26" s="127"/>
      <c r="AE26" s="127">
        <f>AB26*15</f>
        <v>0</v>
      </c>
      <c r="AF26" s="127"/>
    </row>
    <row r="27" spans="2:32" s="122" customFormat="1" ht="27.95" customHeight="1">
      <c r="B27" s="129" t="s">
        <v>33</v>
      </c>
      <c r="C27" s="130"/>
      <c r="D27" s="31"/>
      <c r="E27" s="31"/>
      <c r="F27" s="31"/>
      <c r="G27" s="30"/>
      <c r="H27" s="106"/>
      <c r="I27" s="30"/>
      <c r="J27" s="200"/>
      <c r="K27" s="193"/>
      <c r="L27" s="30"/>
      <c r="M27" s="381"/>
      <c r="N27" s="390"/>
      <c r="O27" s="381"/>
      <c r="P27" s="30"/>
      <c r="Q27" s="106"/>
      <c r="R27" s="30"/>
      <c r="S27" s="30"/>
      <c r="T27" s="106"/>
      <c r="U27" s="30"/>
      <c r="V27" s="508"/>
      <c r="W27" s="174" t="s">
        <v>12</v>
      </c>
      <c r="X27" s="110"/>
      <c r="Y27" s="180"/>
      <c r="Z27" s="123"/>
      <c r="AA27" s="127"/>
      <c r="AB27" s="121"/>
      <c r="AC27" s="127">
        <f>SUM(AC22:AC26)</f>
        <v>33.299999999999997</v>
      </c>
      <c r="AD27" s="127">
        <f>SUM(AD22:AD26)</f>
        <v>26.5</v>
      </c>
      <c r="AE27" s="127">
        <f>SUM(AE22:AE26)</f>
        <v>97.5</v>
      </c>
      <c r="AF27" s="127">
        <f>AC27*4+AD27*9+AE27*4</f>
        <v>761.7</v>
      </c>
    </row>
    <row r="28" spans="2:32" s="122" customFormat="1" ht="27.95" customHeight="1" thickBot="1">
      <c r="B28" s="131"/>
      <c r="C28" s="132"/>
      <c r="D28" s="106"/>
      <c r="E28" s="106"/>
      <c r="F28" s="30"/>
      <c r="G28" s="30"/>
      <c r="H28" s="106"/>
      <c r="I28" s="30"/>
      <c r="J28" s="30"/>
      <c r="K28" s="106"/>
      <c r="L28" s="30"/>
      <c r="M28" s="403"/>
      <c r="N28" s="404"/>
      <c r="O28" s="405"/>
      <c r="P28" s="30"/>
      <c r="Q28" s="106"/>
      <c r="R28" s="30"/>
      <c r="S28" s="30"/>
      <c r="T28" s="106"/>
      <c r="U28" s="30"/>
      <c r="V28" s="509"/>
      <c r="W28" s="172">
        <f>(W22*4)+(W24*9)+(W26*4)</f>
        <v>760.4</v>
      </c>
      <c r="X28" s="107"/>
      <c r="Y28" s="410"/>
      <c r="Z28" s="119"/>
      <c r="AA28" s="123"/>
      <c r="AB28" s="133"/>
      <c r="AC28" s="134">
        <f>AC27*4/AF27</f>
        <v>0.17487199684915319</v>
      </c>
      <c r="AD28" s="134">
        <f>AD27*9/AF27</f>
        <v>0.31311539976368646</v>
      </c>
      <c r="AE28" s="134">
        <f>AE27*4/AF27</f>
        <v>0.51201260338716026</v>
      </c>
      <c r="AF28" s="123"/>
    </row>
    <row r="29" spans="2:32" s="97" customFormat="1" ht="42">
      <c r="B29" s="94">
        <v>11</v>
      </c>
      <c r="C29" s="505"/>
      <c r="D29" s="95" t="str">
        <f>'112年11月菜單'!M6</f>
        <v>地瓜飯</v>
      </c>
      <c r="E29" s="95" t="s">
        <v>110</v>
      </c>
      <c r="F29" s="25" t="s">
        <v>15</v>
      </c>
      <c r="G29" s="95" t="str">
        <f>'112年11月菜單'!M7</f>
        <v>紅燒豬腩</v>
      </c>
      <c r="H29" s="95" t="s">
        <v>106</v>
      </c>
      <c r="I29" s="25" t="s">
        <v>15</v>
      </c>
      <c r="J29" s="95" t="str">
        <f>'112年11月菜單'!M8</f>
        <v>豆干米血(豆冷)</v>
      </c>
      <c r="K29" s="95" t="s">
        <v>111</v>
      </c>
      <c r="L29" s="25" t="s">
        <v>15</v>
      </c>
      <c r="M29" s="164" t="str">
        <f>'112年11月菜單'!M9</f>
        <v>醬烤翅小腿</v>
      </c>
      <c r="N29" s="164" t="s">
        <v>343</v>
      </c>
      <c r="O29" s="402" t="s">
        <v>15</v>
      </c>
      <c r="P29" s="95" t="str">
        <f>'112年11月菜單'!M10</f>
        <v>淺色蔬菜</v>
      </c>
      <c r="Q29" s="24" t="s">
        <v>112</v>
      </c>
      <c r="R29" s="25" t="s">
        <v>15</v>
      </c>
      <c r="S29" s="95" t="str">
        <f>'112年11月菜單'!M11</f>
        <v>味噌紫菜湯</v>
      </c>
      <c r="T29" s="95" t="s">
        <v>16</v>
      </c>
      <c r="U29" s="25" t="s">
        <v>15</v>
      </c>
      <c r="V29" s="507"/>
      <c r="W29" s="170" t="s">
        <v>7</v>
      </c>
      <c r="X29" s="96" t="s">
        <v>17</v>
      </c>
      <c r="Y29" s="136">
        <f>AB30</f>
        <v>5.7</v>
      </c>
      <c r="Z29" s="78"/>
      <c r="AA29" s="78"/>
      <c r="AB29" s="79"/>
      <c r="AC29" s="78" t="s">
        <v>18</v>
      </c>
      <c r="AD29" s="78" t="s">
        <v>19</v>
      </c>
      <c r="AE29" s="78" t="s">
        <v>20</v>
      </c>
      <c r="AF29" s="78" t="s">
        <v>21</v>
      </c>
    </row>
    <row r="30" spans="2:32" ht="27.95" customHeight="1">
      <c r="B30" s="98" t="s">
        <v>8</v>
      </c>
      <c r="C30" s="505"/>
      <c r="D30" s="31" t="s">
        <v>108</v>
      </c>
      <c r="E30" s="31"/>
      <c r="F30" s="31">
        <v>100</v>
      </c>
      <c r="G30" s="320" t="s">
        <v>410</v>
      </c>
      <c r="H30" s="320"/>
      <c r="I30" s="320">
        <v>50</v>
      </c>
      <c r="J30" s="389" t="s">
        <v>411</v>
      </c>
      <c r="K30" s="389" t="s">
        <v>348</v>
      </c>
      <c r="L30" s="389">
        <v>20</v>
      </c>
      <c r="M30" s="381" t="s">
        <v>412</v>
      </c>
      <c r="N30" s="320"/>
      <c r="O30" s="320">
        <v>30</v>
      </c>
      <c r="P30" s="320" t="str">
        <f>P29</f>
        <v>淺色蔬菜</v>
      </c>
      <c r="Q30" s="320"/>
      <c r="R30" s="320">
        <v>120</v>
      </c>
      <c r="S30" s="316" t="s">
        <v>138</v>
      </c>
      <c r="T30" s="320"/>
      <c r="U30" s="320">
        <v>10</v>
      </c>
      <c r="V30" s="508"/>
      <c r="W30" s="172">
        <f>(Y29*15)+(Y31*5)+(Y34*12)</f>
        <v>95.5</v>
      </c>
      <c r="X30" s="99" t="s">
        <v>22</v>
      </c>
      <c r="Y30" s="136">
        <v>2.8</v>
      </c>
      <c r="Z30" s="77"/>
      <c r="AA30" s="100" t="s">
        <v>23</v>
      </c>
      <c r="AB30" s="79">
        <v>5.7</v>
      </c>
      <c r="AC30" s="79">
        <f>AB30*2</f>
        <v>11.4</v>
      </c>
      <c r="AD30" s="79"/>
      <c r="AE30" s="79">
        <f>AB30*15</f>
        <v>85.5</v>
      </c>
      <c r="AF30" s="79">
        <f>AC30*4+AE30*4</f>
        <v>387.6</v>
      </c>
    </row>
    <row r="31" spans="2:32" ht="27.95" customHeight="1">
      <c r="B31" s="98">
        <v>2</v>
      </c>
      <c r="C31" s="505"/>
      <c r="D31" s="31" t="s">
        <v>109</v>
      </c>
      <c r="E31" s="31"/>
      <c r="F31" s="31">
        <v>40</v>
      </c>
      <c r="G31" s="320" t="s">
        <v>183</v>
      </c>
      <c r="H31" s="320"/>
      <c r="I31" s="320">
        <v>20</v>
      </c>
      <c r="J31" s="389" t="s">
        <v>302</v>
      </c>
      <c r="K31" s="389" t="s">
        <v>347</v>
      </c>
      <c r="L31" s="389">
        <v>20</v>
      </c>
      <c r="M31" s="320"/>
      <c r="N31" s="283"/>
      <c r="O31" s="320"/>
      <c r="P31" s="320"/>
      <c r="Q31" s="320"/>
      <c r="R31" s="320"/>
      <c r="S31" s="161" t="s">
        <v>305</v>
      </c>
      <c r="T31" s="320"/>
      <c r="U31" s="320" t="s">
        <v>306</v>
      </c>
      <c r="V31" s="508"/>
      <c r="W31" s="174" t="s">
        <v>9</v>
      </c>
      <c r="X31" s="102" t="s">
        <v>24</v>
      </c>
      <c r="Y31" s="136">
        <v>2</v>
      </c>
      <c r="Z31" s="78"/>
      <c r="AA31" s="103" t="s">
        <v>25</v>
      </c>
      <c r="AB31" s="79">
        <v>2.5</v>
      </c>
      <c r="AC31" s="104">
        <f>AB31*7</f>
        <v>17.5</v>
      </c>
      <c r="AD31" s="79">
        <f>AB31*5</f>
        <v>12.5</v>
      </c>
      <c r="AE31" s="79" t="s">
        <v>26</v>
      </c>
      <c r="AF31" s="105">
        <f>AC31*4+AD31*9</f>
        <v>182.5</v>
      </c>
    </row>
    <row r="32" spans="2:32" ht="27.95" customHeight="1">
      <c r="B32" s="98" t="s">
        <v>70</v>
      </c>
      <c r="C32" s="505"/>
      <c r="D32" s="106"/>
      <c r="E32" s="106"/>
      <c r="F32" s="30"/>
      <c r="G32" s="320" t="s">
        <v>118</v>
      </c>
      <c r="H32" s="283"/>
      <c r="I32" s="320">
        <v>10</v>
      </c>
      <c r="J32" s="389" t="s">
        <v>303</v>
      </c>
      <c r="K32" s="390"/>
      <c r="L32" s="389">
        <v>20</v>
      </c>
      <c r="M32" s="303"/>
      <c r="N32" s="316"/>
      <c r="O32" s="320"/>
      <c r="P32" s="320"/>
      <c r="Q32" s="283"/>
      <c r="R32" s="320"/>
      <c r="S32" s="320"/>
      <c r="T32" s="283"/>
      <c r="U32" s="320"/>
      <c r="V32" s="508"/>
      <c r="W32" s="172">
        <f>(Y30*5)+(Y32*5)+(Y34*8)</f>
        <v>26.5</v>
      </c>
      <c r="X32" s="102" t="s">
        <v>27</v>
      </c>
      <c r="Y32" s="136">
        <v>2.5</v>
      </c>
      <c r="Z32" s="77"/>
      <c r="AA32" s="78" t="s">
        <v>28</v>
      </c>
      <c r="AB32" s="79">
        <v>2</v>
      </c>
      <c r="AC32" s="79">
        <f>AB32*1</f>
        <v>2</v>
      </c>
      <c r="AD32" s="79" t="s">
        <v>26</v>
      </c>
      <c r="AE32" s="79">
        <f>AB32*5</f>
        <v>10</v>
      </c>
      <c r="AF32" s="79">
        <f>AC32*4+AE32*4</f>
        <v>48</v>
      </c>
    </row>
    <row r="33" spans="2:32" ht="27.95" customHeight="1">
      <c r="B33" s="506" t="s">
        <v>37</v>
      </c>
      <c r="C33" s="505"/>
      <c r="D33" s="106"/>
      <c r="E33" s="106"/>
      <c r="F33" s="30"/>
      <c r="G33" s="320"/>
      <c r="H33" s="283"/>
      <c r="I33" s="320"/>
      <c r="J33" s="391"/>
      <c r="K33" s="392"/>
      <c r="L33" s="389"/>
      <c r="M33" s="303"/>
      <c r="N33" s="316"/>
      <c r="O33" s="320"/>
      <c r="P33" s="320"/>
      <c r="Q33" s="283"/>
      <c r="R33" s="320"/>
      <c r="S33" s="320"/>
      <c r="T33" s="320"/>
      <c r="U33" s="320"/>
      <c r="V33" s="508"/>
      <c r="W33" s="174" t="s">
        <v>11</v>
      </c>
      <c r="X33" s="102" t="s">
        <v>30</v>
      </c>
      <c r="Y33" s="136">
        <f>AB34</f>
        <v>0</v>
      </c>
      <c r="Z33" s="78"/>
      <c r="AA33" s="78" t="s">
        <v>31</v>
      </c>
      <c r="AB33" s="79">
        <v>2.2999999999999998</v>
      </c>
      <c r="AC33" s="79"/>
      <c r="AD33" s="79">
        <f>AB33*5</f>
        <v>11.5</v>
      </c>
      <c r="AE33" s="79" t="s">
        <v>26</v>
      </c>
      <c r="AF33" s="79">
        <f>AD33*9</f>
        <v>103.5</v>
      </c>
    </row>
    <row r="34" spans="2:32" ht="27.95" customHeight="1">
      <c r="B34" s="506"/>
      <c r="C34" s="505"/>
      <c r="D34" s="106"/>
      <c r="E34" s="106"/>
      <c r="F34" s="30"/>
      <c r="G34" s="30"/>
      <c r="H34" s="106"/>
      <c r="I34" s="30"/>
      <c r="J34" s="31"/>
      <c r="K34" s="31"/>
      <c r="L34" s="31"/>
      <c r="M34" s="31"/>
      <c r="N34" s="106"/>
      <c r="O34" s="30"/>
      <c r="P34" s="30"/>
      <c r="Q34" s="106"/>
      <c r="R34" s="30"/>
      <c r="S34" s="31"/>
      <c r="T34" s="30"/>
      <c r="U34" s="30"/>
      <c r="V34" s="508"/>
      <c r="W34" s="172">
        <f>(Y29*2)+(Y30*7)+(Y31*1)+(Y34*8)</f>
        <v>33</v>
      </c>
      <c r="X34" s="154" t="s">
        <v>39</v>
      </c>
      <c r="Y34" s="136">
        <v>0</v>
      </c>
      <c r="Z34" s="77"/>
      <c r="AA34" s="78" t="s">
        <v>32</v>
      </c>
      <c r="AE34" s="78">
        <f>AB34*15</f>
        <v>0</v>
      </c>
    </row>
    <row r="35" spans="2:32" ht="27.95" customHeight="1">
      <c r="B35" s="108" t="s">
        <v>33</v>
      </c>
      <c r="C35" s="109"/>
      <c r="D35" s="106"/>
      <c r="E35" s="106"/>
      <c r="F35" s="30"/>
      <c r="G35" s="30"/>
      <c r="H35" s="106"/>
      <c r="I35" s="30"/>
      <c r="J35" s="30"/>
      <c r="K35" s="106"/>
      <c r="L35" s="30"/>
      <c r="M35" s="31"/>
      <c r="N35" s="28"/>
      <c r="O35" s="30"/>
      <c r="P35" s="30"/>
      <c r="Q35" s="106"/>
      <c r="R35" s="30"/>
      <c r="S35" s="30"/>
      <c r="T35" s="106"/>
      <c r="U35" s="30"/>
      <c r="V35" s="508"/>
      <c r="W35" s="174" t="s">
        <v>12</v>
      </c>
      <c r="X35" s="110"/>
      <c r="Y35" s="136"/>
      <c r="Z35" s="78"/>
      <c r="AC35" s="78">
        <f>SUM(AC30:AC34)</f>
        <v>30.9</v>
      </c>
      <c r="AD35" s="78">
        <f>SUM(AD30:AD34)</f>
        <v>24</v>
      </c>
      <c r="AE35" s="78">
        <f>SUM(AE30:AE34)</f>
        <v>95.5</v>
      </c>
      <c r="AF35" s="78">
        <f>AC35*4+AD35*9+AE35*4</f>
        <v>721.6</v>
      </c>
    </row>
    <row r="36" spans="2:32" ht="27.95" customHeight="1">
      <c r="B36" s="111"/>
      <c r="C36" s="112"/>
      <c r="D36" s="106"/>
      <c r="E36" s="106"/>
      <c r="F36" s="30"/>
      <c r="G36" s="30"/>
      <c r="H36" s="106"/>
      <c r="I36" s="30"/>
      <c r="J36" s="30"/>
      <c r="K36" s="106"/>
      <c r="L36" s="30"/>
      <c r="M36" s="31"/>
      <c r="N36" s="106"/>
      <c r="O36" s="30"/>
      <c r="P36" s="30"/>
      <c r="Q36" s="106"/>
      <c r="R36" s="30"/>
      <c r="S36" s="30"/>
      <c r="T36" s="106"/>
      <c r="U36" s="30"/>
      <c r="V36" s="509"/>
      <c r="W36" s="172">
        <f>(W30*4)+(W32*9)+(W34*4)</f>
        <v>752.5</v>
      </c>
      <c r="X36" s="107"/>
      <c r="Y36" s="136"/>
      <c r="Z36" s="77"/>
      <c r="AC36" s="113">
        <f>AC35*4/AF35</f>
        <v>0.17128603104212858</v>
      </c>
      <c r="AD36" s="113">
        <f>AD35*9/AF35</f>
        <v>0.29933481152993346</v>
      </c>
      <c r="AE36" s="113">
        <f>AE35*4/AF35</f>
        <v>0.52937915742793795</v>
      </c>
    </row>
    <row r="37" spans="2:32" s="97" customFormat="1" ht="42">
      <c r="B37" s="94">
        <v>11</v>
      </c>
      <c r="C37" s="505"/>
      <c r="D37" s="95" t="str">
        <f>'112年11月菜單'!Q6</f>
        <v>傳統油蔥拌麵</v>
      </c>
      <c r="E37" s="95" t="s">
        <v>398</v>
      </c>
      <c r="F37" s="25" t="s">
        <v>15</v>
      </c>
      <c r="G37" s="95" t="str">
        <f>'112年11月菜單'!Q7</f>
        <v>生鮮水產品-番茄洋蔥鮮魚(海)</v>
      </c>
      <c r="H37" s="95" t="s">
        <v>267</v>
      </c>
      <c r="I37" s="25" t="s">
        <v>15</v>
      </c>
      <c r="J37" s="95" t="str">
        <f>'112年11月菜單'!Q8</f>
        <v>QQ地瓜球(加炸)</v>
      </c>
      <c r="K37" s="95" t="s">
        <v>97</v>
      </c>
      <c r="L37" s="25" t="s">
        <v>15</v>
      </c>
      <c r="M37" s="95" t="str">
        <f>'112年11月菜單'!Q9</f>
        <v>五香滷蛋</v>
      </c>
      <c r="N37" s="95" t="s">
        <v>304</v>
      </c>
      <c r="O37" s="25" t="s">
        <v>15</v>
      </c>
      <c r="P37" s="95" t="str">
        <f>'112年11月菜單'!Q10</f>
        <v>深色蔬菜</v>
      </c>
      <c r="Q37" s="24" t="s">
        <v>43</v>
      </c>
      <c r="R37" s="25" t="s">
        <v>15</v>
      </c>
      <c r="S37" s="95" t="str">
        <f>'112年11月菜單'!Q11</f>
        <v>白玉湯</v>
      </c>
      <c r="T37" s="95" t="s">
        <v>16</v>
      </c>
      <c r="U37" s="25" t="s">
        <v>15</v>
      </c>
      <c r="V37" s="507"/>
      <c r="W37" s="170" t="s">
        <v>7</v>
      </c>
      <c r="X37" s="96" t="s">
        <v>17</v>
      </c>
      <c r="Y37" s="135">
        <v>5.8</v>
      </c>
      <c r="Z37" s="78"/>
      <c r="AA37" s="78"/>
      <c r="AB37" s="79"/>
      <c r="AC37" s="78" t="s">
        <v>18</v>
      </c>
      <c r="AD37" s="78" t="s">
        <v>19</v>
      </c>
      <c r="AE37" s="78" t="s">
        <v>20</v>
      </c>
      <c r="AF37" s="78" t="s">
        <v>21</v>
      </c>
    </row>
    <row r="38" spans="2:32" ht="27.95" customHeight="1">
      <c r="B38" s="98" t="s">
        <v>8</v>
      </c>
      <c r="C38" s="505"/>
      <c r="D38" s="449" t="s">
        <v>393</v>
      </c>
      <c r="E38" s="446"/>
      <c r="F38" s="447">
        <v>100</v>
      </c>
      <c r="G38" s="389" t="s">
        <v>413</v>
      </c>
      <c r="H38" s="389" t="s">
        <v>266</v>
      </c>
      <c r="I38" s="389">
        <v>40</v>
      </c>
      <c r="J38" s="247" t="s">
        <v>182</v>
      </c>
      <c r="K38" s="246" t="s">
        <v>127</v>
      </c>
      <c r="L38" s="247">
        <v>30</v>
      </c>
      <c r="M38" s="381" t="s">
        <v>414</v>
      </c>
      <c r="N38" s="319"/>
      <c r="O38" s="389">
        <v>40</v>
      </c>
      <c r="P38" s="30" t="str">
        <f>P37</f>
        <v>深色蔬菜</v>
      </c>
      <c r="Q38" s="31"/>
      <c r="R38" s="30">
        <v>110</v>
      </c>
      <c r="S38" s="227" t="s">
        <v>183</v>
      </c>
      <c r="T38" s="226"/>
      <c r="U38" s="246">
        <v>20</v>
      </c>
      <c r="V38" s="508"/>
      <c r="W38" s="172">
        <f>(Y37*15)+(Y39*5)+(Y42*12)</f>
        <v>97</v>
      </c>
      <c r="X38" s="99" t="s">
        <v>22</v>
      </c>
      <c r="Y38" s="136">
        <v>2.2999999999999998</v>
      </c>
      <c r="Z38" s="77"/>
      <c r="AA38" s="100" t="s">
        <v>23</v>
      </c>
      <c r="AB38" s="79">
        <v>5.7</v>
      </c>
      <c r="AC38" s="79">
        <f>AB38*2</f>
        <v>11.4</v>
      </c>
      <c r="AD38" s="79"/>
      <c r="AE38" s="79">
        <f>AB38*15</f>
        <v>85.5</v>
      </c>
      <c r="AF38" s="79">
        <f>AC38*4+AE38*4</f>
        <v>387.6</v>
      </c>
    </row>
    <row r="39" spans="2:32" ht="27.95" customHeight="1">
      <c r="B39" s="98">
        <v>3</v>
      </c>
      <c r="C39" s="505"/>
      <c r="D39" s="449" t="s">
        <v>394</v>
      </c>
      <c r="E39" s="390"/>
      <c r="F39" s="448">
        <v>10</v>
      </c>
      <c r="G39" s="381" t="s">
        <v>126</v>
      </c>
      <c r="H39" s="389"/>
      <c r="I39" s="389">
        <v>20</v>
      </c>
      <c r="J39" s="247"/>
      <c r="K39" s="248"/>
      <c r="L39" s="247"/>
      <c r="M39" s="381"/>
      <c r="N39" s="389"/>
      <c r="O39" s="389"/>
      <c r="P39" s="30"/>
      <c r="Q39" s="106"/>
      <c r="R39" s="30"/>
      <c r="S39" s="246"/>
      <c r="T39" s="226"/>
      <c r="U39" s="227"/>
      <c r="V39" s="508"/>
      <c r="W39" s="174" t="s">
        <v>9</v>
      </c>
      <c r="X39" s="102" t="s">
        <v>24</v>
      </c>
      <c r="Y39" s="136">
        <v>2</v>
      </c>
      <c r="Z39" s="78"/>
      <c r="AA39" s="103" t="s">
        <v>25</v>
      </c>
      <c r="AB39" s="79">
        <v>2.6</v>
      </c>
      <c r="AC39" s="104">
        <f>AB39*7</f>
        <v>18.2</v>
      </c>
      <c r="AD39" s="79">
        <f>AB39*5</f>
        <v>13</v>
      </c>
      <c r="AE39" s="79" t="s">
        <v>26</v>
      </c>
      <c r="AF39" s="105">
        <f>AC39*4+AD39*9</f>
        <v>189.8</v>
      </c>
    </row>
    <row r="40" spans="2:32" ht="27.95" customHeight="1">
      <c r="B40" s="98" t="s">
        <v>10</v>
      </c>
      <c r="C40" s="505"/>
      <c r="D40" s="449" t="s">
        <v>395</v>
      </c>
      <c r="E40" s="390"/>
      <c r="F40" s="448">
        <v>10</v>
      </c>
      <c r="G40" s="388" t="s">
        <v>118</v>
      </c>
      <c r="H40" s="390"/>
      <c r="I40" s="389">
        <v>10</v>
      </c>
      <c r="J40" s="249"/>
      <c r="K40" s="248"/>
      <c r="L40" s="247"/>
      <c r="M40" s="388"/>
      <c r="N40" s="390"/>
      <c r="O40" s="389"/>
      <c r="P40" s="30"/>
      <c r="Q40" s="106"/>
      <c r="R40" s="30"/>
      <c r="S40" s="227"/>
      <c r="T40" s="226"/>
      <c r="U40" s="227"/>
      <c r="V40" s="508"/>
      <c r="W40" s="172">
        <f>(Y38*5)+(Y40*5)+(Y42*8)</f>
        <v>26.5</v>
      </c>
      <c r="X40" s="102" t="s">
        <v>27</v>
      </c>
      <c r="Y40" s="136">
        <v>3</v>
      </c>
      <c r="Z40" s="77"/>
      <c r="AA40" s="78" t="s">
        <v>28</v>
      </c>
      <c r="AB40" s="79">
        <v>2.2000000000000002</v>
      </c>
      <c r="AC40" s="79">
        <f>AB40*1</f>
        <v>2.2000000000000002</v>
      </c>
      <c r="AD40" s="79" t="s">
        <v>26</v>
      </c>
      <c r="AE40" s="79">
        <f>AB40*5</f>
        <v>11</v>
      </c>
      <c r="AF40" s="79">
        <f>AC40*4+AE40*4</f>
        <v>52.8</v>
      </c>
    </row>
    <row r="41" spans="2:32" ht="27.95" customHeight="1">
      <c r="B41" s="506" t="s">
        <v>79</v>
      </c>
      <c r="C41" s="505"/>
      <c r="D41" s="449" t="s">
        <v>396</v>
      </c>
      <c r="E41" s="450"/>
      <c r="F41" s="447" t="s">
        <v>397</v>
      </c>
      <c r="G41" s="388" t="s">
        <v>307</v>
      </c>
      <c r="H41" s="247"/>
      <c r="I41" s="246">
        <v>10</v>
      </c>
      <c r="J41" s="247"/>
      <c r="K41" s="248"/>
      <c r="L41" s="247"/>
      <c r="M41" s="389"/>
      <c r="N41" s="390"/>
      <c r="O41" s="389"/>
      <c r="P41" s="30"/>
      <c r="Q41" s="31"/>
      <c r="R41" s="30"/>
      <c r="S41" s="30"/>
      <c r="T41" s="226"/>
      <c r="U41" s="227"/>
      <c r="V41" s="508"/>
      <c r="W41" s="174" t="s">
        <v>11</v>
      </c>
      <c r="X41" s="102" t="s">
        <v>30</v>
      </c>
      <c r="Y41" s="136">
        <f>AB42</f>
        <v>0</v>
      </c>
      <c r="Z41" s="78"/>
      <c r="AA41" s="78" t="s">
        <v>31</v>
      </c>
      <c r="AB41" s="209">
        <v>2.5</v>
      </c>
      <c r="AC41" s="79"/>
      <c r="AD41" s="79">
        <f>AB41*5</f>
        <v>12.5</v>
      </c>
      <c r="AE41" s="79" t="s">
        <v>26</v>
      </c>
      <c r="AF41" s="79">
        <f>AD41*9</f>
        <v>112.5</v>
      </c>
    </row>
    <row r="42" spans="2:32" ht="27.95" customHeight="1">
      <c r="B42" s="506"/>
      <c r="C42" s="505"/>
      <c r="D42" s="31"/>
      <c r="E42" s="36"/>
      <c r="F42" s="29"/>
      <c r="G42" s="30"/>
      <c r="H42" s="106"/>
      <c r="I42" s="30"/>
      <c r="J42" s="239"/>
      <c r="K42" s="106"/>
      <c r="L42" s="31"/>
      <c r="M42" s="239"/>
      <c r="N42" s="390"/>
      <c r="O42" s="381"/>
      <c r="P42" s="30"/>
      <c r="Q42" s="106"/>
      <c r="R42" s="30"/>
      <c r="S42" s="31"/>
      <c r="T42" s="106"/>
      <c r="U42" s="31"/>
      <c r="V42" s="508"/>
      <c r="W42" s="172">
        <f>(Y37*2)+(Y38*7)+(Y39*1)+(Y42*8)</f>
        <v>29.699999999999996</v>
      </c>
      <c r="X42" s="154" t="s">
        <v>39</v>
      </c>
      <c r="Y42" s="136">
        <v>0</v>
      </c>
      <c r="Z42" s="77"/>
      <c r="AA42" s="78" t="s">
        <v>32</v>
      </c>
      <c r="AE42" s="78">
        <f>AB42*15</f>
        <v>0</v>
      </c>
    </row>
    <row r="43" spans="2:32" ht="27.95" customHeight="1">
      <c r="B43" s="108" t="s">
        <v>33</v>
      </c>
      <c r="C43" s="109"/>
      <c r="D43" s="212"/>
      <c r="E43" s="106"/>
      <c r="F43" s="30"/>
      <c r="G43" s="30"/>
      <c r="H43" s="106"/>
      <c r="I43" s="30"/>
      <c r="J43" s="212"/>
      <c r="K43" s="106"/>
      <c r="L43" s="31"/>
      <c r="M43" s="387"/>
      <c r="N43" s="390"/>
      <c r="O43" s="387"/>
      <c r="P43" s="30"/>
      <c r="Q43" s="106"/>
      <c r="R43" s="30"/>
      <c r="S43" s="31"/>
      <c r="T43" s="106"/>
      <c r="U43" s="31"/>
      <c r="V43" s="508"/>
      <c r="W43" s="174" t="s">
        <v>12</v>
      </c>
      <c r="X43" s="110"/>
      <c r="Y43" s="136"/>
      <c r="Z43" s="78"/>
      <c r="AC43" s="78">
        <f>SUM(AC38:AC42)</f>
        <v>31.8</v>
      </c>
      <c r="AD43" s="78">
        <f>SUM(AD38:AD42)</f>
        <v>25.5</v>
      </c>
      <c r="AE43" s="78">
        <f>SUM(AE38:AE42)</f>
        <v>96.5</v>
      </c>
      <c r="AF43" s="78">
        <f>AC43*4+AD43*9+AE43*4</f>
        <v>742.7</v>
      </c>
    </row>
    <row r="44" spans="2:32" ht="27.95" customHeight="1" thickBot="1">
      <c r="B44" s="187"/>
      <c r="C44" s="188"/>
      <c r="D44" s="189"/>
      <c r="E44" s="190"/>
      <c r="F44" s="191"/>
      <c r="G44" s="140"/>
      <c r="H44" s="139"/>
      <c r="I44" s="140"/>
      <c r="J44" s="140"/>
      <c r="K44" s="139"/>
      <c r="L44" s="140"/>
      <c r="M44" s="386"/>
      <c r="N44" s="139"/>
      <c r="O44" s="140"/>
      <c r="P44" s="140"/>
      <c r="Q44" s="139"/>
      <c r="R44" s="140"/>
      <c r="S44" s="140"/>
      <c r="T44" s="139"/>
      <c r="U44" s="140"/>
      <c r="V44" s="509"/>
      <c r="W44" s="172">
        <f>(W38*4)+(W40*9)+(W42*4)</f>
        <v>745.3</v>
      </c>
      <c r="X44" s="141"/>
      <c r="Y44" s="142"/>
      <c r="Z44" s="77"/>
      <c r="AC44" s="113">
        <f>AC43*4/AF43</f>
        <v>0.1712669987882052</v>
      </c>
      <c r="AD44" s="113">
        <f>AD43*9/AF43</f>
        <v>0.3090076747004174</v>
      </c>
      <c r="AE44" s="113">
        <f>AE43*4/AF43</f>
        <v>0.51972532651137737</v>
      </c>
    </row>
    <row r="45" spans="2:32" s="146" customFormat="1" ht="21.75" customHeight="1">
      <c r="B45" s="143"/>
      <c r="C45" s="78"/>
      <c r="D45" s="185"/>
      <c r="E45" s="186"/>
      <c r="F45" s="101"/>
      <c r="G45" s="101"/>
      <c r="H45" s="144"/>
      <c r="I45" s="101"/>
      <c r="J45" s="510"/>
      <c r="K45" s="510"/>
      <c r="L45" s="510"/>
      <c r="M45" s="510"/>
      <c r="N45" s="510"/>
      <c r="O45" s="510"/>
      <c r="P45" s="510"/>
      <c r="Q45" s="510"/>
      <c r="R45" s="510"/>
      <c r="S45" s="510"/>
      <c r="T45" s="510"/>
      <c r="U45" s="510"/>
      <c r="V45" s="510"/>
      <c r="W45" s="510"/>
      <c r="X45" s="510"/>
      <c r="Y45" s="510"/>
      <c r="Z45" s="145"/>
      <c r="AA45" s="127"/>
      <c r="AB45" s="121"/>
      <c r="AC45" s="127"/>
      <c r="AD45" s="127"/>
      <c r="AE45" s="127"/>
      <c r="AF45" s="127"/>
    </row>
    <row r="46" spans="2:32">
      <c r="B46" s="121"/>
      <c r="C46" s="146"/>
      <c r="D46" s="503"/>
      <c r="E46" s="503"/>
      <c r="F46" s="504"/>
      <c r="G46" s="504"/>
      <c r="H46" s="147"/>
      <c r="I46" s="78"/>
      <c r="J46" s="78"/>
      <c r="K46" s="147"/>
      <c r="L46" s="78"/>
      <c r="N46" s="147"/>
      <c r="O46" s="78"/>
      <c r="Q46" s="147"/>
      <c r="R46" s="78"/>
      <c r="T46" s="147"/>
      <c r="U46" s="78"/>
      <c r="V46" s="148"/>
      <c r="Y46" s="151"/>
    </row>
    <row r="47" spans="2:32" ht="27.75">
      <c r="P47" s="122"/>
      <c r="Y47" s="151"/>
    </row>
    <row r="48" spans="2:32">
      <c r="Y48" s="151"/>
    </row>
    <row r="49" spans="5:25">
      <c r="Y49" s="151"/>
    </row>
    <row r="50" spans="5:25">
      <c r="Y50" s="151"/>
    </row>
    <row r="51" spans="5:25">
      <c r="Y51" s="151"/>
    </row>
    <row r="52" spans="5:25">
      <c r="Y52" s="151"/>
    </row>
    <row r="53" spans="5:25" ht="40.5">
      <c r="E53" s="106"/>
      <c r="F53" s="30">
        <v>737.9</v>
      </c>
      <c r="G53" s="30"/>
      <c r="H53" s="106">
        <v>25.5</v>
      </c>
    </row>
    <row r="54" spans="5:25" ht="41.25" thickBot="1">
      <c r="E54" s="190"/>
      <c r="F54" s="191">
        <v>95.5</v>
      </c>
      <c r="G54" s="140"/>
      <c r="H54" s="139">
        <v>31.6</v>
      </c>
    </row>
  </sheetData>
  <mergeCells count="19">
    <mergeCell ref="C13:C18"/>
    <mergeCell ref="V13:V20"/>
    <mergeCell ref="B17:B18"/>
    <mergeCell ref="B1:Y1"/>
    <mergeCell ref="B2:G2"/>
    <mergeCell ref="C5:C10"/>
    <mergeCell ref="V5:V12"/>
    <mergeCell ref="B9:B10"/>
    <mergeCell ref="V37:V44"/>
    <mergeCell ref="J45:Y45"/>
    <mergeCell ref="B41:B42"/>
    <mergeCell ref="B25:B26"/>
    <mergeCell ref="V29:V36"/>
    <mergeCell ref="V21:V28"/>
    <mergeCell ref="D46:G46"/>
    <mergeCell ref="C29:C34"/>
    <mergeCell ref="C21:C26"/>
    <mergeCell ref="B33:B34"/>
    <mergeCell ref="C37:C42"/>
  </mergeCells>
  <phoneticPr fontId="19" type="noConversion"/>
  <pageMargins left="1.1599999999999999" right="0.17" top="0.18" bottom="0.17" header="0.5" footer="0.23"/>
  <pageSetup paperSize="9" scale="42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AF54"/>
  <sheetViews>
    <sheetView view="pageBreakPreview" zoomScale="55" zoomScaleNormal="55" zoomScaleSheetLayoutView="55" workbookViewId="0">
      <selection activeCell="B1" sqref="B1:Y1"/>
    </sheetView>
  </sheetViews>
  <sheetFormatPr defaultColWidth="9" defaultRowHeight="20.25"/>
  <cols>
    <col min="1" max="1" width="1.875" style="101" customWidth="1"/>
    <col min="2" max="2" width="4.875" style="143" customWidth="1"/>
    <col min="3" max="3" width="0" style="101" hidden="1" customWidth="1"/>
    <col min="4" max="4" width="18.625" style="101" customWidth="1"/>
    <col min="5" max="5" width="5.625" style="144" customWidth="1"/>
    <col min="6" max="6" width="9.625" style="101" customWidth="1"/>
    <col min="7" max="7" width="18.625" style="101" customWidth="1"/>
    <col min="8" max="8" width="5.625" style="144" customWidth="1"/>
    <col min="9" max="9" width="9.625" style="101" customWidth="1"/>
    <col min="10" max="10" width="18.625" style="101" customWidth="1"/>
    <col min="11" max="11" width="5.625" style="144" customWidth="1"/>
    <col min="12" max="12" width="9.625" style="101" customWidth="1"/>
    <col min="13" max="13" width="18.625" style="101" customWidth="1"/>
    <col min="14" max="14" width="5.625" style="144" customWidth="1"/>
    <col min="15" max="15" width="9.625" style="101" customWidth="1"/>
    <col min="16" max="16" width="18.625" style="101" customWidth="1"/>
    <col min="17" max="17" width="5.625" style="144" customWidth="1"/>
    <col min="18" max="18" width="9.625" style="101" customWidth="1"/>
    <col min="19" max="19" width="18.625" style="101" customWidth="1"/>
    <col min="20" max="20" width="5.625" style="144" customWidth="1"/>
    <col min="21" max="21" width="9.625" style="101" customWidth="1"/>
    <col min="22" max="22" width="5.25" style="152" customWidth="1"/>
    <col min="23" max="23" width="11.75" style="149" customWidth="1"/>
    <col min="24" max="24" width="11.25" style="150" customWidth="1"/>
    <col min="25" max="25" width="6.625" style="153" customWidth="1"/>
    <col min="26" max="26" width="6.625" style="101" customWidth="1"/>
    <col min="27" max="27" width="6.375" style="78" bestFit="1" customWidth="1"/>
    <col min="28" max="28" width="6.375" style="79" bestFit="1" customWidth="1"/>
    <col min="29" max="29" width="8.375" style="78" bestFit="1" customWidth="1"/>
    <col min="30" max="31" width="6.375" style="78" bestFit="1" customWidth="1"/>
    <col min="32" max="32" width="7.375" style="78" bestFit="1" customWidth="1"/>
    <col min="33" max="33" width="9" style="101" customWidth="1"/>
    <col min="34" max="16384" width="9" style="101"/>
  </cols>
  <sheetData>
    <row r="1" spans="2:32" s="65" customFormat="1" ht="38.25">
      <c r="B1" s="512" t="s">
        <v>433</v>
      </c>
      <c r="C1" s="512"/>
      <c r="D1" s="512"/>
      <c r="E1" s="512"/>
      <c r="F1" s="512"/>
      <c r="G1" s="512"/>
      <c r="H1" s="512"/>
      <c r="I1" s="512"/>
      <c r="J1" s="512"/>
      <c r="K1" s="512"/>
      <c r="L1" s="512"/>
      <c r="M1" s="512"/>
      <c r="N1" s="512"/>
      <c r="O1" s="512"/>
      <c r="P1" s="512"/>
      <c r="Q1" s="512"/>
      <c r="R1" s="512"/>
      <c r="S1" s="512"/>
      <c r="T1" s="512"/>
      <c r="U1" s="512"/>
      <c r="V1" s="512"/>
      <c r="W1" s="512"/>
      <c r="X1" s="512"/>
      <c r="Y1" s="512"/>
      <c r="Z1" s="64"/>
      <c r="AB1" s="66"/>
    </row>
    <row r="2" spans="2:32" s="65" customFormat="1" ht="9.75" customHeight="1">
      <c r="B2" s="513"/>
      <c r="C2" s="514"/>
      <c r="D2" s="514"/>
      <c r="E2" s="514"/>
      <c r="F2" s="514"/>
      <c r="G2" s="514"/>
      <c r="H2" s="67"/>
      <c r="I2" s="64"/>
      <c r="J2" s="64"/>
      <c r="K2" s="67"/>
      <c r="L2" s="64"/>
      <c r="M2" s="64"/>
      <c r="N2" s="67"/>
      <c r="O2" s="64"/>
      <c r="P2" s="64"/>
      <c r="Q2" s="67"/>
      <c r="R2" s="64"/>
      <c r="S2" s="64"/>
      <c r="T2" s="67"/>
      <c r="U2" s="64"/>
      <c r="V2" s="68"/>
      <c r="W2" s="69"/>
      <c r="X2" s="70"/>
      <c r="Y2" s="69"/>
      <c r="Z2" s="64"/>
      <c r="AB2" s="66"/>
    </row>
    <row r="3" spans="2:32" s="78" customFormat="1" ht="31.5" customHeight="1" thickBot="1">
      <c r="B3" s="155" t="s">
        <v>40</v>
      </c>
      <c r="C3" s="71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65"/>
      <c r="T3" s="72"/>
      <c r="U3" s="72"/>
      <c r="V3" s="73"/>
      <c r="W3" s="74"/>
      <c r="X3" s="75"/>
      <c r="Y3" s="76"/>
      <c r="Z3" s="77"/>
      <c r="AB3" s="79"/>
    </row>
    <row r="4" spans="2:32" s="93" customFormat="1" ht="157.5">
      <c r="B4" s="80" t="s">
        <v>0</v>
      </c>
      <c r="C4" s="81" t="s">
        <v>1</v>
      </c>
      <c r="D4" s="82" t="s">
        <v>2</v>
      </c>
      <c r="E4" s="83" t="s">
        <v>38</v>
      </c>
      <c r="F4" s="82"/>
      <c r="G4" s="82" t="s">
        <v>3</v>
      </c>
      <c r="H4" s="83" t="s">
        <v>38</v>
      </c>
      <c r="I4" s="82"/>
      <c r="J4" s="82" t="s">
        <v>4</v>
      </c>
      <c r="K4" s="83" t="s">
        <v>38</v>
      </c>
      <c r="L4" s="84"/>
      <c r="M4" s="82" t="s">
        <v>4</v>
      </c>
      <c r="N4" s="224" t="s">
        <v>38</v>
      </c>
      <c r="O4" s="82"/>
      <c r="P4" s="82" t="s">
        <v>4</v>
      </c>
      <c r="Q4" s="83" t="s">
        <v>38</v>
      </c>
      <c r="R4" s="82"/>
      <c r="S4" s="85" t="s">
        <v>5</v>
      </c>
      <c r="T4" s="83" t="s">
        <v>38</v>
      </c>
      <c r="U4" s="82"/>
      <c r="V4" s="157" t="s">
        <v>47</v>
      </c>
      <c r="W4" s="86" t="s">
        <v>6</v>
      </c>
      <c r="X4" s="87" t="s">
        <v>13</v>
      </c>
      <c r="Y4" s="88" t="s">
        <v>14</v>
      </c>
      <c r="Z4" s="89"/>
      <c r="AA4" s="90"/>
      <c r="AB4" s="91"/>
      <c r="AC4" s="92"/>
      <c r="AD4" s="92"/>
      <c r="AE4" s="92"/>
      <c r="AF4" s="92"/>
    </row>
    <row r="5" spans="2:32" s="97" customFormat="1" ht="42" customHeight="1">
      <c r="B5" s="94">
        <v>11</v>
      </c>
      <c r="C5" s="505"/>
      <c r="D5" s="95" t="str">
        <f>'112年11月菜單'!A16</f>
        <v>白米飯+麥克烤雞塊</v>
      </c>
      <c r="E5" s="24" t="s">
        <v>92</v>
      </c>
      <c r="F5" s="25" t="s">
        <v>15</v>
      </c>
      <c r="G5" s="95" t="str">
        <f>'112年11月菜單'!A17</f>
        <v>秘製豬排</v>
      </c>
      <c r="H5" s="95" t="s">
        <v>184</v>
      </c>
      <c r="I5" s="25" t="s">
        <v>15</v>
      </c>
      <c r="J5" s="95" t="str">
        <f>'112年11月菜單'!A18</f>
        <v>醬溜豆腐(豆)</v>
      </c>
      <c r="K5" s="95" t="s">
        <v>16</v>
      </c>
      <c r="L5" s="25" t="s">
        <v>15</v>
      </c>
      <c r="M5" s="222" t="str">
        <f>'112年11月菜單'!A19</f>
        <v>黑胡椒鮑菇</v>
      </c>
      <c r="N5" s="225" t="s">
        <v>184</v>
      </c>
      <c r="O5" s="223" t="s">
        <v>15</v>
      </c>
      <c r="P5" s="95" t="str">
        <f>'112年11月菜單'!A20</f>
        <v>深色蔬菜</v>
      </c>
      <c r="Q5" s="24" t="s">
        <v>71</v>
      </c>
      <c r="R5" s="25" t="s">
        <v>15</v>
      </c>
      <c r="S5" s="95" t="str">
        <f>'112年11月菜單'!A21</f>
        <v>玉米濃湯(芡)</v>
      </c>
      <c r="T5" s="95" t="s">
        <v>16</v>
      </c>
      <c r="U5" s="25" t="s">
        <v>15</v>
      </c>
      <c r="V5" s="507"/>
      <c r="W5" s="170" t="s">
        <v>7</v>
      </c>
      <c r="X5" s="171" t="s">
        <v>17</v>
      </c>
      <c r="Y5" s="442">
        <v>5.6</v>
      </c>
      <c r="Z5" s="78"/>
      <c r="AA5" s="78"/>
      <c r="AB5" s="79"/>
      <c r="AC5" s="78" t="s">
        <v>18</v>
      </c>
      <c r="AD5" s="78" t="s">
        <v>19</v>
      </c>
      <c r="AE5" s="78" t="s">
        <v>20</v>
      </c>
      <c r="AF5" s="78" t="s">
        <v>21</v>
      </c>
    </row>
    <row r="6" spans="2:32" ht="27.95" customHeight="1">
      <c r="B6" s="98" t="s">
        <v>8</v>
      </c>
      <c r="C6" s="505"/>
      <c r="D6" s="31" t="s">
        <v>108</v>
      </c>
      <c r="E6" s="28"/>
      <c r="F6" s="29">
        <v>110</v>
      </c>
      <c r="G6" s="284" t="s">
        <v>415</v>
      </c>
      <c r="H6" s="244" t="s">
        <v>125</v>
      </c>
      <c r="I6" s="245">
        <v>60</v>
      </c>
      <c r="J6" s="284" t="s">
        <v>416</v>
      </c>
      <c r="K6" s="284" t="s">
        <v>241</v>
      </c>
      <c r="L6" s="245">
        <v>40</v>
      </c>
      <c r="M6" s="389" t="s">
        <v>248</v>
      </c>
      <c r="N6" s="389"/>
      <c r="O6" s="389">
        <v>20</v>
      </c>
      <c r="P6" s="30" t="str">
        <f>P5</f>
        <v>深色蔬菜</v>
      </c>
      <c r="Q6" s="31"/>
      <c r="R6" s="30">
        <v>100</v>
      </c>
      <c r="S6" s="137" t="s">
        <v>400</v>
      </c>
      <c r="T6" s="31"/>
      <c r="U6" s="29">
        <v>10</v>
      </c>
      <c r="V6" s="508"/>
      <c r="W6" s="172">
        <f>(Y5*15)+(Y7*5)+(Y10*12)</f>
        <v>94</v>
      </c>
      <c r="X6" s="173" t="s">
        <v>22</v>
      </c>
      <c r="Y6" s="443">
        <v>2.8</v>
      </c>
      <c r="Z6" s="77"/>
      <c r="AA6" s="100" t="s">
        <v>23</v>
      </c>
      <c r="AB6" s="79">
        <v>5.7</v>
      </c>
      <c r="AC6" s="79">
        <f>AB6*2</f>
        <v>11.4</v>
      </c>
      <c r="AD6" s="79"/>
      <c r="AE6" s="79">
        <f>AB6*15</f>
        <v>85.5</v>
      </c>
      <c r="AF6" s="79">
        <f>AC6*4+AE6*4</f>
        <v>387.6</v>
      </c>
    </row>
    <row r="7" spans="2:32" ht="27.95" customHeight="1">
      <c r="B7" s="98">
        <v>6</v>
      </c>
      <c r="C7" s="505"/>
      <c r="D7" s="30"/>
      <c r="E7" s="31"/>
      <c r="F7" s="30"/>
      <c r="G7" s="244"/>
      <c r="H7" s="244" t="s">
        <v>125</v>
      </c>
      <c r="I7" s="245"/>
      <c r="J7" s="244"/>
      <c r="K7" s="244"/>
      <c r="L7" s="245"/>
      <c r="M7" s="381" t="s">
        <v>308</v>
      </c>
      <c r="N7" s="381"/>
      <c r="O7" s="388">
        <v>20</v>
      </c>
      <c r="P7" s="30"/>
      <c r="Q7" s="31"/>
      <c r="R7" s="30"/>
      <c r="S7" s="31" t="s">
        <v>96</v>
      </c>
      <c r="T7" s="31"/>
      <c r="U7" s="29">
        <v>10</v>
      </c>
      <c r="V7" s="508"/>
      <c r="W7" s="174" t="s">
        <v>9</v>
      </c>
      <c r="X7" s="175" t="s">
        <v>24</v>
      </c>
      <c r="Y7" s="443">
        <v>2</v>
      </c>
      <c r="Z7" s="78"/>
      <c r="AA7" s="103" t="s">
        <v>25</v>
      </c>
      <c r="AB7" s="79">
        <v>2.7</v>
      </c>
      <c r="AC7" s="104">
        <f>AB7*7</f>
        <v>18.900000000000002</v>
      </c>
      <c r="AD7" s="79">
        <f>AB7*5</f>
        <v>13.5</v>
      </c>
      <c r="AE7" s="79" t="s">
        <v>26</v>
      </c>
      <c r="AF7" s="105">
        <f>AC7*4+AD7*9</f>
        <v>197.10000000000002</v>
      </c>
    </row>
    <row r="8" spans="2:32" ht="27.95" customHeight="1">
      <c r="B8" s="98" t="s">
        <v>10</v>
      </c>
      <c r="C8" s="505"/>
      <c r="D8" s="30"/>
      <c r="E8" s="31"/>
      <c r="F8" s="30"/>
      <c r="G8" s="386"/>
      <c r="H8" s="282"/>
      <c r="I8" s="388"/>
      <c r="J8" s="388"/>
      <c r="K8" s="282"/>
      <c r="L8" s="388"/>
      <c r="M8" s="206" t="s">
        <v>417</v>
      </c>
      <c r="N8" s="381"/>
      <c r="O8" s="381">
        <v>10</v>
      </c>
      <c r="P8" s="30"/>
      <c r="Q8" s="236"/>
      <c r="R8" s="237"/>
      <c r="S8" s="30" t="s">
        <v>418</v>
      </c>
      <c r="T8" s="236"/>
      <c r="U8" s="30">
        <v>10</v>
      </c>
      <c r="V8" s="508"/>
      <c r="W8" s="172">
        <f>(Y6*5)+(Y8*5)+(Y10*8)</f>
        <v>26</v>
      </c>
      <c r="X8" s="175" t="s">
        <v>27</v>
      </c>
      <c r="Y8" s="443">
        <f>AB9</f>
        <v>2.4</v>
      </c>
      <c r="Z8" s="77"/>
      <c r="AA8" s="78" t="s">
        <v>28</v>
      </c>
      <c r="AB8" s="79">
        <v>2.2000000000000002</v>
      </c>
      <c r="AC8" s="79">
        <f>AB8*1</f>
        <v>2.2000000000000002</v>
      </c>
      <c r="AD8" s="79" t="s">
        <v>26</v>
      </c>
      <c r="AE8" s="79">
        <f>AB8*5</f>
        <v>11</v>
      </c>
      <c r="AF8" s="79">
        <f>AC8*4+AE8*4</f>
        <v>52.8</v>
      </c>
    </row>
    <row r="9" spans="2:32" ht="27.95" customHeight="1">
      <c r="B9" s="506" t="s">
        <v>34</v>
      </c>
      <c r="C9" s="505"/>
      <c r="D9" s="31"/>
      <c r="E9" s="31"/>
      <c r="F9" s="31"/>
      <c r="G9" s="243"/>
      <c r="H9" s="241"/>
      <c r="I9" s="241"/>
      <c r="J9" s="388"/>
      <c r="K9" s="282"/>
      <c r="L9" s="388"/>
      <c r="M9" s="388" t="s">
        <v>309</v>
      </c>
      <c r="N9" s="282"/>
      <c r="O9" s="388">
        <v>10</v>
      </c>
      <c r="P9" s="30"/>
      <c r="Q9" s="106"/>
      <c r="R9" s="30"/>
      <c r="S9" s="31" t="s">
        <v>144</v>
      </c>
      <c r="T9" s="160"/>
      <c r="U9" s="30" t="s">
        <v>186</v>
      </c>
      <c r="V9" s="508"/>
      <c r="W9" s="174" t="s">
        <v>11</v>
      </c>
      <c r="X9" s="175" t="s">
        <v>30</v>
      </c>
      <c r="Y9" s="443">
        <f>AB10</f>
        <v>0</v>
      </c>
      <c r="Z9" s="78"/>
      <c r="AA9" s="78" t="s">
        <v>31</v>
      </c>
      <c r="AB9" s="79">
        <v>2.4</v>
      </c>
      <c r="AC9" s="79"/>
      <c r="AD9" s="79">
        <f>AB9*5</f>
        <v>12</v>
      </c>
      <c r="AE9" s="79" t="s">
        <v>26</v>
      </c>
      <c r="AF9" s="79">
        <f>AD9*9</f>
        <v>108</v>
      </c>
    </row>
    <row r="10" spans="2:32" ht="27.95" customHeight="1">
      <c r="B10" s="506"/>
      <c r="C10" s="505"/>
      <c r="D10" s="31"/>
      <c r="E10" s="31"/>
      <c r="F10" s="31"/>
      <c r="G10" s="241"/>
      <c r="H10" s="242"/>
      <c r="I10" s="241"/>
      <c r="J10" s="241"/>
      <c r="K10" s="242"/>
      <c r="L10" s="241"/>
      <c r="M10" s="206" t="s">
        <v>249</v>
      </c>
      <c r="N10" s="381"/>
      <c r="O10" s="381" t="s">
        <v>250</v>
      </c>
      <c r="P10" s="30"/>
      <c r="Q10" s="106"/>
      <c r="R10" s="30"/>
      <c r="S10" s="249"/>
      <c r="T10" s="30"/>
      <c r="U10" s="30"/>
      <c r="V10" s="508"/>
      <c r="W10" s="172">
        <f>(Y5*2)+(Y6*7)+(Y7*1)+(Y10*8)</f>
        <v>32.799999999999997</v>
      </c>
      <c r="X10" s="176" t="s">
        <v>39</v>
      </c>
      <c r="Y10" s="443">
        <v>0</v>
      </c>
      <c r="Z10" s="77"/>
      <c r="AA10" s="78" t="s">
        <v>32</v>
      </c>
      <c r="AE10" s="78">
        <f>AB10*15</f>
        <v>0</v>
      </c>
    </row>
    <row r="11" spans="2:32" ht="27.95" customHeight="1">
      <c r="B11" s="108" t="s">
        <v>33</v>
      </c>
      <c r="C11" s="109"/>
      <c r="D11" s="31"/>
      <c r="E11" s="106"/>
      <c r="F11" s="31"/>
      <c r="G11" s="241"/>
      <c r="H11" s="242"/>
      <c r="I11" s="241"/>
      <c r="J11" s="241"/>
      <c r="K11" s="242"/>
      <c r="L11" s="241"/>
      <c r="M11" s="241"/>
      <c r="N11" s="242"/>
      <c r="O11" s="241"/>
      <c r="P11" s="30"/>
      <c r="Q11" s="106"/>
      <c r="R11" s="30"/>
      <c r="S11" s="30"/>
      <c r="T11" s="106"/>
      <c r="U11" s="30"/>
      <c r="V11" s="508"/>
      <c r="W11" s="174" t="s">
        <v>12</v>
      </c>
      <c r="X11" s="177"/>
      <c r="Y11" s="443"/>
      <c r="Z11" s="78"/>
      <c r="AC11" s="78">
        <f>SUM(AC6:AC10)</f>
        <v>32.500000000000007</v>
      </c>
      <c r="AD11" s="78">
        <f>SUM(AD6:AD10)</f>
        <v>25.5</v>
      </c>
      <c r="AE11" s="78">
        <f>SUM(AE6:AE10)</f>
        <v>96.5</v>
      </c>
      <c r="AF11" s="78">
        <f>AC11*4+AD11*9+AE11*4</f>
        <v>745.5</v>
      </c>
    </row>
    <row r="12" spans="2:32" ht="27.95" customHeight="1">
      <c r="B12" s="111"/>
      <c r="C12" s="112"/>
      <c r="D12" s="30"/>
      <c r="E12" s="106"/>
      <c r="F12" s="30"/>
      <c r="G12" s="30"/>
      <c r="H12" s="106"/>
      <c r="I12" s="30"/>
      <c r="J12" s="197"/>
      <c r="K12" s="106"/>
      <c r="L12" s="30"/>
      <c r="M12" s="161"/>
      <c r="N12" s="31"/>
      <c r="O12" s="163"/>
      <c r="P12" s="30"/>
      <c r="Q12" s="106"/>
      <c r="R12" s="30"/>
      <c r="S12" s="30"/>
      <c r="T12" s="106"/>
      <c r="U12" s="30"/>
      <c r="V12" s="509"/>
      <c r="W12" s="172">
        <f>(W6*4)+(W8*9)+(W10*4)</f>
        <v>741.2</v>
      </c>
      <c r="X12" s="178"/>
      <c r="Y12" s="444"/>
      <c r="Z12" s="77"/>
      <c r="AC12" s="113">
        <f>AC11*4/AF11</f>
        <v>0.17437961099932936</v>
      </c>
      <c r="AD12" s="113">
        <f>AD11*9/AF11</f>
        <v>0.30784708249496984</v>
      </c>
      <c r="AE12" s="113">
        <f>AE11*4/AF11</f>
        <v>0.51777330650570086</v>
      </c>
    </row>
    <row r="13" spans="2:32" s="97" customFormat="1" ht="42" customHeight="1">
      <c r="B13" s="94">
        <v>11</v>
      </c>
      <c r="C13" s="505"/>
      <c r="D13" s="95" t="str">
        <f>'112年11月菜單'!E16</f>
        <v>燕麥飯</v>
      </c>
      <c r="E13" s="24" t="s">
        <v>92</v>
      </c>
      <c r="F13" s="25" t="s">
        <v>15</v>
      </c>
      <c r="G13" s="95" t="str">
        <f>'112年11月菜單'!E17</f>
        <v>米血燒鴨(冷)</v>
      </c>
      <c r="H13" s="95" t="s">
        <v>190</v>
      </c>
      <c r="I13" s="25" t="s">
        <v>15</v>
      </c>
      <c r="J13" s="95" t="str">
        <f>'112年11月菜單'!E18</f>
        <v>東北白菜冬粉</v>
      </c>
      <c r="K13" s="95" t="s">
        <v>189</v>
      </c>
      <c r="L13" s="25" t="s">
        <v>15</v>
      </c>
      <c r="M13" s="169" t="str">
        <f>'112年11月菜單'!E19</f>
        <v>茄汁雞肉捲(加)</v>
      </c>
      <c r="N13" s="164" t="s">
        <v>189</v>
      </c>
      <c r="O13" s="25" t="s">
        <v>15</v>
      </c>
      <c r="P13" s="95" t="str">
        <f>'112年11月菜單'!E20</f>
        <v>淺色蔬菜</v>
      </c>
      <c r="Q13" s="24" t="s">
        <v>71</v>
      </c>
      <c r="R13" s="25" t="s">
        <v>15</v>
      </c>
      <c r="S13" s="95" t="str">
        <f>'112年11月菜單'!E21</f>
        <v>筍菇湯+豆漿</v>
      </c>
      <c r="T13" s="95" t="s">
        <v>16</v>
      </c>
      <c r="U13" s="25" t="s">
        <v>15</v>
      </c>
      <c r="V13" s="507" t="s">
        <v>185</v>
      </c>
      <c r="W13" s="170" t="s">
        <v>7</v>
      </c>
      <c r="X13" s="171" t="s">
        <v>17</v>
      </c>
      <c r="Y13" s="136">
        <v>5.3</v>
      </c>
      <c r="Z13" s="78"/>
      <c r="AA13" s="78"/>
      <c r="AB13" s="79"/>
      <c r="AC13" s="78" t="s">
        <v>18</v>
      </c>
      <c r="AD13" s="78" t="s">
        <v>19</v>
      </c>
      <c r="AE13" s="78" t="s">
        <v>20</v>
      </c>
      <c r="AF13" s="78" t="s">
        <v>21</v>
      </c>
    </row>
    <row r="14" spans="2:32" ht="27.95" customHeight="1">
      <c r="B14" s="98" t="s">
        <v>8</v>
      </c>
      <c r="C14" s="505"/>
      <c r="D14" s="31" t="s">
        <v>108</v>
      </c>
      <c r="E14" s="30"/>
      <c r="F14" s="30">
        <v>75</v>
      </c>
      <c r="G14" s="253" t="s">
        <v>419</v>
      </c>
      <c r="H14" s="250"/>
      <c r="I14" s="253">
        <v>50</v>
      </c>
      <c r="J14" s="252" t="s">
        <v>223</v>
      </c>
      <c r="K14" s="256"/>
      <c r="L14" s="252">
        <v>40</v>
      </c>
      <c r="M14" s="381" t="s">
        <v>221</v>
      </c>
      <c r="N14" s="250" t="s">
        <v>238</v>
      </c>
      <c r="O14" s="253">
        <v>40</v>
      </c>
      <c r="P14" s="30" t="str">
        <f>P13</f>
        <v>淺色蔬菜</v>
      </c>
      <c r="Q14" s="31"/>
      <c r="R14" s="30">
        <v>120</v>
      </c>
      <c r="S14" s="286" t="s">
        <v>188</v>
      </c>
      <c r="T14" s="286"/>
      <c r="U14" s="285">
        <v>10</v>
      </c>
      <c r="V14" s="508"/>
      <c r="W14" s="172">
        <f>(Y13*15)+(Y15*5)+(Y18*12)</f>
        <v>89.5</v>
      </c>
      <c r="X14" s="173" t="s">
        <v>22</v>
      </c>
      <c r="Y14" s="136">
        <f>AB15</f>
        <v>2.7</v>
      </c>
      <c r="Z14" s="77"/>
      <c r="AA14" s="100" t="s">
        <v>23</v>
      </c>
      <c r="AB14" s="79">
        <v>5.8</v>
      </c>
      <c r="AC14" s="79">
        <f>AB14*2</f>
        <v>11.6</v>
      </c>
      <c r="AD14" s="79"/>
      <c r="AE14" s="79">
        <f>AB14*15</f>
        <v>87</v>
      </c>
      <c r="AF14" s="79">
        <f>AC14*4+AE14*4</f>
        <v>394.4</v>
      </c>
    </row>
    <row r="15" spans="2:32" ht="27.95" customHeight="1">
      <c r="B15" s="98">
        <v>7</v>
      </c>
      <c r="C15" s="505"/>
      <c r="D15" s="30" t="s">
        <v>115</v>
      </c>
      <c r="E15" s="30"/>
      <c r="F15" s="30">
        <v>30</v>
      </c>
      <c r="G15" s="253" t="s">
        <v>191</v>
      </c>
      <c r="H15" s="250"/>
      <c r="I15" s="253">
        <v>20</v>
      </c>
      <c r="J15" s="381" t="s">
        <v>410</v>
      </c>
      <c r="K15" s="282"/>
      <c r="L15" s="389">
        <v>15</v>
      </c>
      <c r="M15" s="250" t="s">
        <v>222</v>
      </c>
      <c r="N15" s="250"/>
      <c r="O15" s="253">
        <v>10</v>
      </c>
      <c r="P15" s="30"/>
      <c r="Q15" s="30"/>
      <c r="R15" s="30"/>
      <c r="S15" s="285" t="s">
        <v>359</v>
      </c>
      <c r="T15" s="286"/>
      <c r="U15" s="285">
        <v>10</v>
      </c>
      <c r="V15" s="508"/>
      <c r="W15" s="174" t="s">
        <v>9</v>
      </c>
      <c r="X15" s="175" t="s">
        <v>24</v>
      </c>
      <c r="Y15" s="136">
        <v>2</v>
      </c>
      <c r="Z15" s="78"/>
      <c r="AA15" s="103" t="s">
        <v>25</v>
      </c>
      <c r="AB15" s="79">
        <v>2.7</v>
      </c>
      <c r="AC15" s="104">
        <f>AB15*7</f>
        <v>18.900000000000002</v>
      </c>
      <c r="AD15" s="79">
        <f>AB15*5</f>
        <v>13.5</v>
      </c>
      <c r="AE15" s="79" t="s">
        <v>26</v>
      </c>
      <c r="AF15" s="105">
        <f>AC15*4+AD15*9</f>
        <v>197.10000000000002</v>
      </c>
    </row>
    <row r="16" spans="2:32" ht="27.95" customHeight="1">
      <c r="B16" s="98" t="s">
        <v>10</v>
      </c>
      <c r="C16" s="505"/>
      <c r="D16" s="106"/>
      <c r="E16" s="106"/>
      <c r="F16" s="30"/>
      <c r="G16" s="252" t="s">
        <v>118</v>
      </c>
      <c r="H16" s="258"/>
      <c r="I16" s="252">
        <v>10</v>
      </c>
      <c r="J16" s="389" t="s">
        <v>225</v>
      </c>
      <c r="K16" s="282"/>
      <c r="L16" s="389">
        <v>10</v>
      </c>
      <c r="M16" s="253"/>
      <c r="N16" s="257"/>
      <c r="O16" s="253"/>
      <c r="P16" s="30"/>
      <c r="Q16" s="106"/>
      <c r="R16" s="30"/>
      <c r="S16" s="234"/>
      <c r="T16" s="232"/>
      <c r="U16" s="233"/>
      <c r="V16" s="508"/>
      <c r="W16" s="172">
        <f>(Y14*5)+(Y16*5)+(Y18*8)</f>
        <v>25.5</v>
      </c>
      <c r="X16" s="175" t="s">
        <v>27</v>
      </c>
      <c r="Y16" s="136">
        <f>AB17</f>
        <v>2.4</v>
      </c>
      <c r="Z16" s="77"/>
      <c r="AA16" s="78" t="s">
        <v>28</v>
      </c>
      <c r="AB16" s="79">
        <v>2.1</v>
      </c>
      <c r="AC16" s="79">
        <f>AB16*1</f>
        <v>2.1</v>
      </c>
      <c r="AD16" s="79" t="s">
        <v>26</v>
      </c>
      <c r="AE16" s="79">
        <f>AB16*5</f>
        <v>10.5</v>
      </c>
      <c r="AF16" s="79">
        <f>AC16*4+AE16*4</f>
        <v>50.4</v>
      </c>
    </row>
    <row r="17" spans="2:32" ht="27.95" customHeight="1">
      <c r="B17" s="506" t="s">
        <v>35</v>
      </c>
      <c r="C17" s="505"/>
      <c r="D17" s="106"/>
      <c r="E17" s="106"/>
      <c r="F17" s="30"/>
      <c r="G17" s="381" t="s">
        <v>345</v>
      </c>
      <c r="H17" s="250" t="s">
        <v>344</v>
      </c>
      <c r="I17" s="253">
        <v>20</v>
      </c>
      <c r="J17" s="389" t="s">
        <v>224</v>
      </c>
      <c r="K17" s="319"/>
      <c r="L17" s="389">
        <v>10</v>
      </c>
      <c r="M17" s="249"/>
      <c r="N17" s="252"/>
      <c r="O17" s="253"/>
      <c r="P17" s="30"/>
      <c r="Q17" s="106"/>
      <c r="R17" s="30"/>
      <c r="S17" s="234"/>
      <c r="T17" s="232"/>
      <c r="U17" s="233"/>
      <c r="V17" s="508"/>
      <c r="W17" s="174" t="s">
        <v>11</v>
      </c>
      <c r="X17" s="175" t="s">
        <v>30</v>
      </c>
      <c r="Y17" s="136">
        <f>AB18</f>
        <v>0</v>
      </c>
      <c r="Z17" s="78"/>
      <c r="AA17" s="78" t="s">
        <v>31</v>
      </c>
      <c r="AB17" s="79">
        <v>2.4</v>
      </c>
      <c r="AC17" s="79"/>
      <c r="AD17" s="79">
        <f>AB17*5</f>
        <v>12</v>
      </c>
      <c r="AE17" s="79" t="s">
        <v>26</v>
      </c>
      <c r="AF17" s="79">
        <f>AD17*9</f>
        <v>108</v>
      </c>
    </row>
    <row r="18" spans="2:32" ht="27.95" customHeight="1">
      <c r="B18" s="506"/>
      <c r="C18" s="505"/>
      <c r="D18" s="106"/>
      <c r="E18" s="106"/>
      <c r="F18" s="30"/>
      <c r="G18" s="251"/>
      <c r="H18" s="254"/>
      <c r="I18" s="251"/>
      <c r="J18" s="252"/>
      <c r="K18" s="255"/>
      <c r="L18" s="252"/>
      <c r="M18" s="253"/>
      <c r="N18" s="252"/>
      <c r="O18" s="252"/>
      <c r="P18" s="30"/>
      <c r="Q18" s="30"/>
      <c r="R18" s="30"/>
      <c r="S18" s="31"/>
      <c r="T18" s="30"/>
      <c r="U18" s="30"/>
      <c r="V18" s="508"/>
      <c r="W18" s="172">
        <f>(Y13*2)+(Y14*7)+(Y15*1)+(Y18*8)</f>
        <v>31.5</v>
      </c>
      <c r="X18" s="176" t="s">
        <v>39</v>
      </c>
      <c r="Y18" s="136">
        <v>0</v>
      </c>
      <c r="Z18" s="77"/>
      <c r="AA18" s="78" t="s">
        <v>32</v>
      </c>
      <c r="AE18" s="78">
        <f>AB18*15</f>
        <v>0</v>
      </c>
    </row>
    <row r="19" spans="2:32" ht="27.95" customHeight="1">
      <c r="B19" s="108" t="s">
        <v>33</v>
      </c>
      <c r="C19" s="109"/>
      <c r="D19" s="106"/>
      <c r="E19" s="31"/>
      <c r="F19" s="30"/>
      <c r="G19" s="386"/>
      <c r="H19" s="31"/>
      <c r="I19" s="30"/>
      <c r="J19" s="201"/>
      <c r="K19" s="31"/>
      <c r="L19" s="30"/>
      <c r="M19" s="31"/>
      <c r="N19" s="106"/>
      <c r="O19" s="30"/>
      <c r="P19" s="30"/>
      <c r="Q19" s="31"/>
      <c r="R19" s="30"/>
      <c r="S19" s="30"/>
      <c r="T19" s="106"/>
      <c r="U19" s="30"/>
      <c r="V19" s="508"/>
      <c r="W19" s="174" t="s">
        <v>12</v>
      </c>
      <c r="X19" s="177"/>
      <c r="Y19" s="136"/>
      <c r="Z19" s="78"/>
      <c r="AC19" s="78">
        <f>SUM(AC14:AC18)</f>
        <v>32.6</v>
      </c>
      <c r="AD19" s="78">
        <f>SUM(AD14:AD18)</f>
        <v>25.5</v>
      </c>
      <c r="AE19" s="78">
        <f>SUM(AE14:AE18)</f>
        <v>97.5</v>
      </c>
      <c r="AF19" s="78">
        <f>AC19*4+AD19*9+AE19*4</f>
        <v>749.9</v>
      </c>
    </row>
    <row r="20" spans="2:32" ht="27.95" customHeight="1">
      <c r="B20" s="111"/>
      <c r="C20" s="112"/>
      <c r="D20" s="106"/>
      <c r="E20" s="106"/>
      <c r="F20" s="30"/>
      <c r="G20" s="30"/>
      <c r="H20" s="31"/>
      <c r="I20" s="30"/>
      <c r="K20" s="106"/>
      <c r="L20" s="30"/>
      <c r="M20" s="31"/>
      <c r="N20" s="106"/>
      <c r="O20" s="30"/>
      <c r="P20" s="30"/>
      <c r="Q20" s="106"/>
      <c r="R20" s="30"/>
      <c r="S20" s="30"/>
      <c r="T20" s="106"/>
      <c r="U20" s="30"/>
      <c r="V20" s="509"/>
      <c r="W20" s="172">
        <f>(W14*4)+(W16*9)+(W18*4)</f>
        <v>713.5</v>
      </c>
      <c r="X20" s="182"/>
      <c r="Y20" s="136"/>
      <c r="Z20" s="77"/>
      <c r="AC20" s="113">
        <f>AC19*4/AF19</f>
        <v>0.17388985198026405</v>
      </c>
      <c r="AD20" s="113">
        <f>AD19*9/AF19</f>
        <v>0.30604080544072543</v>
      </c>
      <c r="AE20" s="113">
        <f>AE19*4/AF19</f>
        <v>0.5200693425790105</v>
      </c>
    </row>
    <row r="21" spans="2:32" s="97" customFormat="1" ht="42" customHeight="1">
      <c r="B21" s="94">
        <v>11</v>
      </c>
      <c r="C21" s="505"/>
      <c r="D21" s="95" t="str">
        <f>'112年11月菜單'!I16</f>
        <v>白米飯</v>
      </c>
      <c r="E21" s="95" t="s">
        <v>99</v>
      </c>
      <c r="F21" s="25" t="s">
        <v>15</v>
      </c>
      <c r="G21" s="95" t="str">
        <f>'112年11月菜單'!I17</f>
        <v>豪大香雞排(炸)</v>
      </c>
      <c r="H21" s="95" t="s">
        <v>100</v>
      </c>
      <c r="I21" s="25" t="s">
        <v>15</v>
      </c>
      <c r="J21" s="95" t="str">
        <f>'112年11月菜單'!I18</f>
        <v>五香碎肉(豆)</v>
      </c>
      <c r="K21" s="95" t="s">
        <v>227</v>
      </c>
      <c r="L21" s="25" t="s">
        <v>15</v>
      </c>
      <c r="M21" s="95" t="str">
        <f>'112年11月菜單'!I19</f>
        <v>沙茶魷魚(芡海)</v>
      </c>
      <c r="N21" s="95" t="s">
        <v>16</v>
      </c>
      <c r="O21" s="25" t="s">
        <v>15</v>
      </c>
      <c r="P21" s="95" t="str">
        <f>'112年11月菜單'!I20</f>
        <v>深色蔬菜</v>
      </c>
      <c r="Q21" s="24" t="s">
        <v>43</v>
      </c>
      <c r="R21" s="25" t="s">
        <v>15</v>
      </c>
      <c r="S21" s="95" t="str">
        <f>'112年11月菜單'!I21</f>
        <v>紫菜湯</v>
      </c>
      <c r="T21" s="95" t="s">
        <v>87</v>
      </c>
      <c r="U21" s="25" t="s">
        <v>15</v>
      </c>
      <c r="V21" s="507"/>
      <c r="W21" s="170" t="s">
        <v>7</v>
      </c>
      <c r="X21" s="96" t="s">
        <v>17</v>
      </c>
      <c r="Y21" s="135">
        <v>5.8</v>
      </c>
      <c r="Z21" s="78"/>
      <c r="AA21" s="78"/>
      <c r="AB21" s="79"/>
      <c r="AC21" s="78" t="s">
        <v>18</v>
      </c>
      <c r="AD21" s="78" t="s">
        <v>19</v>
      </c>
      <c r="AE21" s="78" t="s">
        <v>20</v>
      </c>
      <c r="AF21" s="78" t="s">
        <v>21</v>
      </c>
    </row>
    <row r="22" spans="2:32" s="122" customFormat="1" ht="27.75" customHeight="1">
      <c r="B22" s="118" t="s">
        <v>44</v>
      </c>
      <c r="C22" s="505"/>
      <c r="D22" s="31" t="s">
        <v>108</v>
      </c>
      <c r="E22" s="28"/>
      <c r="F22" s="29">
        <v>110</v>
      </c>
      <c r="G22" s="31" t="s">
        <v>409</v>
      </c>
      <c r="H22" s="381"/>
      <c r="I22" s="30">
        <v>40</v>
      </c>
      <c r="J22" s="388" t="s">
        <v>410</v>
      </c>
      <c r="K22" s="388"/>
      <c r="L22" s="388">
        <v>40</v>
      </c>
      <c r="M22" s="321" t="s">
        <v>279</v>
      </c>
      <c r="N22" s="321"/>
      <c r="O22" s="321">
        <v>20</v>
      </c>
      <c r="P22" s="30" t="str">
        <f>P21</f>
        <v>深色蔬菜</v>
      </c>
      <c r="Q22" s="31"/>
      <c r="R22" s="30">
        <v>100</v>
      </c>
      <c r="S22" s="30" t="s">
        <v>312</v>
      </c>
      <c r="T22" s="30"/>
      <c r="U22" s="30">
        <v>10</v>
      </c>
      <c r="V22" s="508"/>
      <c r="W22" s="172">
        <f>(Y21*15)+(Y23*5)+(Y26*12)</f>
        <v>97</v>
      </c>
      <c r="X22" s="99" t="s">
        <v>22</v>
      </c>
      <c r="Y22" s="136">
        <f>AB23</f>
        <v>2.7</v>
      </c>
      <c r="Z22" s="119"/>
      <c r="AA22" s="120" t="s">
        <v>23</v>
      </c>
      <c r="AB22" s="121">
        <v>5.7</v>
      </c>
      <c r="AC22" s="121">
        <f>AB22*2</f>
        <v>11.4</v>
      </c>
      <c r="AD22" s="121"/>
      <c r="AE22" s="121">
        <f>AB22*15</f>
        <v>85.5</v>
      </c>
      <c r="AF22" s="121">
        <f>AC22*4+AE22*4</f>
        <v>387.6</v>
      </c>
    </row>
    <row r="23" spans="2:32" s="122" customFormat="1" ht="27.95" customHeight="1">
      <c r="B23" s="118">
        <v>8</v>
      </c>
      <c r="C23" s="505"/>
      <c r="D23" s="30"/>
      <c r="E23" s="30"/>
      <c r="F23" s="30"/>
      <c r="G23" s="30"/>
      <c r="H23" s="31"/>
      <c r="I23" s="30"/>
      <c r="J23" s="389" t="s">
        <v>411</v>
      </c>
      <c r="K23" s="388" t="s">
        <v>226</v>
      </c>
      <c r="L23" s="388">
        <v>20</v>
      </c>
      <c r="M23" s="31" t="s">
        <v>420</v>
      </c>
      <c r="N23" s="31" t="s">
        <v>311</v>
      </c>
      <c r="O23" s="31">
        <v>40</v>
      </c>
      <c r="P23" s="211"/>
      <c r="Q23" s="28"/>
      <c r="R23" s="29"/>
      <c r="S23" s="389"/>
      <c r="T23" s="388"/>
      <c r="U23" s="388"/>
      <c r="V23" s="508"/>
      <c r="W23" s="174" t="s">
        <v>9</v>
      </c>
      <c r="X23" s="102" t="s">
        <v>24</v>
      </c>
      <c r="Y23" s="136">
        <f>AB24</f>
        <v>2</v>
      </c>
      <c r="Z23" s="123"/>
      <c r="AA23" s="124" t="s">
        <v>25</v>
      </c>
      <c r="AB23" s="121">
        <v>2.7</v>
      </c>
      <c r="AC23" s="125">
        <f>AB23*7</f>
        <v>18.900000000000002</v>
      </c>
      <c r="AD23" s="121">
        <f>AB23*5</f>
        <v>13.5</v>
      </c>
      <c r="AE23" s="121" t="s">
        <v>26</v>
      </c>
      <c r="AF23" s="126">
        <f>AC23*4+AD23*9</f>
        <v>197.10000000000002</v>
      </c>
    </row>
    <row r="24" spans="2:32" s="122" customFormat="1" ht="27.95" customHeight="1">
      <c r="B24" s="118" t="s">
        <v>10</v>
      </c>
      <c r="C24" s="505"/>
      <c r="D24" s="30"/>
      <c r="E24" s="106"/>
      <c r="F24" s="30"/>
      <c r="G24" s="238"/>
      <c r="H24" s="31"/>
      <c r="I24" s="30"/>
      <c r="J24" s="320" t="s">
        <v>96</v>
      </c>
      <c r="K24" s="316"/>
      <c r="L24" s="316">
        <v>20</v>
      </c>
      <c r="M24" s="391" t="s">
        <v>313</v>
      </c>
      <c r="N24" s="390"/>
      <c r="O24" s="381">
        <v>10</v>
      </c>
      <c r="P24" s="30"/>
      <c r="Q24" s="106"/>
      <c r="R24" s="30"/>
      <c r="S24" s="30"/>
      <c r="T24" s="106"/>
      <c r="U24" s="30"/>
      <c r="V24" s="508"/>
      <c r="W24" s="172">
        <f>(Y22*5)+(Y24*5)+(Y26*8)</f>
        <v>28.5</v>
      </c>
      <c r="X24" s="102" t="s">
        <v>27</v>
      </c>
      <c r="Y24" s="136">
        <v>3</v>
      </c>
      <c r="Z24" s="119"/>
      <c r="AA24" s="127" t="s">
        <v>28</v>
      </c>
      <c r="AB24" s="121">
        <v>2</v>
      </c>
      <c r="AC24" s="121">
        <f>AB24*1</f>
        <v>2</v>
      </c>
      <c r="AD24" s="121" t="s">
        <v>26</v>
      </c>
      <c r="AE24" s="121">
        <f>AB24*5</f>
        <v>10</v>
      </c>
      <c r="AF24" s="121">
        <f>AC24*4+AE24*4</f>
        <v>48</v>
      </c>
    </row>
    <row r="25" spans="2:32" s="122" customFormat="1" ht="27.95" customHeight="1">
      <c r="B25" s="511" t="s">
        <v>36</v>
      </c>
      <c r="C25" s="505"/>
      <c r="D25" s="30"/>
      <c r="E25" s="106"/>
      <c r="F25" s="30"/>
      <c r="G25" s="231"/>
      <c r="H25" s="31"/>
      <c r="I25" s="30"/>
      <c r="J25" s="381"/>
      <c r="K25" s="106"/>
      <c r="L25" s="30"/>
      <c r="M25" s="371" t="s">
        <v>310</v>
      </c>
      <c r="N25" s="106"/>
      <c r="O25" s="31">
        <v>10</v>
      </c>
      <c r="P25" s="30"/>
      <c r="Q25" s="106"/>
      <c r="R25" s="30"/>
      <c r="S25" s="30"/>
      <c r="T25" s="106"/>
      <c r="U25" s="30"/>
      <c r="V25" s="508"/>
      <c r="W25" s="174" t="s">
        <v>11</v>
      </c>
      <c r="X25" s="102" t="s">
        <v>30</v>
      </c>
      <c r="Y25" s="136">
        <f>AB26</f>
        <v>0</v>
      </c>
      <c r="Z25" s="123"/>
      <c r="AA25" s="127" t="s">
        <v>31</v>
      </c>
      <c r="AB25" s="121">
        <v>2.5</v>
      </c>
      <c r="AC25" s="121"/>
      <c r="AD25" s="121">
        <f>AB25*5</f>
        <v>12.5</v>
      </c>
      <c r="AE25" s="121" t="s">
        <v>26</v>
      </c>
      <c r="AF25" s="121">
        <f>AD25*9</f>
        <v>112.5</v>
      </c>
    </row>
    <row r="26" spans="2:32" s="122" customFormat="1" ht="27.95" customHeight="1">
      <c r="B26" s="511"/>
      <c r="C26" s="505"/>
      <c r="D26" s="30"/>
      <c r="E26" s="106"/>
      <c r="F26" s="30"/>
      <c r="G26" s="238"/>
      <c r="H26" s="106"/>
      <c r="I26" s="30"/>
      <c r="J26" s="303"/>
      <c r="K26" s="106"/>
      <c r="L26" s="30"/>
      <c r="M26" s="231"/>
      <c r="N26" s="31"/>
      <c r="O26" s="30"/>
      <c r="P26" s="30"/>
      <c r="Q26" s="106"/>
      <c r="R26" s="30"/>
      <c r="S26" s="159"/>
      <c r="T26" s="106"/>
      <c r="U26" s="30"/>
      <c r="V26" s="508"/>
      <c r="W26" s="172">
        <f>(Y21*2)+(Y22*7)+(Y23*1)+(Y26*8)</f>
        <v>32.5</v>
      </c>
      <c r="X26" s="154" t="s">
        <v>39</v>
      </c>
      <c r="Y26" s="136">
        <v>0</v>
      </c>
      <c r="Z26" s="119"/>
      <c r="AA26" s="127" t="s">
        <v>32</v>
      </c>
      <c r="AB26" s="121"/>
      <c r="AC26" s="127"/>
      <c r="AD26" s="127"/>
      <c r="AE26" s="127">
        <f>AB26*15</f>
        <v>0</v>
      </c>
      <c r="AF26" s="127"/>
    </row>
    <row r="27" spans="2:32" s="122" customFormat="1" ht="27.95" customHeight="1">
      <c r="B27" s="129" t="s">
        <v>33</v>
      </c>
      <c r="C27" s="130"/>
      <c r="D27" s="30"/>
      <c r="E27" s="106"/>
      <c r="F27" s="30"/>
      <c r="G27" s="30"/>
      <c r="H27" s="106"/>
      <c r="I27" s="30"/>
      <c r="J27" s="30"/>
      <c r="K27" s="106"/>
      <c r="L27" s="30"/>
      <c r="M27" s="240"/>
      <c r="N27" s="106"/>
      <c r="O27" s="30"/>
      <c r="P27" s="30"/>
      <c r="Q27" s="106"/>
      <c r="R27" s="30"/>
      <c r="S27" s="30"/>
      <c r="T27" s="106"/>
      <c r="U27" s="30"/>
      <c r="V27" s="508"/>
      <c r="W27" s="174" t="s">
        <v>12</v>
      </c>
      <c r="X27" s="110"/>
      <c r="Y27" s="136"/>
      <c r="Z27" s="123"/>
      <c r="AA27" s="127"/>
      <c r="AB27" s="121"/>
      <c r="AC27" s="127">
        <f>SUM(AC22:AC26)</f>
        <v>32.300000000000004</v>
      </c>
      <c r="AD27" s="127">
        <f>SUM(AD22:AD26)</f>
        <v>26</v>
      </c>
      <c r="AE27" s="127">
        <f>SUM(AE22:AE26)</f>
        <v>95.5</v>
      </c>
      <c r="AF27" s="127">
        <f>AC27*4+AD27*9+AE27*4</f>
        <v>745.2</v>
      </c>
    </row>
    <row r="28" spans="2:32" s="122" customFormat="1" ht="27.95" customHeight="1" thickBot="1">
      <c r="B28" s="131"/>
      <c r="C28" s="132"/>
      <c r="D28" s="106"/>
      <c r="E28" s="106"/>
      <c r="F28" s="30"/>
      <c r="G28" s="30"/>
      <c r="H28" s="106"/>
      <c r="I28" s="30"/>
      <c r="J28" s="30"/>
      <c r="K28" s="106"/>
      <c r="L28" s="30"/>
      <c r="M28" s="30"/>
      <c r="N28" s="106"/>
      <c r="O28" s="30"/>
      <c r="P28" s="30"/>
      <c r="Q28" s="106"/>
      <c r="R28" s="30"/>
      <c r="S28" s="30"/>
      <c r="T28" s="106"/>
      <c r="U28" s="30"/>
      <c r="V28" s="509"/>
      <c r="W28" s="172">
        <f>(W22*4)+(W24*9)+(W26*4)</f>
        <v>774.5</v>
      </c>
      <c r="X28" s="107"/>
      <c r="Y28" s="136"/>
      <c r="Z28" s="119"/>
      <c r="AA28" s="123"/>
      <c r="AB28" s="133"/>
      <c r="AC28" s="134">
        <f>AC27*4/AF27</f>
        <v>0.17337627482555021</v>
      </c>
      <c r="AD28" s="134">
        <f>AD27*9/AF27</f>
        <v>0.3140096618357488</v>
      </c>
      <c r="AE28" s="134">
        <f>AE27*4/AF27</f>
        <v>0.51261406333870096</v>
      </c>
      <c r="AF28" s="123"/>
    </row>
    <row r="29" spans="2:32" s="97" customFormat="1" ht="42" customHeight="1">
      <c r="B29" s="94">
        <v>11</v>
      </c>
      <c r="C29" s="505"/>
      <c r="D29" s="95" t="str">
        <f>'112年11月菜單'!M16</f>
        <v>地瓜飯</v>
      </c>
      <c r="E29" s="24" t="s">
        <v>92</v>
      </c>
      <c r="F29" s="25" t="s">
        <v>15</v>
      </c>
      <c r="G29" s="95" t="str">
        <f>'112年11月菜單'!M17</f>
        <v>蘑菇肉片</v>
      </c>
      <c r="H29" s="95" t="s">
        <v>111</v>
      </c>
      <c r="I29" s="25" t="s">
        <v>15</v>
      </c>
      <c r="J29" s="95" t="str">
        <f>'112年11月菜單'!M18</f>
        <v>洋蔥炒蛋</v>
      </c>
      <c r="K29" s="95" t="s">
        <v>316</v>
      </c>
      <c r="L29" s="25" t="s">
        <v>15</v>
      </c>
      <c r="M29" s="95" t="str">
        <f>'112年11月菜單'!M19</f>
        <v>板烤雞堡肉(加)</v>
      </c>
      <c r="N29" s="95" t="s">
        <v>193</v>
      </c>
      <c r="O29" s="25" t="s">
        <v>15</v>
      </c>
      <c r="P29" s="95" t="str">
        <f>'112年11月菜單'!M20</f>
        <v>淺色蔬菜</v>
      </c>
      <c r="Q29" s="24" t="s">
        <v>71</v>
      </c>
      <c r="R29" s="25" t="s">
        <v>15</v>
      </c>
      <c r="S29" s="95" t="str">
        <f>'112年11月菜單'!M21</f>
        <v>綜合丸湯(加)</v>
      </c>
      <c r="T29" s="95" t="s">
        <v>16</v>
      </c>
      <c r="U29" s="25" t="s">
        <v>15</v>
      </c>
      <c r="V29" s="507"/>
      <c r="W29" s="170" t="s">
        <v>7</v>
      </c>
      <c r="X29" s="171" t="s">
        <v>17</v>
      </c>
      <c r="Y29" s="135">
        <f>AB30</f>
        <v>5.7</v>
      </c>
      <c r="Z29" s="78"/>
      <c r="AA29" s="78"/>
      <c r="AB29" s="79"/>
      <c r="AC29" s="78" t="s">
        <v>18</v>
      </c>
      <c r="AD29" s="78" t="s">
        <v>19</v>
      </c>
      <c r="AE29" s="78" t="s">
        <v>20</v>
      </c>
      <c r="AF29" s="78" t="s">
        <v>21</v>
      </c>
    </row>
    <row r="30" spans="2:32" ht="27.95" customHeight="1">
      <c r="B30" s="98" t="s">
        <v>8</v>
      </c>
      <c r="C30" s="505"/>
      <c r="D30" s="31" t="s">
        <v>108</v>
      </c>
      <c r="E30" s="31"/>
      <c r="F30" s="31">
        <v>100</v>
      </c>
      <c r="G30" s="30" t="s">
        <v>410</v>
      </c>
      <c r="H30" s="30"/>
      <c r="I30" s="30">
        <v>50</v>
      </c>
      <c r="J30" s="315" t="s">
        <v>421</v>
      </c>
      <c r="K30" s="316"/>
      <c r="L30" s="316">
        <v>40</v>
      </c>
      <c r="M30" s="287" t="s">
        <v>192</v>
      </c>
      <c r="N30" s="287" t="s">
        <v>139</v>
      </c>
      <c r="O30" s="287">
        <v>40</v>
      </c>
      <c r="P30" s="30" t="str">
        <f>P29</f>
        <v>淺色蔬菜</v>
      </c>
      <c r="Q30" s="31"/>
      <c r="R30" s="30">
        <v>100</v>
      </c>
      <c r="S30" s="31" t="s">
        <v>137</v>
      </c>
      <c r="T30" s="30"/>
      <c r="U30" s="30">
        <v>10</v>
      </c>
      <c r="V30" s="508"/>
      <c r="W30" s="172">
        <f>(Y29*15)+(Y31*5)+(Y34*12)</f>
        <v>96</v>
      </c>
      <c r="X30" s="173" t="s">
        <v>22</v>
      </c>
      <c r="Y30" s="136">
        <f>AB31</f>
        <v>2.8</v>
      </c>
      <c r="Z30" s="77"/>
      <c r="AA30" s="100" t="s">
        <v>23</v>
      </c>
      <c r="AB30" s="79">
        <v>5.7</v>
      </c>
      <c r="AC30" s="79">
        <f>AB30*2</f>
        <v>11.4</v>
      </c>
      <c r="AD30" s="79"/>
      <c r="AE30" s="79">
        <f>AB30*15</f>
        <v>85.5</v>
      </c>
      <c r="AF30" s="79">
        <f>AC30*4+AE30*4</f>
        <v>387.6</v>
      </c>
    </row>
    <row r="31" spans="2:32" ht="27.95" customHeight="1">
      <c r="B31" s="98">
        <v>9</v>
      </c>
      <c r="C31" s="505"/>
      <c r="D31" s="31" t="s">
        <v>109</v>
      </c>
      <c r="E31" s="31"/>
      <c r="F31" s="31">
        <v>40</v>
      </c>
      <c r="G31" s="30" t="s">
        <v>126</v>
      </c>
      <c r="H31" s="30"/>
      <c r="I31" s="30">
        <v>20</v>
      </c>
      <c r="J31" s="320" t="s">
        <v>314</v>
      </c>
      <c r="K31" s="315"/>
      <c r="L31" s="316">
        <v>20</v>
      </c>
      <c r="M31" s="288"/>
      <c r="N31" s="283"/>
      <c r="O31" s="287"/>
      <c r="P31" s="30"/>
      <c r="Q31" s="30"/>
      <c r="R31" s="30"/>
      <c r="S31" s="211" t="s">
        <v>224</v>
      </c>
      <c r="T31" s="369"/>
      <c r="U31" s="30">
        <v>10</v>
      </c>
      <c r="V31" s="508"/>
      <c r="W31" s="174" t="s">
        <v>9</v>
      </c>
      <c r="X31" s="175" t="s">
        <v>24</v>
      </c>
      <c r="Y31" s="136">
        <v>2.1</v>
      </c>
      <c r="Z31" s="78"/>
      <c r="AA31" s="103" t="s">
        <v>25</v>
      </c>
      <c r="AB31" s="79">
        <v>2.8</v>
      </c>
      <c r="AC31" s="104">
        <f>AB31*7</f>
        <v>19.599999999999998</v>
      </c>
      <c r="AD31" s="79">
        <f>AB31*5</f>
        <v>14</v>
      </c>
      <c r="AE31" s="79" t="s">
        <v>26</v>
      </c>
      <c r="AF31" s="105">
        <f>AC31*4+AD31*9</f>
        <v>204.39999999999998</v>
      </c>
    </row>
    <row r="32" spans="2:32" ht="27.95" customHeight="1">
      <c r="B32" s="98" t="s">
        <v>10</v>
      </c>
      <c r="C32" s="505"/>
      <c r="D32" s="106"/>
      <c r="E32" s="106"/>
      <c r="F32" s="30"/>
      <c r="G32" s="30" t="s">
        <v>96</v>
      </c>
      <c r="H32" s="31"/>
      <c r="I32" s="31">
        <v>10</v>
      </c>
      <c r="J32" s="315" t="s">
        <v>309</v>
      </c>
      <c r="K32" s="316"/>
      <c r="L32" s="321">
        <v>10</v>
      </c>
      <c r="M32" s="249"/>
      <c r="N32" s="283"/>
      <c r="O32" s="287"/>
      <c r="P32" s="30"/>
      <c r="Q32" s="106"/>
      <c r="R32" s="30"/>
      <c r="S32" s="389" t="s">
        <v>281</v>
      </c>
      <c r="T32" s="381" t="s">
        <v>282</v>
      </c>
      <c r="U32" s="381">
        <v>10</v>
      </c>
      <c r="V32" s="508"/>
      <c r="W32" s="172">
        <f>(Y30*5)+(Y32*5)+(Y34*8)</f>
        <v>26.5</v>
      </c>
      <c r="X32" s="175" t="s">
        <v>27</v>
      </c>
      <c r="Y32" s="136">
        <f>AB33</f>
        <v>2.5</v>
      </c>
      <c r="Z32" s="77"/>
      <c r="AA32" s="78" t="s">
        <v>28</v>
      </c>
      <c r="AB32" s="79">
        <v>2.2000000000000002</v>
      </c>
      <c r="AC32" s="79">
        <f>AB32*1</f>
        <v>2.2000000000000002</v>
      </c>
      <c r="AD32" s="79" t="s">
        <v>26</v>
      </c>
      <c r="AE32" s="79">
        <f>AB32*5</f>
        <v>11</v>
      </c>
      <c r="AF32" s="79">
        <f>AC32*4+AE32*4</f>
        <v>52.8</v>
      </c>
    </row>
    <row r="33" spans="2:32" ht="27.95" customHeight="1">
      <c r="B33" s="506" t="s">
        <v>37</v>
      </c>
      <c r="C33" s="505"/>
      <c r="D33" s="106"/>
      <c r="E33" s="106"/>
      <c r="F33" s="30"/>
      <c r="G33" s="30" t="s">
        <v>400</v>
      </c>
      <c r="H33" s="106"/>
      <c r="I33" s="30">
        <v>10</v>
      </c>
      <c r="J33" s="29"/>
      <c r="K33" s="29"/>
      <c r="L33" s="29"/>
      <c r="M33" s="287"/>
      <c r="N33" s="283"/>
      <c r="O33" s="287"/>
      <c r="P33" s="30"/>
      <c r="Q33" s="106"/>
      <c r="R33" s="30"/>
      <c r="S33" s="31"/>
      <c r="T33" s="106"/>
      <c r="U33" s="30"/>
      <c r="V33" s="508"/>
      <c r="W33" s="174" t="s">
        <v>11</v>
      </c>
      <c r="X33" s="175" t="s">
        <v>30</v>
      </c>
      <c r="Y33" s="136">
        <f>AB34</f>
        <v>0</v>
      </c>
      <c r="Z33" s="78"/>
      <c r="AA33" s="78" t="s">
        <v>31</v>
      </c>
      <c r="AB33" s="79">
        <v>2.5</v>
      </c>
      <c r="AC33" s="79"/>
      <c r="AD33" s="79">
        <f>AB33*5</f>
        <v>12.5</v>
      </c>
      <c r="AE33" s="79" t="s">
        <v>26</v>
      </c>
      <c r="AF33" s="79">
        <f>AD33*9</f>
        <v>112.5</v>
      </c>
    </row>
    <row r="34" spans="2:32" ht="27.95" customHeight="1">
      <c r="B34" s="506"/>
      <c r="C34" s="505"/>
      <c r="D34" s="106"/>
      <c r="E34" s="106"/>
      <c r="F34" s="30"/>
      <c r="G34" s="30"/>
      <c r="H34" s="106"/>
      <c r="I34" s="30"/>
      <c r="J34" s="315"/>
      <c r="K34" s="316"/>
      <c r="L34" s="316"/>
      <c r="M34" s="287"/>
      <c r="N34" s="289"/>
      <c r="O34" s="287"/>
      <c r="P34" s="30"/>
      <c r="Q34" s="106"/>
      <c r="R34" s="30"/>
      <c r="S34" s="249"/>
      <c r="T34" s="106"/>
      <c r="U34" s="30"/>
      <c r="V34" s="508"/>
      <c r="W34" s="172">
        <f>(Y29*2)+(Y30*7)+(Y31*1)+(Y34*8)</f>
        <v>33.1</v>
      </c>
      <c r="X34" s="176" t="s">
        <v>39</v>
      </c>
      <c r="Y34" s="136">
        <v>0</v>
      </c>
      <c r="Z34" s="77"/>
      <c r="AA34" s="78" t="s">
        <v>32</v>
      </c>
      <c r="AE34" s="78">
        <f>AB34*15</f>
        <v>0</v>
      </c>
    </row>
    <row r="35" spans="2:32" ht="27.95" customHeight="1">
      <c r="B35" s="108" t="s">
        <v>33</v>
      </c>
      <c r="C35" s="109"/>
      <c r="D35" s="106"/>
      <c r="E35" s="106"/>
      <c r="F35" s="30"/>
      <c r="G35" s="30"/>
      <c r="H35" s="106"/>
      <c r="I35" s="30"/>
      <c r="J35" s="320"/>
      <c r="K35" s="315"/>
      <c r="L35" s="316"/>
      <c r="M35" s="231"/>
      <c r="N35" s="106"/>
      <c r="O35" s="30"/>
      <c r="P35" s="30"/>
      <c r="Q35" s="106"/>
      <c r="R35" s="30"/>
      <c r="S35" s="30"/>
      <c r="T35" s="106"/>
      <c r="U35" s="30"/>
      <c r="V35" s="508"/>
      <c r="W35" s="174" t="s">
        <v>12</v>
      </c>
      <c r="X35" s="177"/>
      <c r="Y35" s="136"/>
      <c r="Z35" s="78"/>
      <c r="AC35" s="78">
        <f>SUM(AC30:AC34)</f>
        <v>33.200000000000003</v>
      </c>
      <c r="AD35" s="78">
        <f>SUM(AD30:AD34)</f>
        <v>26.5</v>
      </c>
      <c r="AE35" s="78">
        <f>SUM(AE30:AE34)</f>
        <v>96.5</v>
      </c>
      <c r="AF35" s="78">
        <f>AC35*4+AD35*9+AE35*4</f>
        <v>757.3</v>
      </c>
    </row>
    <row r="36" spans="2:32" ht="27.95" customHeight="1">
      <c r="B36" s="111"/>
      <c r="C36" s="112"/>
      <c r="D36" s="106"/>
      <c r="E36" s="106"/>
      <c r="F36" s="30"/>
      <c r="G36" s="30"/>
      <c r="H36" s="106"/>
      <c r="I36" s="30"/>
      <c r="J36" s="315"/>
      <c r="K36" s="316"/>
      <c r="L36" s="321"/>
      <c r="M36" s="231"/>
      <c r="N36" s="106"/>
      <c r="O36" s="30"/>
      <c r="P36" s="30"/>
      <c r="Q36" s="106"/>
      <c r="R36" s="30"/>
      <c r="S36" s="30"/>
      <c r="T36" s="106"/>
      <c r="U36" s="30"/>
      <c r="V36" s="509"/>
      <c r="W36" s="172">
        <f>(W30*4)+(W32*9)+(W34*4)</f>
        <v>754.9</v>
      </c>
      <c r="X36" s="182"/>
      <c r="Y36" s="136"/>
      <c r="Z36" s="77"/>
      <c r="AC36" s="113">
        <f>AC35*4/AF35</f>
        <v>0.17535983097847618</v>
      </c>
      <c r="AD36" s="113">
        <f>AD35*9/AF35</f>
        <v>0.31493463620757955</v>
      </c>
      <c r="AE36" s="113">
        <f>AE35*4/AF35</f>
        <v>0.50970553281394426</v>
      </c>
    </row>
    <row r="37" spans="2:32" s="97" customFormat="1" ht="42" customHeight="1">
      <c r="B37" s="94">
        <v>11</v>
      </c>
      <c r="C37" s="505"/>
      <c r="D37" s="95" t="str">
        <f>'112年11月菜單'!Q16</f>
        <v>招牌炒飯</v>
      </c>
      <c r="E37" s="24" t="s">
        <v>101</v>
      </c>
      <c r="F37" s="25" t="s">
        <v>15</v>
      </c>
      <c r="G37" s="95" t="str">
        <f>'112年11月菜單'!Q17</f>
        <v>蜜汁雞排</v>
      </c>
      <c r="H37" s="95" t="s">
        <v>263</v>
      </c>
      <c r="I37" s="25" t="s">
        <v>15</v>
      </c>
      <c r="J37" s="95" t="str">
        <f>'112年11月菜單'!Q18</f>
        <v>酥炸鮮菇(炸)</v>
      </c>
      <c r="K37" s="95" t="s">
        <v>258</v>
      </c>
      <c r="L37" s="25" t="s">
        <v>15</v>
      </c>
      <c r="M37" s="95" t="str">
        <f>'112年11月菜單'!Q19</f>
        <v>榨菜豬血煲(醃)</v>
      </c>
      <c r="N37" s="95" t="s">
        <v>280</v>
      </c>
      <c r="O37" s="25" t="s">
        <v>15</v>
      </c>
      <c r="P37" s="95" t="str">
        <f>'112年11月菜單'!Q20</f>
        <v>深色蔬菜</v>
      </c>
      <c r="Q37" s="24" t="s">
        <v>71</v>
      </c>
      <c r="R37" s="25" t="s">
        <v>15</v>
      </c>
      <c r="S37" s="95" t="str">
        <f>'112年11月菜單'!Q21</f>
        <v>味噌海芽湯</v>
      </c>
      <c r="T37" s="95" t="s">
        <v>16</v>
      </c>
      <c r="U37" s="25" t="s">
        <v>15</v>
      </c>
      <c r="V37" s="507"/>
      <c r="W37" s="170" t="s">
        <v>7</v>
      </c>
      <c r="X37" s="171" t="s">
        <v>17</v>
      </c>
      <c r="Y37" s="135">
        <f>AB38</f>
        <v>5.8</v>
      </c>
      <c r="Z37" s="78"/>
      <c r="AA37" s="78"/>
      <c r="AB37" s="79"/>
      <c r="AC37" s="78" t="s">
        <v>18</v>
      </c>
      <c r="AD37" s="78" t="s">
        <v>19</v>
      </c>
      <c r="AE37" s="78" t="s">
        <v>20</v>
      </c>
      <c r="AF37" s="78" t="s">
        <v>21</v>
      </c>
    </row>
    <row r="38" spans="2:32" ht="27.6" customHeight="1">
      <c r="B38" s="98" t="s">
        <v>8</v>
      </c>
      <c r="C38" s="505"/>
      <c r="D38" s="31" t="s">
        <v>93</v>
      </c>
      <c r="E38" s="28"/>
      <c r="F38" s="29">
        <v>100</v>
      </c>
      <c r="G38" s="389" t="s">
        <v>422</v>
      </c>
      <c r="H38" s="389"/>
      <c r="I38" s="389">
        <v>60</v>
      </c>
      <c r="J38" s="389" t="s">
        <v>167</v>
      </c>
      <c r="K38" s="389"/>
      <c r="L38" s="389">
        <v>40</v>
      </c>
      <c r="M38" s="381" t="s">
        <v>350</v>
      </c>
      <c r="N38" s="381" t="s">
        <v>351</v>
      </c>
      <c r="O38" s="381">
        <v>10</v>
      </c>
      <c r="P38" s="30" t="str">
        <f>P37</f>
        <v>深色蔬菜</v>
      </c>
      <c r="Q38" s="31"/>
      <c r="R38" s="30">
        <v>100</v>
      </c>
      <c r="S38" s="30" t="s">
        <v>423</v>
      </c>
      <c r="T38" s="30"/>
      <c r="U38" s="30">
        <v>10</v>
      </c>
      <c r="V38" s="508"/>
      <c r="W38" s="172">
        <f>(Y37*15)+(Y39*5)+(Y42*12)</f>
        <v>98</v>
      </c>
      <c r="X38" s="173" t="s">
        <v>22</v>
      </c>
      <c r="Y38" s="136">
        <f>AB39</f>
        <v>2.6</v>
      </c>
      <c r="Z38" s="77"/>
      <c r="AA38" s="100" t="s">
        <v>23</v>
      </c>
      <c r="AB38" s="79">
        <v>5.8</v>
      </c>
      <c r="AC38" s="79">
        <f>AB38*2</f>
        <v>11.6</v>
      </c>
      <c r="AD38" s="79"/>
      <c r="AE38" s="79">
        <f>AB38*15</f>
        <v>87</v>
      </c>
      <c r="AF38" s="79">
        <f>AC38*4+AE38*4</f>
        <v>394.4</v>
      </c>
    </row>
    <row r="39" spans="2:32" ht="27.95" customHeight="1">
      <c r="B39" s="98">
        <v>10</v>
      </c>
      <c r="C39" s="505"/>
      <c r="D39" s="288" t="s">
        <v>96</v>
      </c>
      <c r="E39" s="288"/>
      <c r="F39" s="287">
        <v>10</v>
      </c>
      <c r="G39" s="391"/>
      <c r="H39" s="283"/>
      <c r="I39" s="389"/>
      <c r="J39" s="206"/>
      <c r="K39" s="381"/>
      <c r="L39" s="381"/>
      <c r="M39" s="389" t="s">
        <v>286</v>
      </c>
      <c r="N39" s="388"/>
      <c r="O39" s="373">
        <v>20</v>
      </c>
      <c r="P39" s="30"/>
      <c r="Q39" s="31"/>
      <c r="R39" s="30"/>
      <c r="S39" s="31" t="s">
        <v>305</v>
      </c>
      <c r="T39" s="31"/>
      <c r="U39" s="30" t="s">
        <v>306</v>
      </c>
      <c r="V39" s="508"/>
      <c r="W39" s="174" t="s">
        <v>9</v>
      </c>
      <c r="X39" s="175" t="s">
        <v>24</v>
      </c>
      <c r="Y39" s="136">
        <v>2.2000000000000002</v>
      </c>
      <c r="Z39" s="78"/>
      <c r="AA39" s="103" t="s">
        <v>25</v>
      </c>
      <c r="AB39" s="209">
        <v>2.6</v>
      </c>
      <c r="AC39" s="104">
        <f>AB39*7</f>
        <v>18.2</v>
      </c>
      <c r="AD39" s="79">
        <f>AB39*5</f>
        <v>13</v>
      </c>
      <c r="AE39" s="79" t="s">
        <v>26</v>
      </c>
      <c r="AF39" s="105">
        <f>AC39*4+AD39*9</f>
        <v>189.8</v>
      </c>
    </row>
    <row r="40" spans="2:32" ht="27.95" customHeight="1">
      <c r="B40" s="98" t="s">
        <v>10</v>
      </c>
      <c r="C40" s="505"/>
      <c r="D40" s="288" t="s">
        <v>400</v>
      </c>
      <c r="E40" s="290"/>
      <c r="F40" s="287">
        <v>10</v>
      </c>
      <c r="G40" s="391"/>
      <c r="H40" s="389"/>
      <c r="I40" s="389"/>
      <c r="J40" s="389"/>
      <c r="K40" s="388"/>
      <c r="L40" s="388"/>
      <c r="M40" s="389" t="s">
        <v>287</v>
      </c>
      <c r="N40" s="381"/>
      <c r="O40" s="381">
        <v>30</v>
      </c>
      <c r="P40" s="30"/>
      <c r="Q40" s="31"/>
      <c r="R40" s="30"/>
      <c r="S40" s="31"/>
      <c r="T40" s="106"/>
      <c r="U40" s="30"/>
      <c r="V40" s="508"/>
      <c r="W40" s="172">
        <f>(Y38*5)+(Y40*5)+(Y42*8)</f>
        <v>25.5</v>
      </c>
      <c r="X40" s="175" t="s">
        <v>27</v>
      </c>
      <c r="Y40" s="136">
        <v>2.5</v>
      </c>
      <c r="Z40" s="77"/>
      <c r="AA40" s="78" t="s">
        <v>28</v>
      </c>
      <c r="AB40" s="79">
        <v>2</v>
      </c>
      <c r="AC40" s="79">
        <f>AB40*1</f>
        <v>2</v>
      </c>
      <c r="AD40" s="79" t="s">
        <v>26</v>
      </c>
      <c r="AE40" s="79">
        <f>AB40*5</f>
        <v>10</v>
      </c>
      <c r="AF40" s="79">
        <f>AC40*4+AE40*4</f>
        <v>48</v>
      </c>
    </row>
    <row r="41" spans="2:32" ht="27.95" customHeight="1">
      <c r="B41" s="506" t="s">
        <v>29</v>
      </c>
      <c r="C41" s="505"/>
      <c r="D41" s="31" t="s">
        <v>123</v>
      </c>
      <c r="E41" s="106"/>
      <c r="F41" s="30">
        <v>10</v>
      </c>
      <c r="G41" s="241"/>
      <c r="H41" s="242"/>
      <c r="I41" s="241"/>
      <c r="J41" s="381"/>
      <c r="K41" s="390"/>
      <c r="L41" s="381"/>
      <c r="M41" s="389" t="s">
        <v>315</v>
      </c>
      <c r="N41" s="381"/>
      <c r="O41" s="381">
        <v>10</v>
      </c>
      <c r="P41" s="30"/>
      <c r="Q41" s="31"/>
      <c r="R41" s="30"/>
      <c r="S41" s="30"/>
      <c r="T41" s="30"/>
      <c r="U41" s="30"/>
      <c r="V41" s="508"/>
      <c r="W41" s="174" t="s">
        <v>11</v>
      </c>
      <c r="X41" s="175" t="s">
        <v>30</v>
      </c>
      <c r="Y41" s="136">
        <v>0</v>
      </c>
      <c r="Z41" s="78"/>
      <c r="AA41" s="78" t="s">
        <v>31</v>
      </c>
      <c r="AB41" s="79">
        <v>2.4</v>
      </c>
      <c r="AC41" s="79"/>
      <c r="AD41" s="79">
        <f>AB41*5</f>
        <v>12</v>
      </c>
      <c r="AE41" s="79" t="s">
        <v>26</v>
      </c>
      <c r="AF41" s="79">
        <f>AD41*9</f>
        <v>108</v>
      </c>
    </row>
    <row r="42" spans="2:32" ht="27.95" customHeight="1">
      <c r="B42" s="506"/>
      <c r="C42" s="505"/>
      <c r="D42" s="28"/>
      <c r="E42" s="106"/>
      <c r="F42" s="30"/>
      <c r="G42" s="128"/>
      <c r="H42" s="106"/>
      <c r="I42" s="30"/>
      <c r="J42" s="30"/>
      <c r="K42" s="106"/>
      <c r="L42" s="30"/>
      <c r="M42" s="249"/>
      <c r="N42" s="29"/>
      <c r="O42" s="28"/>
      <c r="P42" s="30"/>
      <c r="Q42" s="106"/>
      <c r="R42" s="30"/>
      <c r="S42" s="31"/>
      <c r="T42" s="106"/>
      <c r="U42" s="31"/>
      <c r="V42" s="508"/>
      <c r="W42" s="172">
        <f>(Y37*2)+(Y38*7)+(Y39*1)+(Y42*8)</f>
        <v>31.999999999999996</v>
      </c>
      <c r="X42" s="176" t="s">
        <v>39</v>
      </c>
      <c r="Y42" s="136">
        <v>0</v>
      </c>
      <c r="Z42" s="77"/>
      <c r="AA42" s="78" t="s">
        <v>32</v>
      </c>
      <c r="AB42" s="79">
        <v>0.08</v>
      </c>
      <c r="AE42" s="78">
        <f>AB42*15</f>
        <v>1.2</v>
      </c>
    </row>
    <row r="43" spans="2:32" ht="27.95" customHeight="1">
      <c r="B43" s="108" t="s">
        <v>33</v>
      </c>
      <c r="C43" s="109"/>
      <c r="D43" s="231"/>
      <c r="E43" s="106"/>
      <c r="F43" s="30"/>
      <c r="G43" s="30"/>
      <c r="H43" s="106"/>
      <c r="I43" s="30"/>
      <c r="J43" s="31"/>
      <c r="K43" s="106"/>
      <c r="L43" s="30"/>
      <c r="M43" s="249"/>
      <c r="N43" s="106"/>
      <c r="O43" s="30"/>
      <c r="P43" s="30"/>
      <c r="Q43" s="106"/>
      <c r="R43" s="30"/>
      <c r="S43" s="212"/>
      <c r="T43" s="106"/>
      <c r="U43" s="31"/>
      <c r="V43" s="508"/>
      <c r="W43" s="174" t="s">
        <v>12</v>
      </c>
      <c r="X43" s="177"/>
      <c r="Y43" s="136"/>
      <c r="Z43" s="78"/>
      <c r="AC43" s="78">
        <f>SUM(AC38:AC42)</f>
        <v>31.799999999999997</v>
      </c>
      <c r="AD43" s="78">
        <f>SUM(AD38:AD42)</f>
        <v>25</v>
      </c>
      <c r="AE43" s="78">
        <f>SUM(AE38:AE42)</f>
        <v>98.2</v>
      </c>
      <c r="AF43" s="78">
        <f>AC43*4+AD43*9+AE43*4</f>
        <v>745</v>
      </c>
    </row>
    <row r="44" spans="2:32" ht="27.95" customHeight="1" thickBot="1">
      <c r="B44" s="138"/>
      <c r="C44" s="112"/>
      <c r="D44" s="139"/>
      <c r="E44" s="139"/>
      <c r="F44" s="140"/>
      <c r="G44" s="140"/>
      <c r="H44" s="139"/>
      <c r="I44" s="140"/>
      <c r="J44" s="140"/>
      <c r="K44" s="139"/>
      <c r="L44" s="140"/>
      <c r="M44" s="195"/>
      <c r="N44" s="139"/>
      <c r="O44" s="140"/>
      <c r="P44" s="140"/>
      <c r="Q44" s="139"/>
      <c r="R44" s="140"/>
      <c r="S44" s="140"/>
      <c r="T44" s="139"/>
      <c r="U44" s="140"/>
      <c r="V44" s="509"/>
      <c r="W44" s="172">
        <f>(W38*4)+(W40*9)+(W42*4)</f>
        <v>749.5</v>
      </c>
      <c r="X44" s="182"/>
      <c r="Y44" s="142"/>
      <c r="Z44" s="77"/>
      <c r="AC44" s="113">
        <f>AC43*4/AF43</f>
        <v>0.17073825503355702</v>
      </c>
      <c r="AD44" s="113">
        <f>AD43*9/AF43</f>
        <v>0.30201342281879195</v>
      </c>
      <c r="AE44" s="113">
        <f>AE43*4/AF43</f>
        <v>0.52724832214765105</v>
      </c>
    </row>
    <row r="45" spans="2:32" s="146" customFormat="1" ht="21.75" customHeight="1">
      <c r="B45" s="143"/>
      <c r="C45" s="78"/>
      <c r="D45" s="101"/>
      <c r="E45" s="144"/>
      <c r="F45" s="101"/>
      <c r="G45" s="101"/>
      <c r="H45" s="144"/>
      <c r="I45" s="101"/>
      <c r="J45" s="510"/>
      <c r="K45" s="510"/>
      <c r="L45" s="510"/>
      <c r="M45" s="510"/>
      <c r="N45" s="510"/>
      <c r="O45" s="510"/>
      <c r="P45" s="510"/>
      <c r="Q45" s="510"/>
      <c r="R45" s="510"/>
      <c r="S45" s="510"/>
      <c r="T45" s="510"/>
      <c r="U45" s="510"/>
      <c r="V45" s="510"/>
      <c r="W45" s="510"/>
      <c r="X45" s="510"/>
      <c r="Y45" s="510"/>
      <c r="Z45" s="145"/>
      <c r="AA45" s="127"/>
      <c r="AB45" s="121"/>
      <c r="AC45" s="127"/>
      <c r="AD45" s="127"/>
      <c r="AE45" s="127"/>
      <c r="AF45" s="127"/>
    </row>
    <row r="46" spans="2:32">
      <c r="B46" s="121"/>
      <c r="C46" s="146"/>
      <c r="D46" s="503"/>
      <c r="E46" s="503"/>
      <c r="F46" s="504"/>
      <c r="G46" s="504"/>
      <c r="H46" s="147"/>
      <c r="I46" s="78"/>
      <c r="J46" s="78"/>
      <c r="K46" s="147"/>
      <c r="L46" s="78"/>
      <c r="N46" s="147"/>
      <c r="O46" s="78"/>
      <c r="Q46" s="147"/>
      <c r="R46" s="78"/>
      <c r="T46" s="147"/>
      <c r="U46" s="78"/>
      <c r="V46" s="148"/>
      <c r="Y46" s="151"/>
    </row>
    <row r="47" spans="2:32">
      <c r="Y47" s="151"/>
    </row>
    <row r="48" spans="2:32">
      <c r="Y48" s="151"/>
    </row>
    <row r="49" spans="5:32">
      <c r="Y49" s="151"/>
    </row>
    <row r="50" spans="5:32">
      <c r="Y50" s="151"/>
    </row>
    <row r="51" spans="5:32">
      <c r="L51" s="144"/>
      <c r="N51" s="101"/>
      <c r="O51" s="144"/>
      <c r="Q51" s="152"/>
      <c r="R51" s="149"/>
      <c r="S51" s="150"/>
      <c r="T51" s="151"/>
      <c r="V51" s="78"/>
      <c r="W51" s="79"/>
      <c r="X51" s="78"/>
      <c r="Y51" s="78"/>
      <c r="Z51" s="78"/>
      <c r="AB51" s="101"/>
      <c r="AC51" s="101"/>
      <c r="AD51" s="101"/>
      <c r="AE51" s="101"/>
      <c r="AF51" s="101"/>
    </row>
    <row r="52" spans="5:32">
      <c r="L52" s="144"/>
      <c r="N52" s="101"/>
      <c r="O52" s="144"/>
      <c r="Q52" s="152"/>
      <c r="R52" s="149"/>
      <c r="S52" s="150"/>
      <c r="T52" s="151"/>
      <c r="V52" s="78"/>
      <c r="W52" s="79"/>
      <c r="X52" s="78"/>
      <c r="Y52" s="78"/>
      <c r="Z52" s="78"/>
      <c r="AB52" s="101"/>
      <c r="AC52" s="101"/>
      <c r="AD52" s="101"/>
      <c r="AE52" s="101"/>
      <c r="AF52" s="101"/>
    </row>
    <row r="53" spans="5:32" ht="40.5">
      <c r="E53" s="106"/>
      <c r="F53" s="30">
        <v>737.9</v>
      </c>
      <c r="G53" s="30"/>
      <c r="H53" s="106">
        <v>25.5</v>
      </c>
      <c r="L53" s="144"/>
      <c r="N53" s="101"/>
      <c r="O53" s="144"/>
      <c r="Q53" s="152"/>
      <c r="R53" s="149"/>
      <c r="S53" s="150"/>
      <c r="T53" s="153"/>
      <c r="V53" s="78"/>
      <c r="W53" s="79"/>
      <c r="X53" s="78"/>
      <c r="Y53" s="78"/>
      <c r="Z53" s="78"/>
      <c r="AB53" s="101"/>
      <c r="AC53" s="101"/>
      <c r="AD53" s="101"/>
      <c r="AE53" s="101"/>
      <c r="AF53" s="101"/>
    </row>
    <row r="54" spans="5:32" ht="41.25" thickBot="1">
      <c r="E54" s="139"/>
      <c r="F54" s="140">
        <v>95.5</v>
      </c>
      <c r="G54" s="140"/>
      <c r="H54" s="139">
        <v>31.6</v>
      </c>
      <c r="L54" s="144"/>
      <c r="N54" s="101"/>
      <c r="O54" s="144"/>
      <c r="Q54" s="152"/>
      <c r="R54" s="149"/>
      <c r="S54" s="150"/>
      <c r="T54" s="153"/>
      <c r="V54" s="78"/>
      <c r="W54" s="79"/>
      <c r="X54" s="78"/>
      <c r="Y54" s="78"/>
      <c r="Z54" s="78"/>
      <c r="AB54" s="101"/>
      <c r="AC54" s="101"/>
      <c r="AD54" s="101"/>
      <c r="AE54" s="101"/>
      <c r="AF54" s="101"/>
    </row>
  </sheetData>
  <mergeCells count="19">
    <mergeCell ref="D46:G46"/>
    <mergeCell ref="C29:C34"/>
    <mergeCell ref="V29:V36"/>
    <mergeCell ref="J45:Y45"/>
    <mergeCell ref="V21:V28"/>
    <mergeCell ref="C13:C18"/>
    <mergeCell ref="V13:V20"/>
    <mergeCell ref="B33:B34"/>
    <mergeCell ref="C37:C42"/>
    <mergeCell ref="V37:V44"/>
    <mergeCell ref="B41:B42"/>
    <mergeCell ref="B25:B26"/>
    <mergeCell ref="B17:B18"/>
    <mergeCell ref="C21:C26"/>
    <mergeCell ref="B1:Y1"/>
    <mergeCell ref="B2:G2"/>
    <mergeCell ref="C5:C10"/>
    <mergeCell ref="V5:V12"/>
    <mergeCell ref="B9:B10"/>
  </mergeCells>
  <phoneticPr fontId="19" type="noConversion"/>
  <pageMargins left="0.97" right="0.17" top="0.18" bottom="0.17" header="0.5" footer="0.23"/>
  <pageSetup paperSize="9" scale="41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AH54"/>
  <sheetViews>
    <sheetView view="pageBreakPreview" zoomScale="55" zoomScaleNormal="55" zoomScaleSheetLayoutView="55" workbookViewId="0">
      <selection activeCell="B1" sqref="B1:Y1"/>
    </sheetView>
  </sheetViews>
  <sheetFormatPr defaultRowHeight="20.25"/>
  <cols>
    <col min="1" max="1" width="1.875" style="101" customWidth="1"/>
    <col min="2" max="2" width="4.875" style="143" customWidth="1"/>
    <col min="3" max="3" width="0" style="101" hidden="1" customWidth="1"/>
    <col min="4" max="4" width="17.125" style="101" customWidth="1"/>
    <col min="5" max="5" width="7.125" style="144" customWidth="1"/>
    <col min="6" max="6" width="9.625" style="101" customWidth="1"/>
    <col min="7" max="7" width="18.625" style="101" customWidth="1"/>
    <col min="8" max="8" width="5.625" style="144" customWidth="1"/>
    <col min="9" max="9" width="9.625" style="101" customWidth="1"/>
    <col min="10" max="10" width="18.625" style="101" customWidth="1"/>
    <col min="11" max="11" width="5.625" style="144" customWidth="1"/>
    <col min="12" max="12" width="9.625" style="101" customWidth="1"/>
    <col min="13" max="13" width="18.625" style="101" customWidth="1"/>
    <col min="14" max="14" width="5.625" style="144" customWidth="1"/>
    <col min="15" max="15" width="9.625" style="101" customWidth="1"/>
    <col min="16" max="16" width="18.625" style="101" customWidth="1"/>
    <col min="17" max="17" width="5.625" style="144" customWidth="1"/>
    <col min="18" max="18" width="9.625" style="101" customWidth="1"/>
    <col min="19" max="19" width="18.625" style="101" customWidth="1"/>
    <col min="20" max="20" width="5.625" style="144" customWidth="1"/>
    <col min="21" max="21" width="9.625" style="101" customWidth="1"/>
    <col min="22" max="22" width="5.25" style="152" customWidth="1"/>
    <col min="23" max="23" width="11.75" style="149" customWidth="1"/>
    <col min="24" max="24" width="11.25" style="150" customWidth="1"/>
    <col min="25" max="25" width="6.625" style="153" customWidth="1"/>
    <col min="26" max="26" width="6.625" style="101" customWidth="1"/>
    <col min="27" max="27" width="6.375" style="78" bestFit="1" customWidth="1"/>
    <col min="28" max="28" width="5.375" style="79" bestFit="1" customWidth="1"/>
    <col min="29" max="29" width="8.375" style="78" bestFit="1" customWidth="1"/>
    <col min="30" max="31" width="6.375" style="78" bestFit="1" customWidth="1"/>
    <col min="32" max="32" width="7.375" style="78" bestFit="1" customWidth="1"/>
    <col min="33" max="34" width="9" style="101" customWidth="1"/>
    <col min="35" max="16384" width="9" style="101"/>
  </cols>
  <sheetData>
    <row r="1" spans="2:32" s="65" customFormat="1" ht="38.25">
      <c r="B1" s="512" t="s">
        <v>434</v>
      </c>
      <c r="C1" s="512"/>
      <c r="D1" s="512"/>
      <c r="E1" s="512"/>
      <c r="F1" s="512"/>
      <c r="G1" s="512"/>
      <c r="H1" s="512"/>
      <c r="I1" s="512"/>
      <c r="J1" s="512"/>
      <c r="K1" s="512"/>
      <c r="L1" s="512"/>
      <c r="M1" s="512"/>
      <c r="N1" s="512"/>
      <c r="O1" s="512"/>
      <c r="P1" s="512"/>
      <c r="Q1" s="512"/>
      <c r="R1" s="512"/>
      <c r="S1" s="512"/>
      <c r="T1" s="512"/>
      <c r="U1" s="512"/>
      <c r="V1" s="512"/>
      <c r="W1" s="512"/>
      <c r="X1" s="512"/>
      <c r="Y1" s="512"/>
      <c r="Z1" s="64"/>
      <c r="AB1" s="66"/>
    </row>
    <row r="2" spans="2:32" s="65" customFormat="1" ht="13.5" customHeight="1">
      <c r="B2" s="513"/>
      <c r="C2" s="514"/>
      <c r="D2" s="514"/>
      <c r="E2" s="514"/>
      <c r="F2" s="514"/>
      <c r="G2" s="514"/>
      <c r="H2" s="67"/>
      <c r="I2" s="64"/>
      <c r="J2" s="64"/>
      <c r="K2" s="67"/>
      <c r="L2" s="64"/>
      <c r="M2" s="64"/>
      <c r="N2" s="67"/>
      <c r="O2" s="64"/>
      <c r="P2" s="64"/>
      <c r="Q2" s="67"/>
      <c r="R2" s="64"/>
      <c r="S2" s="64"/>
      <c r="T2" s="67"/>
      <c r="U2" s="64"/>
      <c r="V2" s="68"/>
      <c r="W2" s="69"/>
      <c r="X2" s="70"/>
      <c r="Y2" s="69"/>
      <c r="Z2" s="64"/>
      <c r="AB2" s="66"/>
    </row>
    <row r="3" spans="2:32" s="78" customFormat="1" ht="32.25" customHeight="1" thickBot="1">
      <c r="B3" s="155" t="s">
        <v>40</v>
      </c>
      <c r="C3" s="71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65"/>
      <c r="T3" s="72"/>
      <c r="U3" s="72"/>
      <c r="V3" s="73"/>
      <c r="W3" s="74"/>
      <c r="X3" s="75"/>
      <c r="Y3" s="76"/>
      <c r="Z3" s="77"/>
      <c r="AB3" s="79"/>
    </row>
    <row r="4" spans="2:32" s="93" customFormat="1" ht="157.5">
      <c r="B4" s="80" t="s">
        <v>0</v>
      </c>
      <c r="C4" s="81" t="s">
        <v>1</v>
      </c>
      <c r="D4" s="82" t="s">
        <v>2</v>
      </c>
      <c r="E4" s="83" t="s">
        <v>38</v>
      </c>
      <c r="F4" s="82"/>
      <c r="G4" s="82" t="s">
        <v>3</v>
      </c>
      <c r="H4" s="83" t="s">
        <v>38</v>
      </c>
      <c r="I4" s="82"/>
      <c r="J4" s="82" t="s">
        <v>4</v>
      </c>
      <c r="K4" s="83" t="s">
        <v>38</v>
      </c>
      <c r="L4" s="84"/>
      <c r="M4" s="82" t="s">
        <v>4</v>
      </c>
      <c r="N4" s="83" t="s">
        <v>38</v>
      </c>
      <c r="O4" s="82"/>
      <c r="P4" s="82" t="s">
        <v>4</v>
      </c>
      <c r="Q4" s="83" t="s">
        <v>38</v>
      </c>
      <c r="R4" s="82"/>
      <c r="S4" s="85" t="s">
        <v>5</v>
      </c>
      <c r="T4" s="83" t="s">
        <v>38</v>
      </c>
      <c r="U4" s="82"/>
      <c r="V4" s="157" t="s">
        <v>48</v>
      </c>
      <c r="W4" s="86" t="s">
        <v>6</v>
      </c>
      <c r="X4" s="87" t="s">
        <v>13</v>
      </c>
      <c r="Y4" s="88" t="s">
        <v>14</v>
      </c>
      <c r="Z4" s="89"/>
      <c r="AA4" s="90"/>
      <c r="AB4" s="91"/>
      <c r="AC4" s="92"/>
      <c r="AD4" s="92"/>
      <c r="AE4" s="92"/>
      <c r="AF4" s="92"/>
    </row>
    <row r="5" spans="2:32" s="97" customFormat="1" ht="42" customHeight="1">
      <c r="B5" s="94">
        <v>11</v>
      </c>
      <c r="C5" s="505"/>
      <c r="D5" s="95" t="str">
        <f>'112年11月菜單'!A26</f>
        <v>白米飯+可可饅頭</v>
      </c>
      <c r="E5" s="24" t="s">
        <v>92</v>
      </c>
      <c r="F5" s="25" t="s">
        <v>15</v>
      </c>
      <c r="G5" s="95" t="str">
        <f>'112年11月菜單'!A27</f>
        <v>檸檬雞翅</v>
      </c>
      <c r="H5" s="95" t="s">
        <v>251</v>
      </c>
      <c r="I5" s="25" t="s">
        <v>15</v>
      </c>
      <c r="J5" s="95" t="str">
        <f>'112年11月菜單'!A28</f>
        <v>筍香煨肉</v>
      </c>
      <c r="K5" s="95" t="s">
        <v>189</v>
      </c>
      <c r="L5" s="25" t="s">
        <v>60</v>
      </c>
      <c r="M5" s="95" t="str">
        <f>'112年11月菜單'!A29</f>
        <v>彩椒炒菇</v>
      </c>
      <c r="N5" s="95" t="s">
        <v>356</v>
      </c>
      <c r="O5" s="25" t="s">
        <v>15</v>
      </c>
      <c r="P5" s="95" t="str">
        <f>'112年11月菜單'!A30</f>
        <v>深色蔬菜</v>
      </c>
      <c r="Q5" s="24" t="s">
        <v>43</v>
      </c>
      <c r="R5" s="25" t="s">
        <v>49</v>
      </c>
      <c r="S5" s="95" t="str">
        <f>'112年11月菜單'!A31</f>
        <v>味噌豆腐湯(豆)</v>
      </c>
      <c r="T5" s="95" t="s">
        <v>16</v>
      </c>
      <c r="U5" s="25" t="s">
        <v>15</v>
      </c>
      <c r="V5" s="507"/>
      <c r="W5" s="170" t="s">
        <v>7</v>
      </c>
      <c r="X5" s="96" t="s">
        <v>17</v>
      </c>
      <c r="Y5" s="179">
        <v>5.8</v>
      </c>
      <c r="Z5" s="78"/>
      <c r="AA5" s="78"/>
      <c r="AB5" s="79"/>
      <c r="AC5" s="78" t="s">
        <v>18</v>
      </c>
      <c r="AD5" s="78" t="s">
        <v>19</v>
      </c>
      <c r="AE5" s="78" t="s">
        <v>20</v>
      </c>
      <c r="AF5" s="78" t="s">
        <v>21</v>
      </c>
    </row>
    <row r="6" spans="2:32" ht="27.95" customHeight="1">
      <c r="B6" s="98" t="s">
        <v>8</v>
      </c>
      <c r="C6" s="505"/>
      <c r="D6" s="31" t="s">
        <v>108</v>
      </c>
      <c r="E6" s="28"/>
      <c r="F6" s="29">
        <v>110</v>
      </c>
      <c r="G6" s="389" t="s">
        <v>431</v>
      </c>
      <c r="H6" s="389"/>
      <c r="I6" s="389">
        <v>50</v>
      </c>
      <c r="J6" s="311" t="s">
        <v>410</v>
      </c>
      <c r="K6" s="373"/>
      <c r="L6" s="381">
        <v>50</v>
      </c>
      <c r="M6" s="448" t="s">
        <v>353</v>
      </c>
      <c r="N6" s="449"/>
      <c r="O6" s="448">
        <v>20</v>
      </c>
      <c r="P6" s="30" t="str">
        <f>P5</f>
        <v>深色蔬菜</v>
      </c>
      <c r="Q6" s="31"/>
      <c r="R6" s="30">
        <v>100</v>
      </c>
      <c r="S6" s="373" t="s">
        <v>424</v>
      </c>
      <c r="T6" s="29"/>
      <c r="U6" s="29">
        <v>10</v>
      </c>
      <c r="V6" s="508"/>
      <c r="W6" s="172">
        <f>(Y5*15)+(Y7*5)+(Y10*12)</f>
        <v>97</v>
      </c>
      <c r="X6" s="99" t="s">
        <v>22</v>
      </c>
      <c r="Y6" s="180">
        <f>AB7</f>
        <v>2.7</v>
      </c>
      <c r="Z6" s="77"/>
      <c r="AA6" s="100" t="s">
        <v>23</v>
      </c>
      <c r="AB6" s="79">
        <v>5.7</v>
      </c>
      <c r="AC6" s="79">
        <f>AB6*2</f>
        <v>11.4</v>
      </c>
      <c r="AD6" s="79"/>
      <c r="AE6" s="79">
        <f>AB6*15</f>
        <v>85.5</v>
      </c>
      <c r="AF6" s="79">
        <f>AC6*4+AE6*4</f>
        <v>387.6</v>
      </c>
    </row>
    <row r="7" spans="2:32" ht="27.95" customHeight="1">
      <c r="B7" s="98">
        <v>13</v>
      </c>
      <c r="C7" s="505"/>
      <c r="D7" s="28"/>
      <c r="E7" s="28"/>
      <c r="F7" s="28"/>
      <c r="G7" s="381"/>
      <c r="H7" s="389"/>
      <c r="I7" s="389"/>
      <c r="J7" s="311" t="s">
        <v>417</v>
      </c>
      <c r="K7" s="381"/>
      <c r="L7" s="381">
        <v>30</v>
      </c>
      <c r="M7" s="449" t="s">
        <v>354</v>
      </c>
      <c r="N7" s="450"/>
      <c r="O7" s="448">
        <v>10</v>
      </c>
      <c r="P7" s="29"/>
      <c r="Q7" s="29"/>
      <c r="R7" s="29"/>
      <c r="S7" s="28" t="s">
        <v>172</v>
      </c>
      <c r="T7" s="36"/>
      <c r="U7" s="29" t="s">
        <v>173</v>
      </c>
      <c r="V7" s="508"/>
      <c r="W7" s="174" t="s">
        <v>9</v>
      </c>
      <c r="X7" s="102" t="s">
        <v>24</v>
      </c>
      <c r="Y7" s="180">
        <v>2</v>
      </c>
      <c r="Z7" s="78"/>
      <c r="AA7" s="103" t="s">
        <v>25</v>
      </c>
      <c r="AB7" s="79">
        <v>2.7</v>
      </c>
      <c r="AC7" s="104">
        <f>AB7*7</f>
        <v>18.900000000000002</v>
      </c>
      <c r="AD7" s="79">
        <f>AB7*5</f>
        <v>13.5</v>
      </c>
      <c r="AE7" s="79" t="s">
        <v>26</v>
      </c>
      <c r="AF7" s="105">
        <f>AC7*4+AD7*9</f>
        <v>197.10000000000002</v>
      </c>
    </row>
    <row r="8" spans="2:32" ht="27.95" customHeight="1">
      <c r="B8" s="98" t="s">
        <v>10</v>
      </c>
      <c r="C8" s="505"/>
      <c r="D8" s="28"/>
      <c r="E8" s="28"/>
      <c r="F8" s="28"/>
      <c r="G8" s="388"/>
      <c r="H8" s="390"/>
      <c r="I8" s="389"/>
      <c r="J8" s="373" t="s">
        <v>318</v>
      </c>
      <c r="K8" s="373"/>
      <c r="L8" s="381">
        <v>10</v>
      </c>
      <c r="M8" s="448" t="s">
        <v>355</v>
      </c>
      <c r="N8" s="449"/>
      <c r="O8" s="448">
        <v>10</v>
      </c>
      <c r="P8" s="29"/>
      <c r="Q8" s="236"/>
      <c r="R8" s="237"/>
      <c r="S8" s="210"/>
      <c r="T8" s="236"/>
      <c r="U8" s="29"/>
      <c r="V8" s="508"/>
      <c r="W8" s="172">
        <f>(Y6*5)+(Y8*5)+(Y10*8)</f>
        <v>27.5</v>
      </c>
      <c r="X8" s="102" t="s">
        <v>27</v>
      </c>
      <c r="Y8" s="180">
        <v>2.8</v>
      </c>
      <c r="Z8" s="77"/>
      <c r="AA8" s="78" t="s">
        <v>28</v>
      </c>
      <c r="AB8" s="79">
        <v>2.2999999999999998</v>
      </c>
      <c r="AC8" s="79">
        <f>AB8*1</f>
        <v>2.2999999999999998</v>
      </c>
      <c r="AD8" s="79" t="s">
        <v>26</v>
      </c>
      <c r="AE8" s="79">
        <f>AB8*5</f>
        <v>11.5</v>
      </c>
      <c r="AF8" s="79">
        <f>AC8*4+AE8*4</f>
        <v>55.2</v>
      </c>
    </row>
    <row r="9" spans="2:32" ht="27.95" customHeight="1">
      <c r="B9" s="506" t="s">
        <v>88</v>
      </c>
      <c r="C9" s="505"/>
      <c r="D9" s="28"/>
      <c r="E9" s="28"/>
      <c r="F9" s="28"/>
      <c r="G9" s="389"/>
      <c r="H9" s="390"/>
      <c r="I9" s="389"/>
      <c r="J9" s="381"/>
      <c r="K9" s="390"/>
      <c r="L9" s="388"/>
      <c r="M9" s="449"/>
      <c r="N9" s="447"/>
      <c r="O9" s="448"/>
      <c r="P9" s="449"/>
      <c r="Q9" s="29"/>
      <c r="R9" s="30"/>
      <c r="S9" s="28"/>
      <c r="T9" s="36"/>
      <c r="U9" s="29"/>
      <c r="V9" s="508"/>
      <c r="W9" s="174" t="s">
        <v>11</v>
      </c>
      <c r="X9" s="102" t="s">
        <v>30</v>
      </c>
      <c r="Y9" s="180">
        <f>AB10</f>
        <v>0</v>
      </c>
      <c r="Z9" s="78"/>
      <c r="AA9" s="78" t="s">
        <v>31</v>
      </c>
      <c r="AB9" s="79">
        <v>2.5</v>
      </c>
      <c r="AC9" s="79"/>
      <c r="AD9" s="79">
        <f>AB9*5</f>
        <v>12.5</v>
      </c>
      <c r="AE9" s="79" t="s">
        <v>26</v>
      </c>
      <c r="AF9" s="79">
        <f>AD9*9</f>
        <v>112.5</v>
      </c>
    </row>
    <row r="10" spans="2:32" ht="27.95" customHeight="1">
      <c r="B10" s="506"/>
      <c r="C10" s="505"/>
      <c r="D10" s="28"/>
      <c r="E10" s="28"/>
      <c r="F10" s="28"/>
      <c r="G10" s="386"/>
      <c r="H10" s="390"/>
      <c r="I10" s="389"/>
      <c r="J10" s="389"/>
      <c r="K10" s="390"/>
      <c r="L10" s="388"/>
      <c r="M10" s="381"/>
      <c r="N10" s="388"/>
      <c r="O10" s="389"/>
      <c r="P10" s="29"/>
      <c r="Q10" s="36"/>
      <c r="R10" s="29"/>
      <c r="S10" s="303"/>
      <c r="T10" s="30"/>
      <c r="U10" s="28"/>
      <c r="V10" s="508"/>
      <c r="W10" s="172">
        <f>(Y5*2)+(Y6*7)+(Y7*1)+(Y10*8)</f>
        <v>32.5</v>
      </c>
      <c r="X10" s="154" t="s">
        <v>39</v>
      </c>
      <c r="Y10" s="180">
        <v>0</v>
      </c>
      <c r="Z10" s="77"/>
      <c r="AA10" s="78" t="s">
        <v>32</v>
      </c>
      <c r="AE10" s="78">
        <f>AB10*15</f>
        <v>0</v>
      </c>
    </row>
    <row r="11" spans="2:32" ht="27.95" customHeight="1">
      <c r="B11" s="108" t="s">
        <v>33</v>
      </c>
      <c r="C11" s="109"/>
      <c r="D11" s="28"/>
      <c r="E11" s="36"/>
      <c r="F11" s="28"/>
      <c r="G11" s="30"/>
      <c r="H11" s="106"/>
      <c r="I11" s="30"/>
      <c r="J11" s="30"/>
      <c r="K11" s="106"/>
      <c r="L11" s="29"/>
      <c r="M11" s="376"/>
      <c r="N11" s="374"/>
      <c r="O11" s="375"/>
      <c r="P11" s="29"/>
      <c r="Q11" s="36"/>
      <c r="R11" s="29"/>
      <c r="S11" s="28"/>
      <c r="T11" s="28"/>
      <c r="U11" s="28"/>
      <c r="V11" s="508"/>
      <c r="W11" s="174" t="s">
        <v>12</v>
      </c>
      <c r="X11" s="110"/>
      <c r="Y11" s="180"/>
      <c r="Z11" s="78"/>
      <c r="AC11" s="78">
        <f>SUM(AC6:AC10)</f>
        <v>32.6</v>
      </c>
      <c r="AD11" s="78">
        <f>SUM(AD6:AD10)</f>
        <v>26</v>
      </c>
      <c r="AE11" s="78">
        <f>SUM(AE6:AE10)</f>
        <v>97</v>
      </c>
      <c r="AF11" s="78">
        <f>AC11*4+AD11*9+AE11*4</f>
        <v>752.4</v>
      </c>
    </row>
    <row r="12" spans="2:32" ht="27.95" customHeight="1">
      <c r="B12" s="111"/>
      <c r="C12" s="112"/>
      <c r="D12" s="106"/>
      <c r="E12" s="106"/>
      <c r="F12" s="30"/>
      <c r="G12" s="30"/>
      <c r="H12" s="106"/>
      <c r="I12" s="30"/>
      <c r="J12" s="30"/>
      <c r="K12" s="106"/>
      <c r="L12" s="30"/>
      <c r="M12" s="29"/>
      <c r="N12" s="36"/>
      <c r="O12" s="29"/>
      <c r="P12" s="30"/>
      <c r="Q12" s="106"/>
      <c r="R12" s="30"/>
      <c r="S12" s="28"/>
      <c r="T12" s="30"/>
      <c r="U12" s="31"/>
      <c r="V12" s="509"/>
      <c r="W12" s="172">
        <f>(W6*4)+(W8*9)+(W10*4)</f>
        <v>765.5</v>
      </c>
      <c r="X12" s="117"/>
      <c r="Y12" s="180"/>
      <c r="Z12" s="77"/>
      <c r="AC12" s="113">
        <f>AC11*4/AF11</f>
        <v>0.17331206804891017</v>
      </c>
      <c r="AD12" s="113">
        <f>AD11*9/AF11</f>
        <v>0.31100478468899523</v>
      </c>
      <c r="AE12" s="113">
        <f>AE11*4/AF11</f>
        <v>0.51568314726209463</v>
      </c>
    </row>
    <row r="13" spans="2:32" s="97" customFormat="1" ht="42" customHeight="1">
      <c r="B13" s="94">
        <v>11</v>
      </c>
      <c r="C13" s="505"/>
      <c r="D13" s="95" t="str">
        <f>'112年11月菜單'!E26</f>
        <v>五穀飯</v>
      </c>
      <c r="E13" s="24" t="s">
        <v>92</v>
      </c>
      <c r="F13" s="25" t="s">
        <v>15</v>
      </c>
      <c r="G13" s="95" t="str">
        <f>'112年11月菜單'!E27</f>
        <v>三杯咕咕雞(冷)</v>
      </c>
      <c r="H13" s="95" t="s">
        <v>111</v>
      </c>
      <c r="I13" s="25" t="s">
        <v>15</v>
      </c>
      <c r="J13" s="95" t="str">
        <f>'112年11月菜單'!E28</f>
        <v>香蔥吉拿棒(冷)</v>
      </c>
      <c r="K13" s="95" t="s">
        <v>193</v>
      </c>
      <c r="L13" s="25" t="s">
        <v>15</v>
      </c>
      <c r="M13" s="95" t="str">
        <f>'112年11月菜單'!E29</f>
        <v>熱炒甜不辣(加豆)</v>
      </c>
      <c r="N13" s="95" t="s">
        <v>228</v>
      </c>
      <c r="O13" s="25" t="s">
        <v>15</v>
      </c>
      <c r="P13" s="95" t="str">
        <f>'112年11月菜單'!E30</f>
        <v>淺色蔬菜</v>
      </c>
      <c r="Q13" s="24" t="s">
        <v>43</v>
      </c>
      <c r="R13" s="25" t="s">
        <v>15</v>
      </c>
      <c r="S13" s="95" t="str">
        <f>'112年11月菜單'!E31</f>
        <v>甜甜紅豆湯</v>
      </c>
      <c r="T13" s="95" t="s">
        <v>16</v>
      </c>
      <c r="U13" s="25" t="s">
        <v>15</v>
      </c>
      <c r="V13" s="507"/>
      <c r="W13" s="170" t="s">
        <v>7</v>
      </c>
      <c r="X13" s="96" t="s">
        <v>50</v>
      </c>
      <c r="Y13" s="179">
        <f>AB14</f>
        <v>5.8</v>
      </c>
      <c r="Z13" s="78"/>
      <c r="AA13" s="78"/>
      <c r="AB13" s="79"/>
      <c r="AC13" s="78" t="s">
        <v>18</v>
      </c>
      <c r="AD13" s="78" t="s">
        <v>19</v>
      </c>
      <c r="AE13" s="78" t="s">
        <v>20</v>
      </c>
      <c r="AF13" s="78" t="s">
        <v>21</v>
      </c>
    </row>
    <row r="14" spans="2:32" ht="27.95" customHeight="1">
      <c r="B14" s="98" t="s">
        <v>8</v>
      </c>
      <c r="C14" s="505"/>
      <c r="D14" s="31" t="s">
        <v>108</v>
      </c>
      <c r="E14" s="30"/>
      <c r="F14" s="30">
        <v>70</v>
      </c>
      <c r="G14" s="378" t="s">
        <v>409</v>
      </c>
      <c r="H14" s="230"/>
      <c r="I14" s="229">
        <v>50</v>
      </c>
      <c r="J14" s="385" t="s">
        <v>194</v>
      </c>
      <c r="K14" s="385" t="s">
        <v>195</v>
      </c>
      <c r="L14" s="384">
        <v>30</v>
      </c>
      <c r="M14" s="313" t="s">
        <v>231</v>
      </c>
      <c r="N14" s="312" t="s">
        <v>232</v>
      </c>
      <c r="O14" s="312">
        <v>40</v>
      </c>
      <c r="P14" s="30" t="str">
        <f>P13</f>
        <v>淺色蔬菜</v>
      </c>
      <c r="Q14" s="31"/>
      <c r="R14" s="30">
        <v>120</v>
      </c>
      <c r="S14" s="316" t="s">
        <v>197</v>
      </c>
      <c r="T14" s="316"/>
      <c r="U14" s="316">
        <v>20</v>
      </c>
      <c r="V14" s="508"/>
      <c r="W14" s="172">
        <f>(Y13*15)+(Y15*5)+(Y18*12)</f>
        <v>97</v>
      </c>
      <c r="X14" s="99" t="s">
        <v>51</v>
      </c>
      <c r="Y14" s="180">
        <f>AB15</f>
        <v>2.8</v>
      </c>
      <c r="Z14" s="77"/>
      <c r="AA14" s="100" t="s">
        <v>23</v>
      </c>
      <c r="AB14" s="79">
        <v>5.8</v>
      </c>
      <c r="AC14" s="79">
        <f>AB14*2</f>
        <v>11.6</v>
      </c>
      <c r="AD14" s="79"/>
      <c r="AE14" s="79">
        <f>AB14*15</f>
        <v>87</v>
      </c>
      <c r="AF14" s="79">
        <f>AC14*4+AE14*4</f>
        <v>394.4</v>
      </c>
    </row>
    <row r="15" spans="2:32" ht="27.95" customHeight="1">
      <c r="B15" s="98">
        <v>14</v>
      </c>
      <c r="C15" s="505"/>
      <c r="D15" s="30" t="s">
        <v>116</v>
      </c>
      <c r="E15" s="30"/>
      <c r="F15" s="30">
        <v>35</v>
      </c>
      <c r="G15" s="381" t="s">
        <v>96</v>
      </c>
      <c r="H15" s="390"/>
      <c r="I15" s="389">
        <v>20</v>
      </c>
      <c r="J15" s="385"/>
      <c r="K15" s="383"/>
      <c r="L15" s="384"/>
      <c r="M15" s="312" t="s">
        <v>320</v>
      </c>
      <c r="N15" s="312" t="s">
        <v>317</v>
      </c>
      <c r="O15" s="312">
        <v>20</v>
      </c>
      <c r="P15" s="29"/>
      <c r="Q15" s="29"/>
      <c r="R15" s="29"/>
      <c r="S15" s="28"/>
      <c r="T15" s="28"/>
      <c r="U15" s="28"/>
      <c r="V15" s="508"/>
      <c r="W15" s="174" t="s">
        <v>9</v>
      </c>
      <c r="X15" s="102" t="s">
        <v>52</v>
      </c>
      <c r="Y15" s="180">
        <v>2</v>
      </c>
      <c r="Z15" s="78"/>
      <c r="AA15" s="103" t="s">
        <v>25</v>
      </c>
      <c r="AB15" s="79">
        <v>2.8</v>
      </c>
      <c r="AC15" s="104">
        <f>AB15*7</f>
        <v>19.599999999999998</v>
      </c>
      <c r="AD15" s="79">
        <f>AB15*5</f>
        <v>14</v>
      </c>
      <c r="AE15" s="79" t="s">
        <v>26</v>
      </c>
      <c r="AF15" s="105">
        <f>AC15*4+AD15*9</f>
        <v>204.39999999999998</v>
      </c>
    </row>
    <row r="16" spans="2:32" ht="27.95" customHeight="1">
      <c r="B16" s="98" t="s">
        <v>10</v>
      </c>
      <c r="C16" s="505"/>
      <c r="D16" s="36"/>
      <c r="E16" s="36"/>
      <c r="F16" s="29"/>
      <c r="G16" s="227" t="s">
        <v>319</v>
      </c>
      <c r="H16" s="385" t="s">
        <v>381</v>
      </c>
      <c r="I16" s="229">
        <v>20</v>
      </c>
      <c r="J16" s="316"/>
      <c r="K16" s="282"/>
      <c r="L16" s="316"/>
      <c r="M16" s="249"/>
      <c r="N16" s="36"/>
      <c r="O16" s="30"/>
      <c r="P16" s="29"/>
      <c r="Q16" s="36"/>
      <c r="R16" s="29"/>
      <c r="S16" s="377"/>
      <c r="T16" s="29"/>
      <c r="U16" s="29"/>
      <c r="V16" s="508"/>
      <c r="W16" s="172">
        <f>(Y14*5)+(Y16*5)+(Y18*8)</f>
        <v>26.5</v>
      </c>
      <c r="X16" s="102" t="s">
        <v>53</v>
      </c>
      <c r="Y16" s="180">
        <f>AB17</f>
        <v>2.5</v>
      </c>
      <c r="Z16" s="77"/>
      <c r="AA16" s="78" t="s">
        <v>28</v>
      </c>
      <c r="AB16" s="79">
        <v>2.2000000000000002</v>
      </c>
      <c r="AC16" s="79">
        <f>AB16*1</f>
        <v>2.2000000000000002</v>
      </c>
      <c r="AD16" s="79" t="s">
        <v>26</v>
      </c>
      <c r="AE16" s="79">
        <f>AB16*5</f>
        <v>11</v>
      </c>
      <c r="AF16" s="79">
        <f>AC16*4+AE16*4</f>
        <v>52.8</v>
      </c>
    </row>
    <row r="17" spans="2:34" ht="27.95" customHeight="1">
      <c r="B17" s="506" t="s">
        <v>35</v>
      </c>
      <c r="C17" s="505"/>
      <c r="D17" s="36"/>
      <c r="E17" s="36"/>
      <c r="F17" s="29"/>
      <c r="G17" s="386"/>
      <c r="H17" s="370"/>
      <c r="I17" s="388"/>
      <c r="J17" s="30"/>
      <c r="K17" s="36"/>
      <c r="L17" s="30"/>
      <c r="M17" s="30"/>
      <c r="N17" s="31"/>
      <c r="O17" s="30"/>
      <c r="P17" s="29"/>
      <c r="Q17" s="36"/>
      <c r="R17" s="29"/>
      <c r="S17" s="28"/>
      <c r="T17" s="29"/>
      <c r="U17" s="29"/>
      <c r="V17" s="508"/>
      <c r="W17" s="174" t="s">
        <v>11</v>
      </c>
      <c r="X17" s="102" t="s">
        <v>54</v>
      </c>
      <c r="Y17" s="180">
        <f>AB18</f>
        <v>0</v>
      </c>
      <c r="Z17" s="78"/>
      <c r="AA17" s="78" t="s">
        <v>31</v>
      </c>
      <c r="AB17" s="79">
        <v>2.5</v>
      </c>
      <c r="AC17" s="79"/>
      <c r="AD17" s="79">
        <f>AB17*5</f>
        <v>12.5</v>
      </c>
      <c r="AE17" s="79" t="s">
        <v>26</v>
      </c>
      <c r="AF17" s="79">
        <f>AD17*9</f>
        <v>112.5</v>
      </c>
    </row>
    <row r="18" spans="2:34" ht="27.95" customHeight="1">
      <c r="B18" s="506"/>
      <c r="C18" s="505"/>
      <c r="D18" s="36"/>
      <c r="E18" s="36"/>
      <c r="F18" s="29"/>
      <c r="G18" s="231"/>
      <c r="H18" s="36"/>
      <c r="I18" s="29"/>
      <c r="J18" s="30"/>
      <c r="K18" s="36"/>
      <c r="L18" s="30"/>
      <c r="M18" s="31"/>
      <c r="N18" s="31"/>
      <c r="O18" s="30"/>
      <c r="P18" s="29"/>
      <c r="Q18" s="36"/>
      <c r="R18" s="29"/>
      <c r="S18" s="28"/>
      <c r="T18" s="36"/>
      <c r="U18" s="29"/>
      <c r="V18" s="508"/>
      <c r="W18" s="172">
        <f>(Y13*2)+(Y14*7)+(Y15*1)+(Y18*8)</f>
        <v>33.199999999999996</v>
      </c>
      <c r="X18" s="154" t="s">
        <v>55</v>
      </c>
      <c r="Y18" s="180">
        <v>0</v>
      </c>
      <c r="Z18" s="77"/>
      <c r="AA18" s="78" t="s">
        <v>32</v>
      </c>
      <c r="AE18" s="78">
        <f>AB18*15</f>
        <v>0</v>
      </c>
    </row>
    <row r="19" spans="2:34" ht="27.95" customHeight="1">
      <c r="B19" s="108" t="s">
        <v>33</v>
      </c>
      <c r="C19" s="109"/>
      <c r="D19" s="36"/>
      <c r="E19" s="36"/>
      <c r="F19" s="29"/>
      <c r="G19" s="231"/>
      <c r="H19" s="36"/>
      <c r="I19" s="29"/>
      <c r="J19" s="159"/>
      <c r="K19" s="30"/>
      <c r="L19" s="29"/>
      <c r="M19" s="31"/>
      <c r="N19" s="106"/>
      <c r="O19" s="30"/>
      <c r="P19" s="29"/>
      <c r="Q19" s="36"/>
      <c r="R19" s="29"/>
      <c r="S19" s="29"/>
      <c r="T19" s="36"/>
      <c r="U19" s="29"/>
      <c r="V19" s="508"/>
      <c r="W19" s="174" t="s">
        <v>12</v>
      </c>
      <c r="X19" s="110"/>
      <c r="Y19" s="180"/>
      <c r="Z19" s="78"/>
      <c r="AC19" s="78">
        <f>SUM(AC14:AC18)</f>
        <v>33.4</v>
      </c>
      <c r="AD19" s="78">
        <f>SUM(AD14:AD18)</f>
        <v>26.5</v>
      </c>
      <c r="AE19" s="78">
        <f>SUM(AE14:AE18)</f>
        <v>98</v>
      </c>
      <c r="AF19" s="78">
        <f>AC19*4+AD19*9+AE19*4</f>
        <v>764.1</v>
      </c>
    </row>
    <row r="20" spans="2:34" ht="27.95" customHeight="1">
      <c r="B20" s="111"/>
      <c r="C20" s="112"/>
      <c r="D20" s="106"/>
      <c r="E20" s="106"/>
      <c r="F20" s="30"/>
      <c r="G20" s="30"/>
      <c r="H20" s="106"/>
      <c r="I20" s="30"/>
      <c r="J20" s="30"/>
      <c r="K20" s="106"/>
      <c r="L20" s="30"/>
      <c r="M20" s="30"/>
      <c r="N20" s="106"/>
      <c r="O20" s="30"/>
      <c r="P20" s="30"/>
      <c r="Q20" s="106"/>
      <c r="R20" s="30"/>
      <c r="S20" s="30"/>
      <c r="T20" s="106"/>
      <c r="U20" s="30"/>
      <c r="V20" s="509"/>
      <c r="W20" s="172">
        <f>(W14*4)+(W16*9)+(W18*4)</f>
        <v>759.3</v>
      </c>
      <c r="X20" s="107"/>
      <c r="Y20" s="180"/>
      <c r="Z20" s="77"/>
      <c r="AC20" s="113">
        <f>AC19*4/AF19</f>
        <v>0.17484622431618896</v>
      </c>
      <c r="AD20" s="113">
        <f>AD19*9/AF19</f>
        <v>0.31213191990577149</v>
      </c>
      <c r="AE20" s="113">
        <f>AE19*4/AF19</f>
        <v>0.51302185577803949</v>
      </c>
    </row>
    <row r="21" spans="2:34" s="97" customFormat="1" ht="42" customHeight="1">
      <c r="B21" s="94">
        <v>11</v>
      </c>
      <c r="C21" s="505"/>
      <c r="D21" s="95" t="str">
        <f>'112年11月菜單'!I26</f>
        <v>白米飯</v>
      </c>
      <c r="E21" s="95" t="s">
        <v>102</v>
      </c>
      <c r="F21" s="25" t="s">
        <v>15</v>
      </c>
      <c r="G21" s="95" t="str">
        <f>'112年11月菜單'!I27</f>
        <v>卡啦腿排(炸)</v>
      </c>
      <c r="H21" s="95" t="s">
        <v>380</v>
      </c>
      <c r="I21" s="25" t="s">
        <v>15</v>
      </c>
      <c r="J21" s="416" t="str">
        <f>'112年11月菜單'!I28</f>
        <v>家常小菜(豆)</v>
      </c>
      <c r="K21" s="95" t="s">
        <v>324</v>
      </c>
      <c r="L21" s="25" t="s">
        <v>15</v>
      </c>
      <c r="M21" s="95" t="str">
        <f>'112年11月菜單'!I29</f>
        <v>五香滷蛋</v>
      </c>
      <c r="N21" s="436" t="s">
        <v>227</v>
      </c>
      <c r="O21" s="25" t="s">
        <v>15</v>
      </c>
      <c r="P21" s="95" t="str">
        <f>'112年11月菜單'!I30</f>
        <v>深色蔬菜</v>
      </c>
      <c r="Q21" s="24" t="s">
        <v>43</v>
      </c>
      <c r="R21" s="25" t="s">
        <v>15</v>
      </c>
      <c r="S21" s="95" t="str">
        <f>'112年11月菜單'!I31</f>
        <v>菜頭湯</v>
      </c>
      <c r="T21" s="95" t="s">
        <v>16</v>
      </c>
      <c r="U21" s="25" t="s">
        <v>15</v>
      </c>
      <c r="V21" s="507"/>
      <c r="W21" s="170" t="s">
        <v>7</v>
      </c>
      <c r="X21" s="96" t="s">
        <v>17</v>
      </c>
      <c r="Y21" s="135">
        <v>5.5</v>
      </c>
      <c r="Z21" s="78"/>
      <c r="AA21" s="78"/>
      <c r="AB21" s="79"/>
      <c r="AC21" s="78" t="s">
        <v>18</v>
      </c>
      <c r="AD21" s="78" t="s">
        <v>19</v>
      </c>
      <c r="AE21" s="78" t="s">
        <v>20</v>
      </c>
      <c r="AF21" s="78" t="s">
        <v>21</v>
      </c>
    </row>
    <row r="22" spans="2:34" s="122" customFormat="1" ht="27.75" customHeight="1">
      <c r="B22" s="98" t="s">
        <v>8</v>
      </c>
      <c r="C22" s="505"/>
      <c r="D22" s="31" t="s">
        <v>108</v>
      </c>
      <c r="E22" s="28"/>
      <c r="F22" s="29">
        <v>110</v>
      </c>
      <c r="G22" s="30" t="s">
        <v>422</v>
      </c>
      <c r="H22" s="31"/>
      <c r="I22" s="161">
        <v>50</v>
      </c>
      <c r="J22" s="421" t="s">
        <v>322</v>
      </c>
      <c r="K22" s="383"/>
      <c r="L22" s="384">
        <v>20</v>
      </c>
      <c r="M22" s="389" t="s">
        <v>171</v>
      </c>
      <c r="N22" s="381"/>
      <c r="O22" s="389">
        <v>40</v>
      </c>
      <c r="P22" s="30" t="str">
        <f>P21</f>
        <v>深色蔬菜</v>
      </c>
      <c r="Q22" s="31"/>
      <c r="R22" s="30">
        <v>100</v>
      </c>
      <c r="S22" s="373" t="s">
        <v>137</v>
      </c>
      <c r="T22" s="316"/>
      <c r="U22" s="316">
        <v>20</v>
      </c>
      <c r="V22" s="508"/>
      <c r="W22" s="172">
        <f>(Y21*15)+(Y23*5)+(Y26*12)</f>
        <v>94.9</v>
      </c>
      <c r="X22" s="99" t="s">
        <v>22</v>
      </c>
      <c r="Y22" s="136">
        <v>2.9</v>
      </c>
      <c r="Z22" s="119"/>
      <c r="AA22" s="120" t="s">
        <v>23</v>
      </c>
      <c r="AB22" s="121">
        <v>5.7</v>
      </c>
      <c r="AC22" s="121">
        <f>AB22*2</f>
        <v>11.4</v>
      </c>
      <c r="AD22" s="121"/>
      <c r="AE22" s="121">
        <f>AB22*15</f>
        <v>85.5</v>
      </c>
      <c r="AF22" s="121">
        <f>AC22*4+AE22*4</f>
        <v>387.6</v>
      </c>
    </row>
    <row r="23" spans="2:34" s="122" customFormat="1" ht="27.95" customHeight="1">
      <c r="B23" s="118">
        <v>15</v>
      </c>
      <c r="C23" s="505"/>
      <c r="D23" s="29"/>
      <c r="E23" s="29"/>
      <c r="F23" s="29"/>
      <c r="G23" s="30"/>
      <c r="H23" s="31"/>
      <c r="I23" s="161"/>
      <c r="J23" s="422" t="s">
        <v>323</v>
      </c>
      <c r="K23" s="385" t="s">
        <v>317</v>
      </c>
      <c r="L23" s="384">
        <v>20</v>
      </c>
      <c r="M23" s="411"/>
      <c r="N23" s="417"/>
      <c r="O23" s="413"/>
      <c r="P23" s="29"/>
      <c r="Q23" s="29"/>
      <c r="R23" s="29"/>
      <c r="S23" s="321"/>
      <c r="T23" s="322"/>
      <c r="U23" s="320"/>
      <c r="V23" s="508"/>
      <c r="W23" s="174" t="s">
        <v>9</v>
      </c>
      <c r="X23" s="102" t="s">
        <v>24</v>
      </c>
      <c r="Y23" s="136">
        <v>2</v>
      </c>
      <c r="Z23" s="123"/>
      <c r="AA23" s="124" t="s">
        <v>25</v>
      </c>
      <c r="AB23" s="121">
        <v>2.5</v>
      </c>
      <c r="AC23" s="125">
        <f>AB23*7</f>
        <v>17.5</v>
      </c>
      <c r="AD23" s="121">
        <f>AB23*5</f>
        <v>12.5</v>
      </c>
      <c r="AE23" s="121" t="s">
        <v>26</v>
      </c>
      <c r="AF23" s="126">
        <f>AC23*4+AD23*9</f>
        <v>182.5</v>
      </c>
    </row>
    <row r="24" spans="2:34" s="122" customFormat="1" ht="27.95" customHeight="1">
      <c r="B24" s="118" t="s">
        <v>10</v>
      </c>
      <c r="C24" s="505"/>
      <c r="D24" s="29"/>
      <c r="E24" s="36"/>
      <c r="F24" s="29"/>
      <c r="G24" s="30"/>
      <c r="H24" s="31"/>
      <c r="I24" s="161"/>
      <c r="J24" s="423"/>
      <c r="K24" s="383"/>
      <c r="L24" s="384"/>
      <c r="M24" s="411"/>
      <c r="N24" s="417"/>
      <c r="O24" s="413"/>
      <c r="P24" s="29"/>
      <c r="Q24" s="36"/>
      <c r="R24" s="29"/>
      <c r="S24" s="303"/>
      <c r="T24" s="106"/>
      <c r="U24" s="30"/>
      <c r="V24" s="508"/>
      <c r="W24" s="172">
        <f>(Y22*5)+(Y24*5)+(Y26*8)</f>
        <v>28.6</v>
      </c>
      <c r="X24" s="102" t="s">
        <v>27</v>
      </c>
      <c r="Y24" s="136">
        <f>AB25</f>
        <v>2.5</v>
      </c>
      <c r="Z24" s="119"/>
      <c r="AA24" s="127" t="s">
        <v>28</v>
      </c>
      <c r="AB24" s="121">
        <v>2</v>
      </c>
      <c r="AC24" s="121">
        <f>AB24*1</f>
        <v>2</v>
      </c>
      <c r="AD24" s="121" t="s">
        <v>26</v>
      </c>
      <c r="AE24" s="121">
        <f>AB24*5</f>
        <v>10</v>
      </c>
      <c r="AF24" s="121">
        <f>AC24*4+AE24*4</f>
        <v>48</v>
      </c>
    </row>
    <row r="25" spans="2:34" s="122" customFormat="1" ht="27.95" customHeight="1">
      <c r="B25" s="511" t="s">
        <v>36</v>
      </c>
      <c r="C25" s="505"/>
      <c r="D25" s="29"/>
      <c r="E25" s="198"/>
      <c r="F25" s="29"/>
      <c r="G25" s="249"/>
      <c r="H25" s="28"/>
      <c r="I25" s="166"/>
      <c r="J25" s="423"/>
      <c r="K25" s="383"/>
      <c r="L25" s="384"/>
      <c r="M25" s="411"/>
      <c r="N25" s="418"/>
      <c r="O25" s="414"/>
      <c r="P25" s="31"/>
      <c r="Q25" s="31"/>
      <c r="R25" s="31"/>
      <c r="S25" s="29"/>
      <c r="T25" s="36"/>
      <c r="U25" s="29"/>
      <c r="V25" s="508"/>
      <c r="W25" s="174" t="s">
        <v>11</v>
      </c>
      <c r="X25" s="102" t="s">
        <v>30</v>
      </c>
      <c r="Y25" s="136">
        <f>AB26</f>
        <v>0</v>
      </c>
      <c r="Z25" s="123"/>
      <c r="AA25" s="127" t="s">
        <v>31</v>
      </c>
      <c r="AB25" s="121">
        <v>2.5</v>
      </c>
      <c r="AC25" s="121"/>
      <c r="AD25" s="121">
        <f>AB25*5</f>
        <v>12.5</v>
      </c>
      <c r="AE25" s="121" t="s">
        <v>26</v>
      </c>
      <c r="AF25" s="121">
        <f>AD25*9</f>
        <v>112.5</v>
      </c>
    </row>
    <row r="26" spans="2:34" s="122" customFormat="1" ht="27.95" customHeight="1">
      <c r="B26" s="511"/>
      <c r="C26" s="505"/>
      <c r="D26" s="29"/>
      <c r="E26" s="36"/>
      <c r="F26" s="29"/>
      <c r="G26" s="47"/>
      <c r="H26" s="36"/>
      <c r="I26" s="166"/>
      <c r="J26" s="423"/>
      <c r="K26" s="383"/>
      <c r="L26" s="384"/>
      <c r="M26" s="411"/>
      <c r="N26" s="417"/>
      <c r="O26" s="413"/>
      <c r="P26" s="31"/>
      <c r="Q26" s="31"/>
      <c r="R26" s="31"/>
      <c r="S26" s="29"/>
      <c r="T26" s="36"/>
      <c r="U26" s="29"/>
      <c r="V26" s="508"/>
      <c r="W26" s="172">
        <f>(Y21*2)+(Y22*7)+(Y23*1)+(Y26*8)</f>
        <v>34.9</v>
      </c>
      <c r="X26" s="154" t="s">
        <v>39</v>
      </c>
      <c r="Y26" s="136">
        <v>0.2</v>
      </c>
      <c r="Z26" s="119"/>
      <c r="AA26" s="127" t="s">
        <v>32</v>
      </c>
      <c r="AB26" s="121"/>
      <c r="AC26" s="127"/>
      <c r="AD26" s="127"/>
      <c r="AE26" s="127">
        <f>AB26*15</f>
        <v>0</v>
      </c>
      <c r="AF26" s="127"/>
    </row>
    <row r="27" spans="2:34" s="122" customFormat="1" ht="27.95" customHeight="1">
      <c r="B27" s="129" t="s">
        <v>33</v>
      </c>
      <c r="C27" s="130"/>
      <c r="D27" s="29"/>
      <c r="E27" s="36"/>
      <c r="F27" s="29"/>
      <c r="G27" s="29"/>
      <c r="H27" s="36"/>
      <c r="I27" s="166"/>
      <c r="J27" s="213"/>
      <c r="K27" s="167"/>
      <c r="L27" s="29"/>
      <c r="N27" s="419"/>
      <c r="O27" s="415"/>
      <c r="P27" s="31"/>
      <c r="Q27" s="106"/>
      <c r="R27" s="30"/>
      <c r="S27" s="29"/>
      <c r="T27" s="36"/>
      <c r="U27" s="29"/>
      <c r="V27" s="508"/>
      <c r="W27" s="174" t="s">
        <v>12</v>
      </c>
      <c r="X27" s="110"/>
      <c r="Y27" s="136"/>
      <c r="Z27" s="123"/>
      <c r="AA27" s="127"/>
      <c r="AB27" s="121"/>
      <c r="AC27" s="127">
        <f>SUM(AC22:AC26)</f>
        <v>30.9</v>
      </c>
      <c r="AD27" s="127">
        <f>SUM(AD22:AD26)</f>
        <v>25</v>
      </c>
      <c r="AE27" s="127">
        <f>SUM(AE22:AE26)</f>
        <v>95.5</v>
      </c>
      <c r="AF27" s="127">
        <f>AC27*4+AD27*9+AE27*4</f>
        <v>730.6</v>
      </c>
    </row>
    <row r="28" spans="2:34" s="122" customFormat="1" ht="27.95" customHeight="1" thickBot="1">
      <c r="B28" s="131"/>
      <c r="C28" s="132"/>
      <c r="D28" s="106"/>
      <c r="E28" s="106"/>
      <c r="F28" s="30"/>
      <c r="G28" s="30"/>
      <c r="H28" s="106"/>
      <c r="I28" s="161"/>
      <c r="J28" s="424"/>
      <c r="K28" s="193"/>
      <c r="L28" s="30"/>
      <c r="M28" s="412"/>
      <c r="N28" s="420"/>
      <c r="O28" s="297"/>
      <c r="P28" s="30"/>
      <c r="Q28" s="106"/>
      <c r="R28" s="30"/>
      <c r="S28" s="30"/>
      <c r="T28" s="106"/>
      <c r="U28" s="30"/>
      <c r="V28" s="509"/>
      <c r="W28" s="172">
        <f>(W22*4)+(W24*9)+(W26*4)</f>
        <v>776.6</v>
      </c>
      <c r="X28" s="107"/>
      <c r="Y28" s="136"/>
      <c r="Z28" s="119"/>
      <c r="AA28" s="123"/>
      <c r="AB28" s="133"/>
      <c r="AC28" s="134">
        <f>AC27*4/AF27</f>
        <v>0.16917601970982751</v>
      </c>
      <c r="AD28" s="134">
        <f>AD27*9/AF27</f>
        <v>0.30796605529701615</v>
      </c>
      <c r="AE28" s="134">
        <f>AE27*4/AF27</f>
        <v>0.52285792499315631</v>
      </c>
      <c r="AF28" s="123"/>
    </row>
    <row r="29" spans="2:34" s="97" customFormat="1" ht="42" customHeight="1">
      <c r="B29" s="94">
        <v>11</v>
      </c>
      <c r="C29" s="505"/>
      <c r="D29" s="95" t="str">
        <f>'112年11月菜單'!M26</f>
        <v>地瓜飯</v>
      </c>
      <c r="E29" s="24" t="s">
        <v>92</v>
      </c>
      <c r="F29" s="25" t="s">
        <v>15</v>
      </c>
      <c r="G29" s="95" t="str">
        <f>'112年11月菜單'!M27</f>
        <v>黑椒豚肉</v>
      </c>
      <c r="H29" s="95" t="s">
        <v>16</v>
      </c>
      <c r="I29" s="25" t="s">
        <v>15</v>
      </c>
      <c r="J29" s="164" t="str">
        <f>'112年11月菜單'!M28</f>
        <v>港式蘿蔔糕(冷)</v>
      </c>
      <c r="K29" s="95" t="s">
        <v>325</v>
      </c>
      <c r="L29" s="25" t="s">
        <v>15</v>
      </c>
      <c r="M29" s="95" t="str">
        <f>'112年11月菜單'!M29</f>
        <v>檸檬翅小腿</v>
      </c>
      <c r="N29" s="164" t="s">
        <v>16</v>
      </c>
      <c r="O29" s="25" t="s">
        <v>15</v>
      </c>
      <c r="P29" s="95" t="str">
        <f>'112年11月菜單'!M30</f>
        <v>淺色蔬菜</v>
      </c>
      <c r="Q29" s="24" t="s">
        <v>63</v>
      </c>
      <c r="R29" s="25" t="s">
        <v>15</v>
      </c>
      <c r="S29" s="95" t="str">
        <f>'112年11月菜單'!M31</f>
        <v>巧達濃湯(芡)</v>
      </c>
      <c r="T29" s="95" t="s">
        <v>62</v>
      </c>
      <c r="U29" s="25" t="s">
        <v>15</v>
      </c>
      <c r="V29" s="515"/>
      <c r="W29" s="170" t="s">
        <v>7</v>
      </c>
      <c r="X29" s="171" t="s">
        <v>17</v>
      </c>
      <c r="Y29" s="135">
        <f>AB30</f>
        <v>5.7</v>
      </c>
      <c r="Z29" s="78"/>
      <c r="AA29" s="78"/>
      <c r="AB29" s="79"/>
      <c r="AC29" s="78" t="s">
        <v>18</v>
      </c>
      <c r="AD29" s="78" t="s">
        <v>19</v>
      </c>
      <c r="AE29" s="78" t="s">
        <v>20</v>
      </c>
      <c r="AF29" s="78" t="s">
        <v>21</v>
      </c>
      <c r="AH29" s="199"/>
    </row>
    <row r="30" spans="2:34" ht="27.95" customHeight="1">
      <c r="B30" s="98" t="s">
        <v>8</v>
      </c>
      <c r="C30" s="505"/>
      <c r="D30" s="31" t="s">
        <v>108</v>
      </c>
      <c r="E30" s="31"/>
      <c r="F30" s="31">
        <v>100</v>
      </c>
      <c r="G30" s="381" t="s">
        <v>410</v>
      </c>
      <c r="H30" s="388"/>
      <c r="I30" s="388">
        <v>50</v>
      </c>
      <c r="J30" s="381" t="s">
        <v>326</v>
      </c>
      <c r="K30" s="30"/>
      <c r="L30" s="30">
        <v>30</v>
      </c>
      <c r="M30" s="389" t="s">
        <v>412</v>
      </c>
      <c r="N30" s="244"/>
      <c r="O30" s="245">
        <v>30</v>
      </c>
      <c r="P30" s="30" t="str">
        <f>P29</f>
        <v>淺色蔬菜</v>
      </c>
      <c r="Q30" s="31"/>
      <c r="R30" s="30">
        <v>100</v>
      </c>
      <c r="S30" s="30" t="s">
        <v>400</v>
      </c>
      <c r="T30" s="30"/>
      <c r="U30" s="30">
        <v>20</v>
      </c>
      <c r="V30" s="516"/>
      <c r="W30" s="172">
        <f>(Y29*15)+(Y31*5)+(Y34*12)</f>
        <v>95.5</v>
      </c>
      <c r="X30" s="173" t="s">
        <v>22</v>
      </c>
      <c r="Y30" s="136">
        <f>AB31</f>
        <v>2.7</v>
      </c>
      <c r="Z30" s="77"/>
      <c r="AA30" s="100" t="s">
        <v>23</v>
      </c>
      <c r="AB30" s="79">
        <v>5.7</v>
      </c>
      <c r="AC30" s="79">
        <f>AB30*2</f>
        <v>11.4</v>
      </c>
      <c r="AD30" s="79"/>
      <c r="AE30" s="79">
        <f>AB30*15</f>
        <v>85.5</v>
      </c>
      <c r="AF30" s="79">
        <f>AC30*4+AE30*4</f>
        <v>387.6</v>
      </c>
    </row>
    <row r="31" spans="2:34" ht="27.95" customHeight="1">
      <c r="B31" s="98">
        <v>16</v>
      </c>
      <c r="C31" s="505"/>
      <c r="D31" s="31" t="s">
        <v>109</v>
      </c>
      <c r="E31" s="31"/>
      <c r="F31" s="31">
        <v>40</v>
      </c>
      <c r="G31" s="389" t="s">
        <v>252</v>
      </c>
      <c r="H31" s="388"/>
      <c r="I31" s="388">
        <v>30</v>
      </c>
      <c r="J31" s="381"/>
      <c r="K31" s="390"/>
      <c r="L31" s="389"/>
      <c r="M31" s="380" t="s">
        <v>199</v>
      </c>
      <c r="N31" s="244"/>
      <c r="O31" s="245">
        <v>5</v>
      </c>
      <c r="P31" s="30"/>
      <c r="Q31" s="106"/>
      <c r="R31" s="30"/>
      <c r="S31" s="28" t="s">
        <v>140</v>
      </c>
      <c r="T31" s="159"/>
      <c r="U31" s="30">
        <v>10</v>
      </c>
      <c r="V31" s="516"/>
      <c r="W31" s="174" t="s">
        <v>9</v>
      </c>
      <c r="X31" s="175" t="s">
        <v>24</v>
      </c>
      <c r="Y31" s="136">
        <v>2</v>
      </c>
      <c r="Z31" s="78"/>
      <c r="AA31" s="103" t="s">
        <v>25</v>
      </c>
      <c r="AB31" s="79">
        <v>2.7</v>
      </c>
      <c r="AC31" s="104">
        <f>AB31*7</f>
        <v>18.900000000000002</v>
      </c>
      <c r="AD31" s="79">
        <f>AB31*5</f>
        <v>13.5</v>
      </c>
      <c r="AE31" s="79" t="s">
        <v>26</v>
      </c>
      <c r="AF31" s="105">
        <f>AC31*4+AD31*9</f>
        <v>197.10000000000002</v>
      </c>
    </row>
    <row r="32" spans="2:34" ht="27.95" customHeight="1">
      <c r="B32" s="98" t="s">
        <v>10</v>
      </c>
      <c r="C32" s="505"/>
      <c r="D32" s="36"/>
      <c r="E32" s="36"/>
      <c r="F32" s="29"/>
      <c r="G32" s="389" t="s">
        <v>341</v>
      </c>
      <c r="H32" s="388"/>
      <c r="I32" s="388">
        <v>20</v>
      </c>
      <c r="J32" s="373"/>
      <c r="K32" s="370"/>
      <c r="L32" s="388"/>
      <c r="M32" s="316"/>
      <c r="N32" s="282"/>
      <c r="O32" s="316"/>
      <c r="P32" s="30"/>
      <c r="Q32" s="106"/>
      <c r="R32" s="30"/>
      <c r="S32" s="31" t="s">
        <v>144</v>
      </c>
      <c r="T32" s="106"/>
      <c r="U32" s="30">
        <v>5</v>
      </c>
      <c r="V32" s="516"/>
      <c r="W32" s="172">
        <f>(Y30*5)+(Y32*5)+(Y34*8)</f>
        <v>25</v>
      </c>
      <c r="X32" s="175" t="s">
        <v>27</v>
      </c>
      <c r="Y32" s="136">
        <f>AB33</f>
        <v>2.2999999999999998</v>
      </c>
      <c r="Z32" s="77"/>
      <c r="AA32" s="78" t="s">
        <v>28</v>
      </c>
      <c r="AB32" s="79">
        <v>2</v>
      </c>
      <c r="AC32" s="79">
        <f>AB32*1</f>
        <v>2</v>
      </c>
      <c r="AD32" s="79" t="s">
        <v>26</v>
      </c>
      <c r="AE32" s="79">
        <f>AB32*5</f>
        <v>10</v>
      </c>
      <c r="AF32" s="79">
        <f>AC32*4+AE32*4</f>
        <v>48</v>
      </c>
    </row>
    <row r="33" spans="2:32" ht="27.95" customHeight="1">
      <c r="B33" s="506" t="s">
        <v>37</v>
      </c>
      <c r="C33" s="505"/>
      <c r="D33" s="36"/>
      <c r="E33" s="36"/>
      <c r="F33" s="29"/>
      <c r="G33" s="381" t="s">
        <v>249</v>
      </c>
      <c r="H33" s="390"/>
      <c r="I33" s="389" t="s">
        <v>250</v>
      </c>
      <c r="J33" s="373"/>
      <c r="K33" s="370"/>
      <c r="L33" s="388"/>
      <c r="M33" s="316"/>
      <c r="N33" s="379"/>
      <c r="O33" s="316"/>
      <c r="P33" s="29"/>
      <c r="Q33" s="36"/>
      <c r="R33" s="29"/>
      <c r="S33" s="28"/>
      <c r="T33" s="29"/>
      <c r="U33" s="29"/>
      <c r="V33" s="516"/>
      <c r="W33" s="174" t="s">
        <v>11</v>
      </c>
      <c r="X33" s="175" t="s">
        <v>30</v>
      </c>
      <c r="Y33" s="136">
        <f>AB34</f>
        <v>0</v>
      </c>
      <c r="Z33" s="78"/>
      <c r="AA33" s="78" t="s">
        <v>31</v>
      </c>
      <c r="AB33" s="79">
        <v>2.2999999999999998</v>
      </c>
      <c r="AC33" s="79"/>
      <c r="AD33" s="79">
        <f>AB33*5</f>
        <v>11.5</v>
      </c>
      <c r="AE33" s="79" t="s">
        <v>26</v>
      </c>
      <c r="AF33" s="79">
        <f>AD33*9</f>
        <v>103.5</v>
      </c>
    </row>
    <row r="34" spans="2:32" ht="27.95" customHeight="1">
      <c r="B34" s="506"/>
      <c r="C34" s="505"/>
      <c r="D34" s="36"/>
      <c r="E34" s="36"/>
      <c r="F34" s="29"/>
      <c r="G34" s="28"/>
      <c r="H34" s="36"/>
      <c r="I34" s="29"/>
      <c r="J34" s="30"/>
      <c r="K34" s="36"/>
      <c r="L34" s="28"/>
      <c r="M34" s="30"/>
      <c r="N34" s="36"/>
      <c r="O34" s="30"/>
      <c r="P34" s="29"/>
      <c r="Q34" s="36"/>
      <c r="R34" s="29"/>
      <c r="S34" s="249"/>
      <c r="T34" s="36"/>
      <c r="U34" s="29"/>
      <c r="V34" s="516"/>
      <c r="W34" s="172">
        <f>(Y29*2)+(Y30*7)+(Y31*1)+(Y34*8)</f>
        <v>32.300000000000004</v>
      </c>
      <c r="X34" s="176" t="s">
        <v>39</v>
      </c>
      <c r="Y34" s="136">
        <v>0</v>
      </c>
      <c r="Z34" s="77"/>
      <c r="AA34" s="78" t="s">
        <v>32</v>
      </c>
      <c r="AE34" s="78">
        <f>AB34*15</f>
        <v>0</v>
      </c>
    </row>
    <row r="35" spans="2:32" ht="27.95" customHeight="1">
      <c r="B35" s="108" t="s">
        <v>33</v>
      </c>
      <c r="C35" s="109"/>
      <c r="D35" s="106"/>
      <c r="E35" s="106"/>
      <c r="F35" s="30"/>
      <c r="G35" s="30"/>
      <c r="H35" s="106"/>
      <c r="I35" s="30"/>
      <c r="J35" s="31"/>
      <c r="K35" s="106"/>
      <c r="L35" s="30"/>
      <c r="M35" s="30"/>
      <c r="N35" s="106"/>
      <c r="O35" s="30"/>
      <c r="P35" s="30"/>
      <c r="Q35" s="106"/>
      <c r="R35" s="30"/>
      <c r="S35" s="30"/>
      <c r="T35" s="106"/>
      <c r="U35" s="30"/>
      <c r="V35" s="516"/>
      <c r="W35" s="174" t="s">
        <v>12</v>
      </c>
      <c r="X35" s="177"/>
      <c r="Y35" s="136"/>
      <c r="Z35" s="78"/>
      <c r="AC35" s="78">
        <f>SUM(AC30:AC34)</f>
        <v>32.300000000000004</v>
      </c>
      <c r="AD35" s="78">
        <f>SUM(AD30:AD34)</f>
        <v>25</v>
      </c>
      <c r="AE35" s="78">
        <f>SUM(AE30:AE34)</f>
        <v>95.5</v>
      </c>
      <c r="AF35" s="78">
        <f>AC35*4+AD35*9+AE35*4</f>
        <v>736.2</v>
      </c>
    </row>
    <row r="36" spans="2:32" ht="27.95" customHeight="1">
      <c r="B36" s="111"/>
      <c r="C36" s="112"/>
      <c r="D36" s="106"/>
      <c r="E36" s="106"/>
      <c r="F36" s="30"/>
      <c r="G36" s="30"/>
      <c r="H36" s="106"/>
      <c r="I36" s="30"/>
      <c r="J36" s="30"/>
      <c r="K36" s="106"/>
      <c r="L36" s="30"/>
      <c r="M36" s="30"/>
      <c r="N36" s="106"/>
      <c r="O36" s="30"/>
      <c r="P36" s="30"/>
      <c r="Q36" s="106"/>
      <c r="R36" s="30"/>
      <c r="S36" s="30"/>
      <c r="T36" s="106"/>
      <c r="U36" s="30"/>
      <c r="V36" s="517"/>
      <c r="W36" s="172">
        <f>(W30*4)+(W32*9)+(W34*4)</f>
        <v>736.2</v>
      </c>
      <c r="X36" s="178"/>
      <c r="Y36" s="136"/>
      <c r="Z36" s="77"/>
      <c r="AC36" s="113">
        <f>AC35*4/AF35</f>
        <v>0.17549578918772074</v>
      </c>
      <c r="AD36" s="113">
        <f>AD35*9/AF35</f>
        <v>0.30562347188264055</v>
      </c>
      <c r="AE36" s="113">
        <f>AE35*4/AF35</f>
        <v>0.51888073892963871</v>
      </c>
    </row>
    <row r="37" spans="2:32" s="97" customFormat="1" ht="42" customHeight="1">
      <c r="B37" s="94">
        <v>11</v>
      </c>
      <c r="C37" s="505"/>
      <c r="D37" s="95" t="str">
        <f>'112年11月菜單'!Q26</f>
        <v>港式公仔麵</v>
      </c>
      <c r="E37" s="24" t="s">
        <v>198</v>
      </c>
      <c r="F37" s="25" t="s">
        <v>15</v>
      </c>
      <c r="G37" s="95" t="str">
        <f>'112年11月菜單'!Q27</f>
        <v>生鮮水產品-魚丁拚菇菇(炸海)</v>
      </c>
      <c r="H37" s="95" t="s">
        <v>259</v>
      </c>
      <c r="I37" s="25" t="s">
        <v>15</v>
      </c>
      <c r="J37" s="95" t="str">
        <f>'112年11月菜單'!Q28</f>
        <v>可可麻糬包(冷)</v>
      </c>
      <c r="K37" s="95" t="s">
        <v>251</v>
      </c>
      <c r="L37" s="25" t="s">
        <v>15</v>
      </c>
      <c r="M37" s="95" t="str">
        <f>'112年11月菜單'!Q29</f>
        <v>滑嫩蒸蛋</v>
      </c>
      <c r="N37" s="95" t="s">
        <v>325</v>
      </c>
      <c r="O37" s="25" t="s">
        <v>15</v>
      </c>
      <c r="P37" s="95" t="str">
        <f>'112年11月菜單'!Q30</f>
        <v>深色蔬菜</v>
      </c>
      <c r="Q37" s="24" t="s">
        <v>43</v>
      </c>
      <c r="R37" s="25" t="s">
        <v>15</v>
      </c>
      <c r="S37" s="95" t="str">
        <f>'112年11月菜單'!Q31</f>
        <v>鮮蔬湯</v>
      </c>
      <c r="T37" s="95" t="s">
        <v>16</v>
      </c>
      <c r="U37" s="25" t="s">
        <v>15</v>
      </c>
      <c r="V37" s="515"/>
      <c r="W37" s="170" t="s">
        <v>7</v>
      </c>
      <c r="X37" s="171" t="s">
        <v>50</v>
      </c>
      <c r="Y37" s="135">
        <f>AB38</f>
        <v>5.8</v>
      </c>
      <c r="Z37" s="78"/>
      <c r="AA37" s="78"/>
      <c r="AB37" s="79"/>
      <c r="AC37" s="78" t="s">
        <v>18</v>
      </c>
      <c r="AD37" s="78" t="s">
        <v>19</v>
      </c>
      <c r="AE37" s="78" t="s">
        <v>20</v>
      </c>
      <c r="AF37" s="78" t="s">
        <v>21</v>
      </c>
    </row>
    <row r="38" spans="2:32" ht="27.95" customHeight="1">
      <c r="B38" s="98" t="s">
        <v>8</v>
      </c>
      <c r="C38" s="505"/>
      <c r="D38" s="446" t="s">
        <v>399</v>
      </c>
      <c r="E38" s="446"/>
      <c r="F38" s="447">
        <v>100</v>
      </c>
      <c r="G38" s="381" t="s">
        <v>425</v>
      </c>
      <c r="H38" s="381" t="s">
        <v>246</v>
      </c>
      <c r="I38" s="389">
        <v>50</v>
      </c>
      <c r="J38" s="381" t="s">
        <v>402</v>
      </c>
      <c r="K38" s="389" t="s">
        <v>403</v>
      </c>
      <c r="L38" s="381">
        <v>40</v>
      </c>
      <c r="M38" s="321" t="s">
        <v>327</v>
      </c>
      <c r="N38" s="321"/>
      <c r="O38" s="321">
        <v>40</v>
      </c>
      <c r="P38" s="30" t="str">
        <f>P37</f>
        <v>深色蔬菜</v>
      </c>
      <c r="Q38" s="31"/>
      <c r="R38" s="30">
        <v>120</v>
      </c>
      <c r="S38" s="373" t="s">
        <v>234</v>
      </c>
      <c r="T38" s="381"/>
      <c r="U38" s="381">
        <v>10</v>
      </c>
      <c r="V38" s="516"/>
      <c r="W38" s="172">
        <f>(Y37*15)+(Y39*5)+(Y41*15)+(Y42*12)</f>
        <v>100.5</v>
      </c>
      <c r="X38" s="173" t="s">
        <v>51</v>
      </c>
      <c r="Y38" s="136">
        <f>AB39</f>
        <v>2.6</v>
      </c>
      <c r="Z38" s="77"/>
      <c r="AA38" s="100" t="s">
        <v>23</v>
      </c>
      <c r="AB38" s="79">
        <v>5.8</v>
      </c>
      <c r="AC38" s="79">
        <f>AB38*2</f>
        <v>11.6</v>
      </c>
      <c r="AD38" s="79"/>
      <c r="AE38" s="79">
        <f>AB38*15</f>
        <v>87</v>
      </c>
      <c r="AF38" s="79">
        <f>AC38*4+AE38*4</f>
        <v>394.4</v>
      </c>
    </row>
    <row r="39" spans="2:32" ht="27.95" customHeight="1">
      <c r="B39" s="98">
        <v>17</v>
      </c>
      <c r="C39" s="505"/>
      <c r="D39" s="446" t="s">
        <v>394</v>
      </c>
      <c r="E39" s="446"/>
      <c r="F39" s="447">
        <v>10</v>
      </c>
      <c r="G39" s="389" t="s">
        <v>247</v>
      </c>
      <c r="H39" s="381"/>
      <c r="I39" s="389">
        <v>30</v>
      </c>
      <c r="J39" s="381"/>
      <c r="K39" s="390"/>
      <c r="L39" s="381"/>
      <c r="M39" s="381"/>
      <c r="N39" s="373"/>
      <c r="O39" s="389"/>
      <c r="P39" s="29"/>
      <c r="Q39" s="29"/>
      <c r="R39" s="29"/>
      <c r="S39" s="389" t="s">
        <v>235</v>
      </c>
      <c r="T39" s="381"/>
      <c r="U39" s="381">
        <v>10</v>
      </c>
      <c r="V39" s="516"/>
      <c r="W39" s="174" t="s">
        <v>9</v>
      </c>
      <c r="X39" s="175" t="s">
        <v>52</v>
      </c>
      <c r="Y39" s="136">
        <v>2.4</v>
      </c>
      <c r="Z39" s="78"/>
      <c r="AA39" s="103" t="s">
        <v>25</v>
      </c>
      <c r="AB39" s="79">
        <v>2.6</v>
      </c>
      <c r="AC39" s="104">
        <f>AB39*7</f>
        <v>18.2</v>
      </c>
      <c r="AD39" s="79">
        <f>AB39*5</f>
        <v>13</v>
      </c>
      <c r="AE39" s="79" t="s">
        <v>26</v>
      </c>
      <c r="AF39" s="105">
        <f>AC39*4+AD39*9</f>
        <v>189.8</v>
      </c>
    </row>
    <row r="40" spans="2:32" ht="27.95" customHeight="1">
      <c r="B40" s="98" t="s">
        <v>10</v>
      </c>
      <c r="C40" s="505"/>
      <c r="D40" s="446" t="s">
        <v>395</v>
      </c>
      <c r="E40" s="446"/>
      <c r="F40" s="447">
        <v>10</v>
      </c>
      <c r="G40" s="373" t="s">
        <v>118</v>
      </c>
      <c r="H40" s="373"/>
      <c r="I40" s="388">
        <v>10</v>
      </c>
      <c r="J40" s="249"/>
      <c r="K40" s="390"/>
      <c r="L40" s="381"/>
      <c r="M40" s="373"/>
      <c r="N40" s="373"/>
      <c r="O40" s="388"/>
      <c r="P40" s="29"/>
      <c r="Q40" s="29"/>
      <c r="R40" s="29"/>
      <c r="S40" s="389" t="s">
        <v>312</v>
      </c>
      <c r="T40" s="381"/>
      <c r="U40" s="381">
        <v>10</v>
      </c>
      <c r="V40" s="516"/>
      <c r="W40" s="172">
        <f>(Y38*5)+(Y40*5)+(Y42*8)</f>
        <v>28</v>
      </c>
      <c r="X40" s="175" t="s">
        <v>53</v>
      </c>
      <c r="Y40" s="136">
        <f>AB41</f>
        <v>3</v>
      </c>
      <c r="Z40" s="77"/>
      <c r="AA40" s="78" t="s">
        <v>28</v>
      </c>
      <c r="AB40" s="79">
        <v>2</v>
      </c>
      <c r="AC40" s="79">
        <f>AB40*1</f>
        <v>2</v>
      </c>
      <c r="AD40" s="79" t="s">
        <v>26</v>
      </c>
      <c r="AE40" s="79">
        <f>AB40*5</f>
        <v>10</v>
      </c>
      <c r="AF40" s="79">
        <f>AC40*4+AE40*4</f>
        <v>48</v>
      </c>
    </row>
    <row r="41" spans="2:32" ht="27.95" customHeight="1">
      <c r="B41" s="506" t="s">
        <v>29</v>
      </c>
      <c r="C41" s="505"/>
      <c r="D41" s="446" t="s">
        <v>400</v>
      </c>
      <c r="E41" s="446"/>
      <c r="F41" s="447">
        <v>10</v>
      </c>
      <c r="G41" s="389"/>
      <c r="H41" s="381"/>
      <c r="I41" s="389"/>
      <c r="J41" s="381"/>
      <c r="K41" s="390"/>
      <c r="L41" s="381"/>
      <c r="M41" s="321"/>
      <c r="N41" s="320"/>
      <c r="O41" s="321"/>
      <c r="P41" s="29"/>
      <c r="Q41" s="29"/>
      <c r="R41" s="29"/>
      <c r="S41" s="31"/>
      <c r="T41" s="31"/>
      <c r="U41" s="31"/>
      <c r="V41" s="516"/>
      <c r="W41" s="174" t="s">
        <v>11</v>
      </c>
      <c r="X41" s="175" t="s">
        <v>54</v>
      </c>
      <c r="Y41" s="136">
        <v>0.1</v>
      </c>
      <c r="Z41" s="78"/>
      <c r="AA41" s="78" t="s">
        <v>31</v>
      </c>
      <c r="AB41" s="79">
        <v>3</v>
      </c>
      <c r="AC41" s="79"/>
      <c r="AD41" s="79">
        <f>AB41*5</f>
        <v>15</v>
      </c>
      <c r="AE41" s="79" t="s">
        <v>26</v>
      </c>
      <c r="AF41" s="79">
        <f>AD41*9</f>
        <v>135</v>
      </c>
    </row>
    <row r="42" spans="2:32" ht="27.95" customHeight="1">
      <c r="B42" s="506"/>
      <c r="C42" s="505"/>
      <c r="D42" s="446" t="s">
        <v>396</v>
      </c>
      <c r="E42" s="446"/>
      <c r="F42" s="447" t="s">
        <v>397</v>
      </c>
      <c r="G42" s="239"/>
      <c r="H42" s="390"/>
      <c r="I42" s="381"/>
      <c r="J42" s="159"/>
      <c r="K42" s="390"/>
      <c r="L42" s="389"/>
      <c r="M42" s="30"/>
      <c r="N42" s="373"/>
      <c r="O42" s="201"/>
      <c r="P42" s="29"/>
      <c r="Q42" s="29"/>
      <c r="R42" s="29"/>
      <c r="S42" s="197"/>
      <c r="T42" s="106"/>
      <c r="U42" s="31"/>
      <c r="V42" s="516"/>
      <c r="W42" s="172">
        <f>(Y37*2)+(Y38*7)+(Y39*1)+(Y42*8)</f>
        <v>32.199999999999996</v>
      </c>
      <c r="X42" s="176" t="s">
        <v>55</v>
      </c>
      <c r="Y42" s="136">
        <v>0</v>
      </c>
      <c r="Z42" s="77"/>
      <c r="AA42" s="78" t="s">
        <v>32</v>
      </c>
      <c r="AE42" s="78">
        <f>AB42*15</f>
        <v>0</v>
      </c>
    </row>
    <row r="43" spans="2:32" ht="27.95" customHeight="1">
      <c r="B43" s="108" t="s">
        <v>33</v>
      </c>
      <c r="C43" s="109"/>
      <c r="D43" s="204"/>
      <c r="E43" s="106"/>
      <c r="F43" s="30"/>
      <c r="G43" s="28"/>
      <c r="H43" s="36"/>
      <c r="I43" s="29"/>
      <c r="J43" s="31"/>
      <c r="K43" s="106"/>
      <c r="L43" s="31"/>
      <c r="M43" s="30"/>
      <c r="N43" s="106"/>
      <c r="O43" s="30"/>
      <c r="P43" s="208"/>
      <c r="Q43" s="208"/>
      <c r="R43" s="208"/>
      <c r="S43" s="31"/>
      <c r="T43" s="106"/>
      <c r="U43" s="31"/>
      <c r="V43" s="516"/>
      <c r="W43" s="174" t="s">
        <v>12</v>
      </c>
      <c r="X43" s="177"/>
      <c r="Y43" s="136"/>
      <c r="Z43" s="78"/>
      <c r="AC43" s="78">
        <f>SUM(AC38:AC42)</f>
        <v>31.799999999999997</v>
      </c>
      <c r="AD43" s="78">
        <f>SUM(AD38:AD42)</f>
        <v>28</v>
      </c>
      <c r="AE43" s="78">
        <f>SUM(AE38:AE42)</f>
        <v>97</v>
      </c>
      <c r="AF43" s="78">
        <f>AC43*4+AD43*9+AE43*4</f>
        <v>767.2</v>
      </c>
    </row>
    <row r="44" spans="2:32" ht="27.95" customHeight="1" thickBot="1">
      <c r="B44" s="138"/>
      <c r="C44" s="112"/>
      <c r="D44" s="204"/>
      <c r="E44" s="139"/>
      <c r="F44" s="140"/>
      <c r="G44" s="140"/>
      <c r="H44" s="139"/>
      <c r="I44" s="140"/>
      <c r="J44" s="140"/>
      <c r="K44" s="139"/>
      <c r="L44" s="140"/>
      <c r="M44" s="140"/>
      <c r="N44" s="139"/>
      <c r="O44" s="140"/>
      <c r="P44" s="140"/>
      <c r="Q44" s="139"/>
      <c r="R44" s="140"/>
      <c r="S44" s="140"/>
      <c r="T44" s="139"/>
      <c r="U44" s="140"/>
      <c r="V44" s="517"/>
      <c r="W44" s="172">
        <f>(W38*4)+(W40*9)+(W42*4)</f>
        <v>782.8</v>
      </c>
      <c r="X44" s="181"/>
      <c r="Y44" s="142"/>
      <c r="Z44" s="77"/>
      <c r="AC44" s="113">
        <f>AC43*4/AF43</f>
        <v>0.16579770594369131</v>
      </c>
      <c r="AD44" s="113">
        <f>AD43*9/AF43</f>
        <v>0.32846715328467152</v>
      </c>
      <c r="AE44" s="113">
        <f>AE43*4/AF43</f>
        <v>0.50573514077163706</v>
      </c>
    </row>
    <row r="45" spans="2:32" s="146" customFormat="1" ht="21.75" customHeight="1">
      <c r="B45" s="143"/>
      <c r="C45" s="78"/>
      <c r="D45" s="203"/>
      <c r="E45" s="144"/>
      <c r="F45" s="101"/>
      <c r="G45" s="101"/>
      <c r="H45" s="144"/>
      <c r="I45" s="101"/>
      <c r="J45" s="510"/>
      <c r="K45" s="510"/>
      <c r="L45" s="510"/>
      <c r="M45" s="510"/>
      <c r="N45" s="510"/>
      <c r="O45" s="510"/>
      <c r="P45" s="510"/>
      <c r="Q45" s="510"/>
      <c r="R45" s="510"/>
      <c r="S45" s="510"/>
      <c r="T45" s="510"/>
      <c r="U45" s="510"/>
      <c r="V45" s="510"/>
      <c r="W45" s="510"/>
      <c r="X45" s="510"/>
      <c r="Y45" s="510"/>
      <c r="Z45" s="145"/>
      <c r="AA45" s="127"/>
      <c r="AB45" s="121"/>
      <c r="AC45" s="127"/>
      <c r="AD45" s="127"/>
      <c r="AE45" s="127"/>
      <c r="AF45" s="127"/>
    </row>
    <row r="46" spans="2:32">
      <c r="B46" s="121"/>
      <c r="C46" s="146"/>
      <c r="D46" s="503"/>
      <c r="E46" s="503"/>
      <c r="F46" s="504"/>
      <c r="G46" s="504"/>
      <c r="H46" s="147"/>
      <c r="I46" s="78"/>
      <c r="J46" s="78"/>
      <c r="K46" s="147"/>
      <c r="L46" s="78"/>
      <c r="N46" s="147"/>
      <c r="O46" s="78"/>
      <c r="Q46" s="147"/>
      <c r="R46" s="78"/>
      <c r="T46" s="147"/>
      <c r="U46" s="78"/>
      <c r="V46" s="148"/>
      <c r="Y46" s="151"/>
    </row>
    <row r="47" spans="2:32">
      <c r="Y47" s="151"/>
    </row>
    <row r="48" spans="2:32">
      <c r="Y48" s="151"/>
    </row>
    <row r="49" spans="5:25">
      <c r="Y49" s="151"/>
    </row>
    <row r="50" spans="5:25">
      <c r="Y50" s="151"/>
    </row>
    <row r="51" spans="5:25">
      <c r="Y51" s="151"/>
    </row>
    <row r="52" spans="5:25">
      <c r="Y52" s="151"/>
    </row>
    <row r="53" spans="5:25" ht="40.5">
      <c r="E53" s="106"/>
      <c r="F53" s="30">
        <v>737.9</v>
      </c>
      <c r="G53" s="28"/>
      <c r="H53" s="36">
        <v>25.5</v>
      </c>
    </row>
    <row r="54" spans="5:25" ht="41.25" thickBot="1">
      <c r="E54" s="139"/>
      <c r="F54" s="140">
        <v>95.5</v>
      </c>
      <c r="G54" s="140"/>
      <c r="H54" s="139">
        <v>31.6</v>
      </c>
    </row>
  </sheetData>
  <mergeCells count="19">
    <mergeCell ref="C13:C18"/>
    <mergeCell ref="V13:V20"/>
    <mergeCell ref="B17:B18"/>
    <mergeCell ref="B1:Y1"/>
    <mergeCell ref="B2:G2"/>
    <mergeCell ref="C5:C10"/>
    <mergeCell ref="V5:V12"/>
    <mergeCell ref="B9:B10"/>
    <mergeCell ref="V37:V44"/>
    <mergeCell ref="J45:Y45"/>
    <mergeCell ref="B41:B42"/>
    <mergeCell ref="B25:B26"/>
    <mergeCell ref="V29:V36"/>
    <mergeCell ref="V21:V28"/>
    <mergeCell ref="D46:G46"/>
    <mergeCell ref="C29:C34"/>
    <mergeCell ref="C21:C26"/>
    <mergeCell ref="B33:B34"/>
    <mergeCell ref="C37:C42"/>
  </mergeCells>
  <phoneticPr fontId="19" type="noConversion"/>
  <pageMargins left="1.23" right="0.17" top="0.18" bottom="0.17" header="0.5" footer="0.23"/>
  <pageSetup paperSize="9" scale="4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AF54"/>
  <sheetViews>
    <sheetView view="pageBreakPreview" zoomScale="55" zoomScaleNormal="55" zoomScaleSheetLayoutView="55" workbookViewId="0">
      <selection activeCell="B1" sqref="B1:Y1"/>
    </sheetView>
  </sheetViews>
  <sheetFormatPr defaultColWidth="9" defaultRowHeight="20.25"/>
  <cols>
    <col min="1" max="1" width="1.875" style="32" customWidth="1"/>
    <col min="2" max="2" width="4.875" style="55" customWidth="1"/>
    <col min="3" max="3" width="0" style="32" hidden="1" customWidth="1"/>
    <col min="4" max="4" width="18.625" style="32" customWidth="1"/>
    <col min="5" max="5" width="5.625" style="56" customWidth="1"/>
    <col min="6" max="6" width="9.625" style="32" customWidth="1"/>
    <col min="7" max="7" width="18.625" style="32" customWidth="1"/>
    <col min="8" max="8" width="5.625" style="56" customWidth="1"/>
    <col min="9" max="9" width="9.625" style="32" customWidth="1"/>
    <col min="10" max="10" width="18.625" style="32" customWidth="1"/>
    <col min="11" max="11" width="5.625" style="56" customWidth="1"/>
    <col min="12" max="12" width="9.625" style="32" customWidth="1"/>
    <col min="13" max="13" width="18.625" style="32" customWidth="1"/>
    <col min="14" max="14" width="7" style="56" customWidth="1"/>
    <col min="15" max="15" width="9.625" style="32" customWidth="1"/>
    <col min="16" max="16" width="18.625" style="32" customWidth="1"/>
    <col min="17" max="17" width="5.625" style="56" customWidth="1"/>
    <col min="18" max="18" width="9.625" style="32" customWidth="1"/>
    <col min="19" max="19" width="18.625" style="32" customWidth="1"/>
    <col min="20" max="20" width="5.625" style="56" customWidth="1"/>
    <col min="21" max="21" width="9.625" style="32" customWidth="1"/>
    <col min="22" max="22" width="5.25" style="62" customWidth="1"/>
    <col min="23" max="23" width="11.75" style="60" customWidth="1"/>
    <col min="24" max="24" width="11.25" style="150" customWidth="1"/>
    <col min="25" max="25" width="6.625" style="63" customWidth="1"/>
    <col min="26" max="26" width="6.625" style="32" customWidth="1"/>
    <col min="27" max="27" width="6.375" style="2" bestFit="1" customWidth="1"/>
    <col min="28" max="28" width="5.375" style="3" bestFit="1" customWidth="1"/>
    <col min="29" max="29" width="8.375" style="2" bestFit="1" customWidth="1"/>
    <col min="30" max="31" width="6.375" style="2" bestFit="1" customWidth="1"/>
    <col min="32" max="32" width="7.375" style="2" bestFit="1" customWidth="1"/>
    <col min="33" max="34" width="9" style="32" customWidth="1"/>
    <col min="35" max="16384" width="9" style="32"/>
  </cols>
  <sheetData>
    <row r="1" spans="2:32" s="2" customFormat="1" ht="38.25">
      <c r="B1" s="512" t="s">
        <v>435</v>
      </c>
      <c r="C1" s="512"/>
      <c r="D1" s="512"/>
      <c r="E1" s="512"/>
      <c r="F1" s="512"/>
      <c r="G1" s="512"/>
      <c r="H1" s="512"/>
      <c r="I1" s="512"/>
      <c r="J1" s="512"/>
      <c r="K1" s="512"/>
      <c r="L1" s="512"/>
      <c r="M1" s="512"/>
      <c r="N1" s="512"/>
      <c r="O1" s="512"/>
      <c r="P1" s="512"/>
      <c r="Q1" s="512"/>
      <c r="R1" s="512"/>
      <c r="S1" s="512"/>
      <c r="T1" s="512"/>
      <c r="U1" s="512"/>
      <c r="V1" s="512"/>
      <c r="W1" s="512"/>
      <c r="X1" s="512"/>
      <c r="Y1" s="512"/>
      <c r="Z1" s="1"/>
      <c r="AB1" s="3"/>
    </row>
    <row r="2" spans="2:32" s="2" customFormat="1" ht="16.5" customHeight="1">
      <c r="B2" s="518"/>
      <c r="C2" s="519"/>
      <c r="D2" s="519"/>
      <c r="E2" s="519"/>
      <c r="F2" s="519"/>
      <c r="G2" s="519"/>
      <c r="H2" s="4"/>
      <c r="I2" s="1"/>
      <c r="J2" s="1"/>
      <c r="K2" s="4"/>
      <c r="L2" s="1"/>
      <c r="M2" s="1"/>
      <c r="N2" s="4"/>
      <c r="O2" s="1"/>
      <c r="P2" s="1"/>
      <c r="Q2" s="4"/>
      <c r="R2" s="1"/>
      <c r="S2" s="1"/>
      <c r="T2" s="4"/>
      <c r="U2" s="1"/>
      <c r="V2" s="5"/>
      <c r="W2" s="6"/>
      <c r="X2" s="70"/>
      <c r="Y2" s="6"/>
      <c r="Z2" s="1"/>
      <c r="AB2" s="3"/>
    </row>
    <row r="3" spans="2:32" s="2" customFormat="1" ht="31.5" customHeight="1" thickBot="1">
      <c r="B3" s="155" t="s">
        <v>40</v>
      </c>
      <c r="C3" s="7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T3" s="8"/>
      <c r="U3" s="8"/>
      <c r="V3" s="9"/>
      <c r="W3" s="10"/>
      <c r="X3" s="75"/>
      <c r="Y3" s="11"/>
      <c r="Z3" s="12"/>
      <c r="AB3" s="3"/>
    </row>
    <row r="4" spans="2:32" s="22" customFormat="1" ht="157.5">
      <c r="B4" s="13" t="s">
        <v>0</v>
      </c>
      <c r="C4" s="14" t="s">
        <v>1</v>
      </c>
      <c r="D4" s="15" t="s">
        <v>2</v>
      </c>
      <c r="E4" s="83" t="s">
        <v>38</v>
      </c>
      <c r="F4" s="15"/>
      <c r="G4" s="15" t="s">
        <v>3</v>
      </c>
      <c r="H4" s="83" t="s">
        <v>38</v>
      </c>
      <c r="I4" s="15"/>
      <c r="J4" s="15" t="s">
        <v>4</v>
      </c>
      <c r="K4" s="83" t="s">
        <v>38</v>
      </c>
      <c r="L4" s="16"/>
      <c r="M4" s="15" t="s">
        <v>4</v>
      </c>
      <c r="N4" s="83" t="s">
        <v>38</v>
      </c>
      <c r="O4" s="15"/>
      <c r="P4" s="15" t="s">
        <v>4</v>
      </c>
      <c r="Q4" s="83" t="s">
        <v>38</v>
      </c>
      <c r="R4" s="15"/>
      <c r="S4" s="17" t="s">
        <v>5</v>
      </c>
      <c r="T4" s="83" t="s">
        <v>38</v>
      </c>
      <c r="U4" s="15"/>
      <c r="V4" s="157" t="s">
        <v>48</v>
      </c>
      <c r="W4" s="18" t="s">
        <v>6</v>
      </c>
      <c r="X4" s="87" t="s">
        <v>13</v>
      </c>
      <c r="Y4" s="19" t="s">
        <v>14</v>
      </c>
      <c r="Z4" s="20"/>
      <c r="AA4" s="21"/>
      <c r="AB4" s="3"/>
      <c r="AC4" s="2"/>
      <c r="AD4" s="2"/>
      <c r="AE4" s="2"/>
      <c r="AF4" s="2"/>
    </row>
    <row r="5" spans="2:32" s="26" customFormat="1" ht="42" customHeight="1">
      <c r="B5" s="94">
        <v>11</v>
      </c>
      <c r="C5" s="520"/>
      <c r="D5" s="24" t="str">
        <f>'112年11月菜單'!A36</f>
        <v>白米飯+陽光玉米餅</v>
      </c>
      <c r="E5" s="24" t="s">
        <v>92</v>
      </c>
      <c r="F5" s="25" t="s">
        <v>15</v>
      </c>
      <c r="G5" s="24" t="str">
        <f>'112年11月菜單'!A37</f>
        <v>蜜汁雞翅</v>
      </c>
      <c r="H5" s="24" t="s">
        <v>94</v>
      </c>
      <c r="I5" s="25" t="s">
        <v>15</v>
      </c>
      <c r="J5" s="24" t="str">
        <f>'112年11月菜單'!A38</f>
        <v>碎肉豆干(豆)</v>
      </c>
      <c r="K5" s="24" t="s">
        <v>184</v>
      </c>
      <c r="L5" s="25" t="s">
        <v>15</v>
      </c>
      <c r="M5" s="24" t="str">
        <f>'112年11月菜單'!A39</f>
        <v>茶碗蒸</v>
      </c>
      <c r="N5" s="24" t="s">
        <v>179</v>
      </c>
      <c r="O5" s="25" t="s">
        <v>15</v>
      </c>
      <c r="P5" s="24" t="str">
        <f>'112年11月菜單'!A40</f>
        <v>深色蔬菜</v>
      </c>
      <c r="Q5" s="24" t="s">
        <v>43</v>
      </c>
      <c r="R5" s="25" t="s">
        <v>15</v>
      </c>
      <c r="S5" s="24" t="str">
        <f>'112年11月菜單'!A41</f>
        <v>榨菜肉絲湯(醃)</v>
      </c>
      <c r="T5" s="24" t="s">
        <v>16</v>
      </c>
      <c r="U5" s="25" t="s">
        <v>15</v>
      </c>
      <c r="V5" s="515"/>
      <c r="W5" s="170" t="s">
        <v>7</v>
      </c>
      <c r="X5" s="96" t="s">
        <v>17</v>
      </c>
      <c r="Y5" s="179">
        <f>AB6</f>
        <v>5.8</v>
      </c>
      <c r="Z5" s="2"/>
      <c r="AA5" s="2"/>
      <c r="AB5" s="3"/>
      <c r="AC5" s="2" t="s">
        <v>18</v>
      </c>
      <c r="AD5" s="2" t="s">
        <v>19</v>
      </c>
      <c r="AE5" s="2" t="s">
        <v>20</v>
      </c>
      <c r="AF5" s="2" t="s">
        <v>21</v>
      </c>
    </row>
    <row r="6" spans="2:32" ht="27.95" customHeight="1">
      <c r="B6" s="27" t="s">
        <v>8</v>
      </c>
      <c r="C6" s="520"/>
      <c r="D6" s="31" t="s">
        <v>108</v>
      </c>
      <c r="E6" s="28"/>
      <c r="F6" s="29">
        <v>110</v>
      </c>
      <c r="G6" s="381" t="s">
        <v>427</v>
      </c>
      <c r="H6" s="260"/>
      <c r="I6" s="259">
        <v>50</v>
      </c>
      <c r="J6" s="381" t="s">
        <v>411</v>
      </c>
      <c r="K6" s="244"/>
      <c r="L6" s="245">
        <v>20</v>
      </c>
      <c r="M6" s="260" t="s">
        <v>430</v>
      </c>
      <c r="N6" s="260"/>
      <c r="O6" s="259">
        <v>40</v>
      </c>
      <c r="P6" s="30" t="str">
        <f>P5</f>
        <v>深色蔬菜</v>
      </c>
      <c r="Q6" s="31"/>
      <c r="R6" s="30">
        <v>100</v>
      </c>
      <c r="S6" s="31" t="s">
        <v>365</v>
      </c>
      <c r="T6" s="449" t="s">
        <v>351</v>
      </c>
      <c r="U6" s="29">
        <v>10</v>
      </c>
      <c r="V6" s="516"/>
      <c r="W6" s="172">
        <f>(Y5*15)+(Y7*5)+(Y10*12)</f>
        <v>97</v>
      </c>
      <c r="X6" s="99" t="s">
        <v>22</v>
      </c>
      <c r="Y6" s="180">
        <f>AB7</f>
        <v>2.7</v>
      </c>
      <c r="Z6" s="12"/>
      <c r="AA6" s="21" t="s">
        <v>23</v>
      </c>
      <c r="AB6" s="3">
        <v>5.8</v>
      </c>
      <c r="AC6" s="3">
        <f>AB6*2</f>
        <v>11.6</v>
      </c>
      <c r="AD6" s="3"/>
      <c r="AE6" s="3">
        <f>AB6*15</f>
        <v>87</v>
      </c>
      <c r="AF6" s="3">
        <f>AC6*4+AE6*4</f>
        <v>394.4</v>
      </c>
    </row>
    <row r="7" spans="2:32" ht="27.95" customHeight="1">
      <c r="B7" s="27">
        <v>20</v>
      </c>
      <c r="C7" s="520"/>
      <c r="D7" s="28"/>
      <c r="E7" s="28"/>
      <c r="F7" s="28"/>
      <c r="G7" s="259"/>
      <c r="H7" s="261"/>
      <c r="I7" s="259"/>
      <c r="J7" s="284" t="s">
        <v>235</v>
      </c>
      <c r="K7" s="244"/>
      <c r="L7" s="245">
        <v>20</v>
      </c>
      <c r="M7" s="259"/>
      <c r="N7" s="260"/>
      <c r="O7" s="259"/>
      <c r="P7" s="29"/>
      <c r="Q7" s="29"/>
      <c r="R7" s="29"/>
      <c r="S7" s="28" t="s">
        <v>410</v>
      </c>
      <c r="T7" s="28"/>
      <c r="U7" s="29">
        <v>10</v>
      </c>
      <c r="V7" s="516"/>
      <c r="W7" s="174" t="s">
        <v>9</v>
      </c>
      <c r="X7" s="102" t="s">
        <v>24</v>
      </c>
      <c r="Y7" s="180">
        <v>2</v>
      </c>
      <c r="Z7" s="2"/>
      <c r="AA7" s="33" t="s">
        <v>25</v>
      </c>
      <c r="AB7" s="3">
        <v>2.7</v>
      </c>
      <c r="AC7" s="34">
        <f>AB7*7</f>
        <v>18.900000000000002</v>
      </c>
      <c r="AD7" s="3">
        <f>AB7*5</f>
        <v>13.5</v>
      </c>
      <c r="AE7" s="3" t="s">
        <v>26</v>
      </c>
      <c r="AF7" s="35">
        <f>AC7*4+AD7*9</f>
        <v>197.10000000000002</v>
      </c>
    </row>
    <row r="8" spans="2:32" ht="27.95" customHeight="1">
      <c r="B8" s="27" t="s">
        <v>10</v>
      </c>
      <c r="C8" s="520"/>
      <c r="D8" s="28"/>
      <c r="E8" s="28"/>
      <c r="F8" s="28"/>
      <c r="G8" s="303"/>
      <c r="H8" s="260"/>
      <c r="I8" s="259"/>
      <c r="J8" s="389" t="s">
        <v>426</v>
      </c>
      <c r="K8" s="282"/>
      <c r="L8" s="245">
        <v>20</v>
      </c>
      <c r="M8" s="381"/>
      <c r="N8" s="381"/>
      <c r="O8" s="381"/>
      <c r="P8" s="29"/>
      <c r="Q8" s="236"/>
      <c r="R8" s="237"/>
      <c r="S8" s="210"/>
      <c r="T8" s="236"/>
      <c r="U8" s="29"/>
      <c r="V8" s="516"/>
      <c r="W8" s="172">
        <f>(Y6*5)+(Y8*5)+(Y10*8)</f>
        <v>25</v>
      </c>
      <c r="X8" s="102" t="s">
        <v>27</v>
      </c>
      <c r="Y8" s="180">
        <f>AB9</f>
        <v>2.2999999999999998</v>
      </c>
      <c r="Z8" s="12"/>
      <c r="AA8" s="2" t="s">
        <v>28</v>
      </c>
      <c r="AB8" s="3">
        <v>2</v>
      </c>
      <c r="AC8" s="3">
        <f>AB8*1</f>
        <v>2</v>
      </c>
      <c r="AD8" s="3" t="s">
        <v>26</v>
      </c>
      <c r="AE8" s="3">
        <f>AB8*5</f>
        <v>10</v>
      </c>
      <c r="AF8" s="3">
        <f>AC8*4+AE8*4</f>
        <v>48</v>
      </c>
    </row>
    <row r="9" spans="2:32" ht="27.95" customHeight="1">
      <c r="B9" s="521" t="s">
        <v>34</v>
      </c>
      <c r="C9" s="520"/>
      <c r="D9" s="28"/>
      <c r="E9" s="28"/>
      <c r="F9" s="28"/>
      <c r="G9" s="303"/>
      <c r="H9" s="260"/>
      <c r="I9" s="259"/>
      <c r="J9" s="259"/>
      <c r="K9" s="261"/>
      <c r="L9" s="245"/>
      <c r="M9" s="381"/>
      <c r="N9" s="381"/>
      <c r="O9" s="381"/>
      <c r="P9" s="29"/>
      <c r="Q9" s="36"/>
      <c r="R9" s="29"/>
      <c r="S9" s="28"/>
      <c r="T9" s="28"/>
      <c r="U9" s="29"/>
      <c r="V9" s="516"/>
      <c r="W9" s="174" t="s">
        <v>11</v>
      </c>
      <c r="X9" s="102" t="s">
        <v>30</v>
      </c>
      <c r="Y9" s="180">
        <f>AB10</f>
        <v>0</v>
      </c>
      <c r="Z9" s="2"/>
      <c r="AA9" s="2" t="s">
        <v>31</v>
      </c>
      <c r="AB9" s="79">
        <v>2.2999999999999998</v>
      </c>
      <c r="AC9" s="3"/>
      <c r="AD9" s="3">
        <f>AB9*5</f>
        <v>11.5</v>
      </c>
      <c r="AE9" s="3" t="s">
        <v>26</v>
      </c>
      <c r="AF9" s="3">
        <f>AD9*9</f>
        <v>103.5</v>
      </c>
    </row>
    <row r="10" spans="2:32" ht="27.95" customHeight="1">
      <c r="B10" s="521"/>
      <c r="C10" s="520"/>
      <c r="D10" s="28"/>
      <c r="E10" s="28"/>
      <c r="F10" s="28"/>
      <c r="G10" s="29"/>
      <c r="H10" s="36"/>
      <c r="I10" s="29"/>
      <c r="J10" s="303"/>
      <c r="K10" s="36"/>
      <c r="L10" s="29"/>
      <c r="M10" s="296"/>
      <c r="N10" s="381"/>
      <c r="O10" s="408"/>
      <c r="P10" s="29"/>
      <c r="Q10" s="36"/>
      <c r="R10" s="29"/>
      <c r="S10" s="28"/>
      <c r="T10" s="36"/>
      <c r="U10" s="29"/>
      <c r="V10" s="516"/>
      <c r="W10" s="172">
        <f>(Y5*2)+(Y6*7)+(Y7*1)+(Y10*8)</f>
        <v>32.5</v>
      </c>
      <c r="X10" s="154" t="s">
        <v>39</v>
      </c>
      <c r="Y10" s="180">
        <v>0</v>
      </c>
      <c r="Z10" s="12"/>
      <c r="AA10" s="2" t="s">
        <v>32</v>
      </c>
      <c r="AE10" s="2">
        <f>AB10*15</f>
        <v>0</v>
      </c>
    </row>
    <row r="11" spans="2:32" ht="27.95" customHeight="1">
      <c r="B11" s="37" t="s">
        <v>33</v>
      </c>
      <c r="C11" s="38"/>
      <c r="D11" s="28"/>
      <c r="E11" s="36"/>
      <c r="F11" s="28"/>
      <c r="G11" s="29"/>
      <c r="H11" s="36"/>
      <c r="I11" s="29"/>
      <c r="J11" s="29"/>
      <c r="K11" s="36"/>
      <c r="L11" s="29"/>
      <c r="M11" s="296"/>
      <c r="N11" s="381"/>
      <c r="O11" s="408"/>
      <c r="P11" s="29"/>
      <c r="Q11" s="36"/>
      <c r="R11" s="29"/>
      <c r="S11" s="29"/>
      <c r="T11" s="36"/>
      <c r="U11" s="29"/>
      <c r="V11" s="516"/>
      <c r="W11" s="174" t="s">
        <v>12</v>
      </c>
      <c r="X11" s="110"/>
      <c r="Y11" s="180"/>
      <c r="Z11" s="2"/>
      <c r="AC11" s="2">
        <f>SUM(AC6:AC10)</f>
        <v>32.5</v>
      </c>
      <c r="AD11" s="2">
        <f>SUM(AD6:AD10)</f>
        <v>25</v>
      </c>
      <c r="AE11" s="2">
        <f>SUM(AE6:AE10)</f>
        <v>97</v>
      </c>
      <c r="AF11" s="2">
        <f>AC11*4+AD11*9+AE11*4</f>
        <v>743</v>
      </c>
    </row>
    <row r="12" spans="2:32" ht="27.95" customHeight="1">
      <c r="B12" s="39"/>
      <c r="C12" s="40"/>
      <c r="D12" s="36"/>
      <c r="E12" s="36"/>
      <c r="F12" s="29"/>
      <c r="G12" s="29"/>
      <c r="H12" s="36"/>
      <c r="I12" s="29"/>
      <c r="J12" s="29"/>
      <c r="K12" s="36"/>
      <c r="L12" s="29"/>
      <c r="M12" s="196"/>
      <c r="N12" s="36"/>
      <c r="O12" s="30"/>
      <c r="P12" s="29"/>
      <c r="Q12" s="36"/>
      <c r="R12" s="29"/>
      <c r="S12" s="29"/>
      <c r="T12" s="36"/>
      <c r="U12" s="29"/>
      <c r="V12" s="517"/>
      <c r="W12" s="172">
        <f>(W6*4)+(W8*9)+(W10*4)</f>
        <v>743</v>
      </c>
      <c r="X12" s="117"/>
      <c r="Y12" s="180"/>
      <c r="Z12" s="12"/>
      <c r="AC12" s="41">
        <f>AC11*4/AF11</f>
        <v>0.17496635262449528</v>
      </c>
      <c r="AD12" s="41">
        <f>AD11*9/AF11</f>
        <v>0.30282637954239572</v>
      </c>
      <c r="AE12" s="41">
        <f>AE11*4/AF11</f>
        <v>0.522207267833109</v>
      </c>
    </row>
    <row r="13" spans="2:32" s="26" customFormat="1" ht="42" customHeight="1">
      <c r="B13" s="94">
        <v>11</v>
      </c>
      <c r="C13" s="520"/>
      <c r="D13" s="24" t="str">
        <f>'112年11月菜單'!E36</f>
        <v>糙米飯</v>
      </c>
      <c r="E13" s="24" t="s">
        <v>92</v>
      </c>
      <c r="F13" s="25" t="s">
        <v>15</v>
      </c>
      <c r="G13" s="24" t="str">
        <f>'112年11月菜單'!E37</f>
        <v>白玉燒肉</v>
      </c>
      <c r="H13" s="24" t="s">
        <v>16</v>
      </c>
      <c r="I13" s="25" t="s">
        <v>15</v>
      </c>
      <c r="J13" s="24" t="str">
        <f>'112年11月菜單'!E38</f>
        <v>哈燒翅小腿</v>
      </c>
      <c r="K13" s="24" t="s">
        <v>229</v>
      </c>
      <c r="L13" s="25" t="s">
        <v>15</v>
      </c>
      <c r="M13" s="24" t="str">
        <f>'112年11月菜單'!E39</f>
        <v>香烤地瓜條</v>
      </c>
      <c r="N13" s="24" t="s">
        <v>180</v>
      </c>
      <c r="O13" s="25" t="s">
        <v>15</v>
      </c>
      <c r="P13" s="24" t="str">
        <f>'112年11月菜單'!E40</f>
        <v>淺色蔬菜</v>
      </c>
      <c r="Q13" s="24" t="s">
        <v>43</v>
      </c>
      <c r="R13" s="25" t="s">
        <v>15</v>
      </c>
      <c r="S13" s="24" t="str">
        <f>'112年11月菜單'!E41</f>
        <v>味噌豆腐湯(豆)</v>
      </c>
      <c r="T13" s="24" t="s">
        <v>16</v>
      </c>
      <c r="U13" s="25" t="s">
        <v>15</v>
      </c>
      <c r="V13" s="515"/>
      <c r="W13" s="170" t="s">
        <v>7</v>
      </c>
      <c r="X13" s="96" t="s">
        <v>72</v>
      </c>
      <c r="Y13" s="179">
        <f>AB14</f>
        <v>5.8</v>
      </c>
      <c r="Z13" s="2"/>
      <c r="AA13" s="2"/>
      <c r="AB13" s="3"/>
      <c r="AC13" s="2" t="s">
        <v>18</v>
      </c>
      <c r="AD13" s="2" t="s">
        <v>19</v>
      </c>
      <c r="AE13" s="2" t="s">
        <v>20</v>
      </c>
      <c r="AF13" s="2" t="s">
        <v>21</v>
      </c>
    </row>
    <row r="14" spans="2:32" ht="27.95" customHeight="1">
      <c r="B14" s="27" t="s">
        <v>8</v>
      </c>
      <c r="C14" s="520"/>
      <c r="D14" s="31" t="s">
        <v>108</v>
      </c>
      <c r="E14" s="30"/>
      <c r="F14" s="30">
        <v>70</v>
      </c>
      <c r="G14" s="263" t="s">
        <v>410</v>
      </c>
      <c r="H14" s="262"/>
      <c r="I14" s="262">
        <v>40</v>
      </c>
      <c r="J14" s="381" t="s">
        <v>412</v>
      </c>
      <c r="K14" s="264"/>
      <c r="L14" s="263">
        <v>30</v>
      </c>
      <c r="M14" s="278" t="s">
        <v>204</v>
      </c>
      <c r="N14" s="237"/>
      <c r="O14" s="237">
        <v>30</v>
      </c>
      <c r="P14" s="30" t="str">
        <f>P13</f>
        <v>淺色蔬菜</v>
      </c>
      <c r="Q14" s="31"/>
      <c r="R14" s="30">
        <v>110</v>
      </c>
      <c r="S14" s="373" t="s">
        <v>424</v>
      </c>
      <c r="T14" s="388" t="s">
        <v>187</v>
      </c>
      <c r="U14" s="388">
        <v>10</v>
      </c>
      <c r="V14" s="516"/>
      <c r="W14" s="172">
        <f>(Y13*15)+(Y15*5)+(Y18*12)</f>
        <v>97</v>
      </c>
      <c r="X14" s="99" t="s">
        <v>73</v>
      </c>
      <c r="Y14" s="180">
        <f>AB15</f>
        <v>2.7</v>
      </c>
      <c r="Z14" s="12"/>
      <c r="AA14" s="21" t="s">
        <v>23</v>
      </c>
      <c r="AB14" s="3">
        <v>5.8</v>
      </c>
      <c r="AC14" s="3">
        <f>AB14*2</f>
        <v>11.6</v>
      </c>
      <c r="AD14" s="3"/>
      <c r="AE14" s="3">
        <f>AB14*15</f>
        <v>87</v>
      </c>
      <c r="AF14" s="3">
        <f>AC14*4+AE14*4</f>
        <v>394.4</v>
      </c>
    </row>
    <row r="15" spans="2:32" ht="27.95" customHeight="1">
      <c r="B15" s="27">
        <v>21</v>
      </c>
      <c r="C15" s="520"/>
      <c r="D15" s="30" t="s">
        <v>117</v>
      </c>
      <c r="E15" s="30"/>
      <c r="F15" s="30">
        <v>35</v>
      </c>
      <c r="G15" s="262" t="s">
        <v>129</v>
      </c>
      <c r="H15" s="262"/>
      <c r="I15" s="262">
        <v>20</v>
      </c>
      <c r="J15" s="263"/>
      <c r="K15" s="264"/>
      <c r="L15" s="263"/>
      <c r="M15" s="278"/>
      <c r="N15" s="236"/>
      <c r="O15" s="237"/>
      <c r="P15" s="29"/>
      <c r="Q15" s="29"/>
      <c r="R15" s="29"/>
      <c r="S15" s="373" t="s">
        <v>172</v>
      </c>
      <c r="T15" s="370"/>
      <c r="U15" s="388" t="s">
        <v>173</v>
      </c>
      <c r="V15" s="516"/>
      <c r="W15" s="174" t="s">
        <v>9</v>
      </c>
      <c r="X15" s="102" t="s">
        <v>74</v>
      </c>
      <c r="Y15" s="180">
        <v>2</v>
      </c>
      <c r="Z15" s="2"/>
      <c r="AA15" s="33" t="s">
        <v>25</v>
      </c>
      <c r="AB15" s="3">
        <v>2.7</v>
      </c>
      <c r="AC15" s="34">
        <f>AB15*7</f>
        <v>18.900000000000002</v>
      </c>
      <c r="AD15" s="3">
        <f>AB15*5</f>
        <v>13.5</v>
      </c>
      <c r="AE15" s="3" t="s">
        <v>26</v>
      </c>
      <c r="AF15" s="35">
        <f>AC15*4+AD15*9</f>
        <v>197.10000000000002</v>
      </c>
    </row>
    <row r="16" spans="2:32" ht="27.95" customHeight="1">
      <c r="B16" s="27" t="s">
        <v>10</v>
      </c>
      <c r="C16" s="520"/>
      <c r="D16" s="36"/>
      <c r="E16" s="36"/>
      <c r="F16" s="29"/>
      <c r="G16" s="262" t="s">
        <v>118</v>
      </c>
      <c r="H16" s="266"/>
      <c r="I16" s="262">
        <v>10</v>
      </c>
      <c r="J16" s="388"/>
      <c r="K16" s="282"/>
      <c r="L16" s="388"/>
      <c r="M16" s="278"/>
      <c r="N16" s="236"/>
      <c r="O16" s="237"/>
      <c r="P16" s="28"/>
      <c r="Q16" s="36"/>
      <c r="R16" s="28"/>
      <c r="S16" s="212"/>
      <c r="T16" s="36"/>
      <c r="U16" s="29"/>
      <c r="V16" s="516"/>
      <c r="W16" s="172">
        <f>(Y14*5)+(Y16*5)+(Y18*8)</f>
        <v>25</v>
      </c>
      <c r="X16" s="102" t="s">
        <v>75</v>
      </c>
      <c r="Y16" s="180">
        <f>AB17</f>
        <v>2.2999999999999998</v>
      </c>
      <c r="Z16" s="12"/>
      <c r="AA16" s="2" t="s">
        <v>28</v>
      </c>
      <c r="AB16" s="3">
        <v>2</v>
      </c>
      <c r="AC16" s="3">
        <f>AB16*1</f>
        <v>2</v>
      </c>
      <c r="AD16" s="3" t="s">
        <v>26</v>
      </c>
      <c r="AE16" s="3">
        <f>AB16*5</f>
        <v>10</v>
      </c>
      <c r="AF16" s="3">
        <f>AC16*4+AE16*4</f>
        <v>48</v>
      </c>
    </row>
    <row r="17" spans="2:32" ht="27.95" customHeight="1">
      <c r="B17" s="521" t="s">
        <v>35</v>
      </c>
      <c r="C17" s="520"/>
      <c r="D17" s="36"/>
      <c r="E17" s="36"/>
      <c r="F17" s="29"/>
      <c r="G17" s="262"/>
      <c r="H17" s="266"/>
      <c r="I17" s="262"/>
      <c r="J17" s="303"/>
      <c r="K17" s="263"/>
      <c r="L17" s="263"/>
      <c r="M17" s="278"/>
      <c r="N17" s="237"/>
      <c r="O17" s="278"/>
      <c r="P17" s="28"/>
      <c r="Q17" s="36"/>
      <c r="R17" s="28"/>
      <c r="S17" s="159"/>
      <c r="T17" s="28"/>
      <c r="U17" s="29"/>
      <c r="V17" s="516"/>
      <c r="W17" s="174" t="s">
        <v>11</v>
      </c>
      <c r="X17" s="102" t="s">
        <v>76</v>
      </c>
      <c r="Y17" s="180">
        <f>AB18</f>
        <v>0</v>
      </c>
      <c r="Z17" s="2"/>
      <c r="AA17" s="2" t="s">
        <v>31</v>
      </c>
      <c r="AB17" s="79">
        <v>2.2999999999999998</v>
      </c>
      <c r="AC17" s="3"/>
      <c r="AD17" s="3">
        <f>AB17*5</f>
        <v>11.5</v>
      </c>
      <c r="AE17" s="3" t="s">
        <v>26</v>
      </c>
      <c r="AF17" s="3">
        <f>AD17*9</f>
        <v>103.5</v>
      </c>
    </row>
    <row r="18" spans="2:32" ht="27.95" customHeight="1">
      <c r="B18" s="521"/>
      <c r="C18" s="520"/>
      <c r="D18" s="36"/>
      <c r="E18" s="36"/>
      <c r="F18" s="29"/>
      <c r="G18" s="263"/>
      <c r="H18" s="265"/>
      <c r="I18" s="263"/>
      <c r="J18" s="263"/>
      <c r="K18" s="264"/>
      <c r="L18" s="263"/>
      <c r="M18" s="278"/>
      <c r="N18" s="323"/>
      <c r="O18" s="237"/>
      <c r="P18" s="29"/>
      <c r="Q18" s="36"/>
      <c r="R18" s="29"/>
      <c r="S18" s="28"/>
      <c r="T18" s="36"/>
      <c r="U18" s="29"/>
      <c r="V18" s="516"/>
      <c r="W18" s="172">
        <f>(Y13*2)+(Y14*7)+(Y15*1)+(Y18*8)</f>
        <v>32.5</v>
      </c>
      <c r="X18" s="154" t="s">
        <v>77</v>
      </c>
      <c r="Y18" s="180">
        <v>0</v>
      </c>
      <c r="Z18" s="12"/>
      <c r="AA18" s="2" t="s">
        <v>32</v>
      </c>
      <c r="AE18" s="2">
        <f>AB18*15</f>
        <v>0</v>
      </c>
    </row>
    <row r="19" spans="2:32" ht="27.95" customHeight="1">
      <c r="B19" s="37" t="s">
        <v>33</v>
      </c>
      <c r="C19" s="38"/>
      <c r="D19" s="36"/>
      <c r="E19" s="36"/>
      <c r="F19" s="29"/>
      <c r="G19" s="29"/>
      <c r="H19" s="36"/>
      <c r="I19" s="29"/>
      <c r="J19" s="197"/>
      <c r="K19" s="30"/>
      <c r="L19" s="29"/>
      <c r="M19" s="31"/>
      <c r="N19" s="106"/>
      <c r="O19" s="30"/>
      <c r="P19" s="29"/>
      <c r="Q19" s="36"/>
      <c r="R19" s="29"/>
      <c r="S19" s="29"/>
      <c r="T19" s="36"/>
      <c r="U19" s="29"/>
      <c r="V19" s="516"/>
      <c r="W19" s="174" t="s">
        <v>12</v>
      </c>
      <c r="X19" s="110"/>
      <c r="Y19" s="180"/>
      <c r="Z19" s="2"/>
      <c r="AC19" s="2">
        <f>SUM(AC14:AC18)</f>
        <v>32.5</v>
      </c>
      <c r="AD19" s="2">
        <f>SUM(AD14:AD18)</f>
        <v>25</v>
      </c>
      <c r="AE19" s="2">
        <f>SUM(AE14:AE18)</f>
        <v>97</v>
      </c>
      <c r="AF19" s="2">
        <f>AC19*4+AD19*9+AE19*4</f>
        <v>743</v>
      </c>
    </row>
    <row r="20" spans="2:32" ht="27.95" customHeight="1">
      <c r="B20" s="39"/>
      <c r="C20" s="40"/>
      <c r="D20" s="36"/>
      <c r="E20" s="36"/>
      <c r="F20" s="29"/>
      <c r="G20" s="29"/>
      <c r="H20" s="36"/>
      <c r="I20" s="29"/>
      <c r="J20" s="31"/>
      <c r="K20" s="36"/>
      <c r="L20" s="29"/>
      <c r="M20" s="30"/>
      <c r="N20" s="36"/>
      <c r="O20" s="30"/>
      <c r="P20" s="29"/>
      <c r="Q20" s="36"/>
      <c r="R20" s="29"/>
      <c r="S20" s="29"/>
      <c r="T20" s="36"/>
      <c r="U20" s="29"/>
      <c r="V20" s="517"/>
      <c r="W20" s="172">
        <f>(W14*4)+(W16*9)+(W18*4)</f>
        <v>743</v>
      </c>
      <c r="X20" s="117"/>
      <c r="Y20" s="180"/>
      <c r="Z20" s="12"/>
      <c r="AC20" s="41">
        <f>AC19*4/AF19</f>
        <v>0.17496635262449528</v>
      </c>
      <c r="AD20" s="41">
        <f>AD19*9/AF19</f>
        <v>0.30282637954239572</v>
      </c>
      <c r="AE20" s="41">
        <f>AE19*4/AF19</f>
        <v>0.522207267833109</v>
      </c>
    </row>
    <row r="21" spans="2:32" s="26" customFormat="1" ht="42" customHeight="1">
      <c r="B21" s="94">
        <v>11</v>
      </c>
      <c r="C21" s="520"/>
      <c r="D21" s="24" t="str">
        <f>'112年11月菜單'!I36</f>
        <v>白米飯</v>
      </c>
      <c r="E21" s="24" t="s">
        <v>103</v>
      </c>
      <c r="F21" s="25" t="s">
        <v>15</v>
      </c>
      <c r="G21" s="24" t="str">
        <f>'112年11月菜單'!I37</f>
        <v>夜市鹽酥雞(炸)</v>
      </c>
      <c r="H21" s="24" t="s">
        <v>97</v>
      </c>
      <c r="I21" s="25" t="s">
        <v>15</v>
      </c>
      <c r="J21" s="24" t="str">
        <f>'112年11月菜單'!I38</f>
        <v>壽喜燒(豆)</v>
      </c>
      <c r="K21" s="24" t="s">
        <v>111</v>
      </c>
      <c r="L21" s="25" t="s">
        <v>15</v>
      </c>
      <c r="M21" s="24" t="str">
        <f>'112年11月菜單'!I39</f>
        <v>玉米雞茸</v>
      </c>
      <c r="N21" s="24" t="s">
        <v>16</v>
      </c>
      <c r="O21" s="25" t="s">
        <v>15</v>
      </c>
      <c r="P21" s="24" t="str">
        <f>'112年11月菜單'!I40</f>
        <v>深色蔬菜</v>
      </c>
      <c r="Q21" s="24" t="s">
        <v>43</v>
      </c>
      <c r="R21" s="25" t="s">
        <v>15</v>
      </c>
      <c r="S21" s="184" t="str">
        <f>'112年11月菜單'!I41</f>
        <v>冬瓜湯</v>
      </c>
      <c r="T21" s="24" t="s">
        <v>16</v>
      </c>
      <c r="U21" s="25" t="s">
        <v>15</v>
      </c>
      <c r="V21" s="507"/>
      <c r="W21" s="170" t="s">
        <v>7</v>
      </c>
      <c r="X21" s="96" t="s">
        <v>17</v>
      </c>
      <c r="Y21" s="179">
        <f>AB22</f>
        <v>5.7</v>
      </c>
      <c r="Z21" s="2"/>
      <c r="AA21" s="2"/>
      <c r="AB21" s="3"/>
      <c r="AC21" s="2" t="s">
        <v>18</v>
      </c>
      <c r="AD21" s="2" t="s">
        <v>19</v>
      </c>
      <c r="AE21" s="2" t="s">
        <v>20</v>
      </c>
      <c r="AF21" s="2" t="s">
        <v>21</v>
      </c>
    </row>
    <row r="22" spans="2:32" s="45" customFormat="1" ht="27.75" customHeight="1">
      <c r="B22" s="43" t="s">
        <v>8</v>
      </c>
      <c r="C22" s="520"/>
      <c r="D22" s="31" t="s">
        <v>108</v>
      </c>
      <c r="E22" s="28"/>
      <c r="F22" s="29">
        <v>110</v>
      </c>
      <c r="G22" s="267" t="s">
        <v>409</v>
      </c>
      <c r="H22" s="268"/>
      <c r="I22" s="267">
        <v>50</v>
      </c>
      <c r="J22" s="381" t="s">
        <v>145</v>
      </c>
      <c r="K22" s="296"/>
      <c r="L22" s="397">
        <v>40</v>
      </c>
      <c r="M22" s="449" t="s">
        <v>400</v>
      </c>
      <c r="N22" s="373"/>
      <c r="O22" s="381">
        <v>30</v>
      </c>
      <c r="P22" s="30" t="str">
        <f>P21</f>
        <v>深色蔬菜</v>
      </c>
      <c r="Q22" s="31"/>
      <c r="R22" s="30">
        <v>100</v>
      </c>
      <c r="S22" s="137" t="s">
        <v>205</v>
      </c>
      <c r="T22" s="28"/>
      <c r="U22" s="28">
        <v>20</v>
      </c>
      <c r="V22" s="508"/>
      <c r="W22" s="172">
        <f>(Y21*15)+(Y23*5)+(Y26*12)</f>
        <v>97</v>
      </c>
      <c r="X22" s="99" t="s">
        <v>22</v>
      </c>
      <c r="Y22" s="180">
        <f>AB23</f>
        <v>2.6</v>
      </c>
      <c r="Z22" s="44"/>
      <c r="AA22" s="21" t="s">
        <v>23</v>
      </c>
      <c r="AB22" s="3">
        <v>5.7</v>
      </c>
      <c r="AC22" s="3">
        <f>AB22*2</f>
        <v>11.4</v>
      </c>
      <c r="AD22" s="3"/>
      <c r="AE22" s="3">
        <f>AB22*15</f>
        <v>85.5</v>
      </c>
      <c r="AF22" s="3">
        <f>AC22*4+AE22*4</f>
        <v>387.6</v>
      </c>
    </row>
    <row r="23" spans="2:32" s="45" customFormat="1" ht="27.95" customHeight="1">
      <c r="B23" s="43">
        <v>22</v>
      </c>
      <c r="C23" s="520"/>
      <c r="D23" s="28"/>
      <c r="E23" s="28"/>
      <c r="F23" s="28"/>
      <c r="G23" s="267"/>
      <c r="H23" s="268"/>
      <c r="I23" s="267"/>
      <c r="J23" s="373" t="s">
        <v>415</v>
      </c>
      <c r="K23" s="166"/>
      <c r="L23" s="398">
        <v>20</v>
      </c>
      <c r="M23" s="381" t="s">
        <v>357</v>
      </c>
      <c r="N23" s="389"/>
      <c r="O23" s="381">
        <v>10</v>
      </c>
      <c r="P23" s="31"/>
      <c r="Q23" s="30"/>
      <c r="R23" s="31"/>
      <c r="S23" s="288"/>
      <c r="T23" s="287"/>
      <c r="U23" s="287"/>
      <c r="V23" s="508"/>
      <c r="W23" s="174" t="s">
        <v>9</v>
      </c>
      <c r="X23" s="102" t="s">
        <v>24</v>
      </c>
      <c r="Y23" s="180">
        <v>2.2999999999999998</v>
      </c>
      <c r="Z23" s="46"/>
      <c r="AA23" s="33" t="s">
        <v>25</v>
      </c>
      <c r="AB23" s="3">
        <v>2.6</v>
      </c>
      <c r="AC23" s="34">
        <f>AB23*7</f>
        <v>18.2</v>
      </c>
      <c r="AD23" s="3">
        <f>AB23*5</f>
        <v>13</v>
      </c>
      <c r="AE23" s="3" t="s">
        <v>26</v>
      </c>
      <c r="AF23" s="35">
        <f>AC23*4+AD23*9</f>
        <v>189.8</v>
      </c>
    </row>
    <row r="24" spans="2:32" s="45" customFormat="1" ht="27.95" customHeight="1">
      <c r="B24" s="43" t="s">
        <v>10</v>
      </c>
      <c r="C24" s="520"/>
      <c r="D24" s="28"/>
      <c r="E24" s="28"/>
      <c r="F24" s="28"/>
      <c r="G24" s="267"/>
      <c r="H24" s="268"/>
      <c r="I24" s="267"/>
      <c r="J24" s="381" t="s">
        <v>118</v>
      </c>
      <c r="K24" s="296"/>
      <c r="L24" s="399">
        <v>10</v>
      </c>
      <c r="M24" s="382" t="s">
        <v>358</v>
      </c>
      <c r="N24" s="389"/>
      <c r="O24" s="381">
        <v>10</v>
      </c>
      <c r="P24" s="28"/>
      <c r="Q24" s="36"/>
      <c r="R24" s="28"/>
      <c r="S24" s="30"/>
      <c r="T24" s="106"/>
      <c r="U24" s="30"/>
      <c r="V24" s="508"/>
      <c r="W24" s="172">
        <f>(Y22*5)+(Y24*5)+(Y26*8)</f>
        <v>28</v>
      </c>
      <c r="X24" s="102" t="s">
        <v>27</v>
      </c>
      <c r="Y24" s="180">
        <v>3</v>
      </c>
      <c r="Z24" s="44"/>
      <c r="AA24" s="2" t="s">
        <v>28</v>
      </c>
      <c r="AB24" s="3">
        <v>2</v>
      </c>
      <c r="AC24" s="3">
        <f>AB24*1</f>
        <v>2</v>
      </c>
      <c r="AD24" s="3" t="s">
        <v>26</v>
      </c>
      <c r="AE24" s="3">
        <f>AB24*5</f>
        <v>10</v>
      </c>
      <c r="AF24" s="3">
        <f>AC24*4+AE24*4</f>
        <v>48</v>
      </c>
    </row>
    <row r="25" spans="2:32" s="45" customFormat="1" ht="27.95" customHeight="1">
      <c r="B25" s="522" t="s">
        <v>36</v>
      </c>
      <c r="C25" s="520"/>
      <c r="D25" s="28"/>
      <c r="E25" s="28"/>
      <c r="F25" s="28"/>
      <c r="G25" s="267"/>
      <c r="H25" s="268"/>
      <c r="I25" s="267"/>
      <c r="J25" s="381" t="s">
        <v>162</v>
      </c>
      <c r="K25" s="161"/>
      <c r="L25" s="399">
        <v>5</v>
      </c>
      <c r="M25" s="382" t="s">
        <v>409</v>
      </c>
      <c r="N25" s="390"/>
      <c r="O25" s="389">
        <v>10</v>
      </c>
      <c r="P25" s="28"/>
      <c r="Q25" s="36"/>
      <c r="R25" s="28"/>
      <c r="S25" s="28"/>
      <c r="T25" s="36"/>
      <c r="U25" s="28"/>
      <c r="V25" s="508"/>
      <c r="W25" s="174" t="s">
        <v>11</v>
      </c>
      <c r="X25" s="102" t="s">
        <v>30</v>
      </c>
      <c r="Y25" s="180">
        <f>AB26</f>
        <v>0</v>
      </c>
      <c r="Z25" s="46"/>
      <c r="AA25" s="2" t="s">
        <v>31</v>
      </c>
      <c r="AB25" s="3">
        <v>2.5</v>
      </c>
      <c r="AC25" s="3"/>
      <c r="AD25" s="3">
        <f>AB25*5</f>
        <v>12.5</v>
      </c>
      <c r="AE25" s="3" t="s">
        <v>26</v>
      </c>
      <c r="AF25" s="3">
        <f>AD25*9</f>
        <v>112.5</v>
      </c>
    </row>
    <row r="26" spans="2:32" s="45" customFormat="1" ht="27.95" customHeight="1">
      <c r="B26" s="522"/>
      <c r="C26" s="520"/>
      <c r="D26" s="28"/>
      <c r="E26" s="28"/>
      <c r="F26" s="28"/>
      <c r="G26" s="270"/>
      <c r="H26" s="269"/>
      <c r="I26" s="267"/>
      <c r="J26" s="381" t="s">
        <v>328</v>
      </c>
      <c r="K26" s="161" t="s">
        <v>317</v>
      </c>
      <c r="L26" s="399">
        <v>20</v>
      </c>
      <c r="M26" s="249"/>
      <c r="N26" s="267"/>
      <c r="O26" s="267"/>
      <c r="P26" s="29"/>
      <c r="Q26" s="36"/>
      <c r="R26" s="29"/>
      <c r="S26" s="28"/>
      <c r="T26" s="36"/>
      <c r="U26" s="29"/>
      <c r="V26" s="508"/>
      <c r="W26" s="172">
        <f>(Y21*2)+(Y22*7)+(Y23*1)+(Y26*8)</f>
        <v>31.900000000000002</v>
      </c>
      <c r="X26" s="154" t="s">
        <v>39</v>
      </c>
      <c r="Y26" s="180">
        <v>0</v>
      </c>
      <c r="Z26" s="44"/>
      <c r="AA26" s="2" t="s">
        <v>32</v>
      </c>
      <c r="AB26" s="3"/>
      <c r="AC26" s="2"/>
      <c r="AD26" s="2"/>
      <c r="AE26" s="2">
        <f>AB26*15</f>
        <v>0</v>
      </c>
      <c r="AF26" s="2"/>
    </row>
    <row r="27" spans="2:32" s="45" customFormat="1" ht="27.95" customHeight="1">
      <c r="B27" s="37" t="s">
        <v>33</v>
      </c>
      <c r="C27" s="48"/>
      <c r="D27" s="28"/>
      <c r="E27" s="36"/>
      <c r="F27" s="28"/>
      <c r="G27" s="29"/>
      <c r="H27" s="36"/>
      <c r="I27" s="29"/>
      <c r="J27" s="212"/>
      <c r="K27" s="106"/>
      <c r="L27" s="30"/>
      <c r="M27" s="159"/>
      <c r="N27" s="36"/>
      <c r="O27" s="30"/>
      <c r="P27" s="29"/>
      <c r="Q27" s="36"/>
      <c r="R27" s="29"/>
      <c r="S27" s="29"/>
      <c r="T27" s="36"/>
      <c r="U27" s="29"/>
      <c r="V27" s="508"/>
      <c r="W27" s="174" t="s">
        <v>12</v>
      </c>
      <c r="X27" s="110"/>
      <c r="Y27" s="180"/>
      <c r="Z27" s="46"/>
      <c r="AA27" s="2"/>
      <c r="AB27" s="3"/>
      <c r="AC27" s="2">
        <f>SUM(AC22:AC26)</f>
        <v>31.6</v>
      </c>
      <c r="AD27" s="2">
        <f>SUM(AD22:AD26)</f>
        <v>25.5</v>
      </c>
      <c r="AE27" s="2">
        <f>SUM(AE22:AE26)</f>
        <v>95.5</v>
      </c>
      <c r="AF27" s="2">
        <f>AC27*4+AD27*9+AE27*4</f>
        <v>737.9</v>
      </c>
    </row>
    <row r="28" spans="2:32" s="45" customFormat="1" ht="27.95" customHeight="1" thickBot="1">
      <c r="B28" s="49"/>
      <c r="C28" s="50"/>
      <c r="D28" s="36"/>
      <c r="E28" s="36"/>
      <c r="F28" s="29"/>
      <c r="G28" s="29"/>
      <c r="H28" s="36"/>
      <c r="I28" s="166"/>
      <c r="J28" s="202"/>
      <c r="K28" s="167"/>
      <c r="L28" s="29"/>
      <c r="M28" s="202"/>
      <c r="N28" s="167"/>
      <c r="O28" s="29"/>
      <c r="P28" s="29"/>
      <c r="Q28" s="36"/>
      <c r="R28" s="29"/>
      <c r="S28" s="29"/>
      <c r="T28" s="36"/>
      <c r="U28" s="29"/>
      <c r="V28" s="509"/>
      <c r="W28" s="172">
        <f>(W22*4)+(W24*9)+(W26*4)</f>
        <v>767.6</v>
      </c>
      <c r="X28" s="107"/>
      <c r="Y28" s="180"/>
      <c r="Z28" s="44"/>
      <c r="AA28" s="46"/>
      <c r="AB28" s="51"/>
      <c r="AC28" s="41">
        <f>AC27*4/AF27</f>
        <v>0.17129692370239871</v>
      </c>
      <c r="AD28" s="41">
        <f>AD27*9/AF27</f>
        <v>0.31101775308307361</v>
      </c>
      <c r="AE28" s="41">
        <f>AE27*4/AF27</f>
        <v>0.51768532321452776</v>
      </c>
      <c r="AF28" s="46"/>
    </row>
    <row r="29" spans="2:32" s="26" customFormat="1" ht="42" customHeight="1">
      <c r="B29" s="94">
        <v>11</v>
      </c>
      <c r="C29" s="520"/>
      <c r="D29" s="24" t="str">
        <f>'112年11月菜單'!M36</f>
        <v>地瓜飯</v>
      </c>
      <c r="E29" s="24" t="s">
        <v>98</v>
      </c>
      <c r="F29" s="25" t="s">
        <v>15</v>
      </c>
      <c r="G29" s="24" t="str">
        <f>'112年11月菜單'!M37</f>
        <v>日式豬排</v>
      </c>
      <c r="H29" s="24" t="s">
        <v>16</v>
      </c>
      <c r="I29" s="25" t="s">
        <v>15</v>
      </c>
      <c r="J29" s="168" t="str">
        <f>'112年11月菜單'!M38</f>
        <v>起司玉米</v>
      </c>
      <c r="K29" s="24" t="s">
        <v>111</v>
      </c>
      <c r="L29" s="25" t="s">
        <v>15</v>
      </c>
      <c r="M29" s="24" t="str">
        <f>'112年11月菜單'!M39</f>
        <v>香嫩豆腐(豆)</v>
      </c>
      <c r="N29" s="24" t="s">
        <v>16</v>
      </c>
      <c r="O29" s="25" t="s">
        <v>15</v>
      </c>
      <c r="P29" s="24" t="str">
        <f>'112年11月菜單'!M40</f>
        <v>淺色蔬菜</v>
      </c>
      <c r="Q29" s="24" t="s">
        <v>43</v>
      </c>
      <c r="R29" s="25" t="s">
        <v>15</v>
      </c>
      <c r="S29" s="24" t="str">
        <f>'112年11月菜單'!M41</f>
        <v>小丸子湯(加)</v>
      </c>
      <c r="T29" s="24" t="s">
        <v>16</v>
      </c>
      <c r="U29" s="25" t="s">
        <v>15</v>
      </c>
      <c r="V29" s="515"/>
      <c r="W29" s="170" t="s">
        <v>7</v>
      </c>
      <c r="X29" s="96" t="s">
        <v>17</v>
      </c>
      <c r="Y29" s="135">
        <f>AB30</f>
        <v>5.8</v>
      </c>
      <c r="Z29" s="2"/>
      <c r="AA29" s="2"/>
      <c r="AB29" s="3"/>
      <c r="AC29" s="2" t="s">
        <v>18</v>
      </c>
      <c r="AD29" s="2" t="s">
        <v>19</v>
      </c>
      <c r="AE29" s="2" t="s">
        <v>20</v>
      </c>
      <c r="AF29" s="2" t="s">
        <v>21</v>
      </c>
    </row>
    <row r="30" spans="2:32" ht="27.95" customHeight="1">
      <c r="B30" s="27" t="s">
        <v>8</v>
      </c>
      <c r="C30" s="520"/>
      <c r="D30" s="31" t="s">
        <v>108</v>
      </c>
      <c r="E30" s="31"/>
      <c r="F30" s="31">
        <v>90</v>
      </c>
      <c r="G30" s="280" t="s">
        <v>410</v>
      </c>
      <c r="H30" s="279"/>
      <c r="I30" s="280">
        <v>50</v>
      </c>
      <c r="J30" s="273" t="s">
        <v>400</v>
      </c>
      <c r="K30" s="273"/>
      <c r="L30" s="273">
        <v>40</v>
      </c>
      <c r="M30" s="381" t="s">
        <v>428</v>
      </c>
      <c r="N30" s="381" t="s">
        <v>128</v>
      </c>
      <c r="O30" s="381">
        <v>40</v>
      </c>
      <c r="P30" s="30" t="str">
        <f>P29</f>
        <v>淺色蔬菜</v>
      </c>
      <c r="Q30" s="31"/>
      <c r="R30" s="30">
        <v>100</v>
      </c>
      <c r="S30" s="446" t="s">
        <v>206</v>
      </c>
      <c r="T30" s="29" t="s">
        <v>196</v>
      </c>
      <c r="U30" s="29">
        <v>20</v>
      </c>
      <c r="V30" s="516"/>
      <c r="W30" s="172">
        <f>(Y29*15)+(Y31*5)+(Y34*12)</f>
        <v>98.2</v>
      </c>
      <c r="X30" s="99" t="s">
        <v>22</v>
      </c>
      <c r="Y30" s="136">
        <f>AB31</f>
        <v>2.5</v>
      </c>
      <c r="Z30" s="12"/>
      <c r="AA30" s="21" t="s">
        <v>23</v>
      </c>
      <c r="AB30" s="3">
        <v>5.8</v>
      </c>
      <c r="AC30" s="3">
        <f>AB30*2</f>
        <v>11.6</v>
      </c>
      <c r="AD30" s="3"/>
      <c r="AE30" s="3">
        <f>AB30*15</f>
        <v>87</v>
      </c>
      <c r="AF30" s="3">
        <f>AC30*4+AE30*4</f>
        <v>394.4</v>
      </c>
    </row>
    <row r="31" spans="2:32" ht="27.95" customHeight="1">
      <c r="B31" s="27">
        <v>23</v>
      </c>
      <c r="C31" s="520"/>
      <c r="D31" s="31" t="s">
        <v>109</v>
      </c>
      <c r="E31" s="31"/>
      <c r="F31" s="31">
        <v>40</v>
      </c>
      <c r="G31" s="381"/>
      <c r="H31" s="280"/>
      <c r="I31" s="280"/>
      <c r="J31" s="273" t="s">
        <v>96</v>
      </c>
      <c r="K31" s="273"/>
      <c r="L31" s="273">
        <v>20</v>
      </c>
      <c r="M31" s="381"/>
      <c r="N31" s="381"/>
      <c r="O31" s="381"/>
      <c r="P31" s="30"/>
      <c r="Q31" s="36"/>
      <c r="R31" s="30"/>
      <c r="S31" s="28" t="s">
        <v>207</v>
      </c>
      <c r="T31" s="29"/>
      <c r="U31" s="29">
        <v>10</v>
      </c>
      <c r="V31" s="516"/>
      <c r="W31" s="174" t="s">
        <v>9</v>
      </c>
      <c r="X31" s="102" t="s">
        <v>24</v>
      </c>
      <c r="Y31" s="136">
        <v>2</v>
      </c>
      <c r="Z31" s="2"/>
      <c r="AA31" s="33" t="s">
        <v>25</v>
      </c>
      <c r="AB31" s="3">
        <v>2.5</v>
      </c>
      <c r="AC31" s="34">
        <f>AB31*7</f>
        <v>17.5</v>
      </c>
      <c r="AD31" s="3">
        <f>AB31*5</f>
        <v>12.5</v>
      </c>
      <c r="AE31" s="3" t="s">
        <v>26</v>
      </c>
      <c r="AF31" s="35">
        <f>AC31*4+AD31*9</f>
        <v>182.5</v>
      </c>
    </row>
    <row r="32" spans="2:32" ht="27.95" customHeight="1">
      <c r="B32" s="27" t="s">
        <v>10</v>
      </c>
      <c r="C32" s="520"/>
      <c r="D32" s="36"/>
      <c r="E32" s="36"/>
      <c r="F32" s="29"/>
      <c r="G32" s="280"/>
      <c r="H32" s="281"/>
      <c r="I32" s="280"/>
      <c r="J32" s="273" t="s">
        <v>236</v>
      </c>
      <c r="K32" s="273"/>
      <c r="L32" s="273">
        <v>5</v>
      </c>
      <c r="M32" s="381"/>
      <c r="N32" s="389"/>
      <c r="O32" s="389"/>
      <c r="P32" s="30"/>
      <c r="Q32" s="106"/>
      <c r="R32" s="30"/>
      <c r="S32" s="29"/>
      <c r="T32" s="28"/>
      <c r="U32" s="29"/>
      <c r="V32" s="516"/>
      <c r="W32" s="172">
        <f>(Y30*5)+(Y32*5)+(Y34*8)</f>
        <v>24.8</v>
      </c>
      <c r="X32" s="102" t="s">
        <v>27</v>
      </c>
      <c r="Y32" s="136">
        <f>AB33</f>
        <v>2.2999999999999998</v>
      </c>
      <c r="Z32" s="12"/>
      <c r="AA32" s="2" t="s">
        <v>28</v>
      </c>
      <c r="AB32" s="3">
        <v>2.1</v>
      </c>
      <c r="AC32" s="3">
        <f>AB32*1</f>
        <v>2.1</v>
      </c>
      <c r="AD32" s="3" t="s">
        <v>26</v>
      </c>
      <c r="AE32" s="3">
        <f>AB32*5</f>
        <v>10.5</v>
      </c>
      <c r="AF32" s="3">
        <f>AC32*4+AE32*4</f>
        <v>50.4</v>
      </c>
    </row>
    <row r="33" spans="2:32" ht="27.95" customHeight="1">
      <c r="B33" s="521" t="s">
        <v>37</v>
      </c>
      <c r="C33" s="520"/>
      <c r="D33" s="36"/>
      <c r="E33" s="36"/>
      <c r="F33" s="29"/>
      <c r="G33" s="271"/>
      <c r="H33" s="274"/>
      <c r="I33" s="272"/>
      <c r="J33" s="273"/>
      <c r="K33" s="273"/>
      <c r="L33" s="273"/>
      <c r="M33" s="381"/>
      <c r="N33" s="390"/>
      <c r="O33" s="389"/>
      <c r="P33" s="29"/>
      <c r="Q33" s="36"/>
      <c r="R33" s="29"/>
      <c r="S33" s="249"/>
      <c r="T33" s="29"/>
      <c r="U33" s="29"/>
      <c r="V33" s="516"/>
      <c r="W33" s="174" t="s">
        <v>11</v>
      </c>
      <c r="X33" s="102" t="s">
        <v>30</v>
      </c>
      <c r="Y33" s="136">
        <f>AB34</f>
        <v>0</v>
      </c>
      <c r="Z33" s="2"/>
      <c r="AA33" s="2" t="s">
        <v>31</v>
      </c>
      <c r="AB33" s="3">
        <v>2.2999999999999998</v>
      </c>
      <c r="AC33" s="3"/>
      <c r="AD33" s="3">
        <f>AB33*5</f>
        <v>11.5</v>
      </c>
      <c r="AE33" s="3" t="s">
        <v>26</v>
      </c>
      <c r="AF33" s="3">
        <f>AD33*9</f>
        <v>103.5</v>
      </c>
    </row>
    <row r="34" spans="2:32" ht="27.95" customHeight="1">
      <c r="B34" s="521"/>
      <c r="C34" s="520"/>
      <c r="D34" s="36"/>
      <c r="E34" s="36"/>
      <c r="F34" s="29"/>
      <c r="G34" s="272"/>
      <c r="H34" s="274"/>
      <c r="I34" s="272"/>
      <c r="J34" s="273"/>
      <c r="K34" s="274"/>
      <c r="L34" s="273"/>
      <c r="M34" s="273"/>
      <c r="N34" s="274"/>
      <c r="O34" s="272"/>
      <c r="P34" s="29"/>
      <c r="Q34" s="36"/>
      <c r="R34" s="29"/>
      <c r="S34" s="28"/>
      <c r="T34" s="36"/>
      <c r="U34" s="29"/>
      <c r="V34" s="516"/>
      <c r="W34" s="172">
        <f>(Y29*2)+(Y30*7)+(Y31*1)+(Y34*8)</f>
        <v>31.900000000000002</v>
      </c>
      <c r="X34" s="154" t="s">
        <v>39</v>
      </c>
      <c r="Y34" s="136">
        <v>0.1</v>
      </c>
      <c r="Z34" s="12"/>
      <c r="AA34" s="2" t="s">
        <v>32</v>
      </c>
      <c r="AE34" s="2">
        <f>AB34*15</f>
        <v>0</v>
      </c>
    </row>
    <row r="35" spans="2:32" ht="27.95" customHeight="1">
      <c r="B35" s="37" t="s">
        <v>33</v>
      </c>
      <c r="C35" s="38"/>
      <c r="D35" s="36"/>
      <c r="E35" s="36"/>
      <c r="F35" s="29"/>
      <c r="G35" s="29"/>
      <c r="H35" s="36"/>
      <c r="I35" s="29"/>
      <c r="J35" s="28"/>
      <c r="K35" s="36"/>
      <c r="L35" s="29"/>
      <c r="M35" s="30"/>
      <c r="N35" s="36"/>
      <c r="O35" s="30"/>
      <c r="P35" s="29"/>
      <c r="Q35" s="36"/>
      <c r="R35" s="29"/>
      <c r="S35" s="386"/>
      <c r="T35" s="29"/>
      <c r="U35" s="29"/>
      <c r="V35" s="516"/>
      <c r="W35" s="174" t="s">
        <v>12</v>
      </c>
      <c r="X35" s="110"/>
      <c r="Y35" s="136"/>
      <c r="Z35" s="2"/>
      <c r="AC35" s="2">
        <f>SUM(AC30:AC34)</f>
        <v>31.200000000000003</v>
      </c>
      <c r="AD35" s="2">
        <f>SUM(AD30:AD34)</f>
        <v>24</v>
      </c>
      <c r="AE35" s="2">
        <f>SUM(AE30:AE34)</f>
        <v>97.5</v>
      </c>
      <c r="AF35" s="2">
        <f>AC35*4+AD35*9+AE35*4</f>
        <v>730.8</v>
      </c>
    </row>
    <row r="36" spans="2:32" ht="27.95" customHeight="1">
      <c r="B36" s="39"/>
      <c r="C36" s="40"/>
      <c r="D36" s="36"/>
      <c r="E36" s="36"/>
      <c r="F36" s="29"/>
      <c r="G36" s="29"/>
      <c r="H36" s="36"/>
      <c r="I36" s="29"/>
      <c r="J36" s="29"/>
      <c r="K36" s="36"/>
      <c r="L36" s="29"/>
      <c r="M36" s="29"/>
      <c r="N36" s="36"/>
      <c r="O36" s="29"/>
      <c r="P36" s="29"/>
      <c r="Q36" s="36"/>
      <c r="R36" s="29"/>
      <c r="S36" s="386"/>
      <c r="T36" s="36"/>
      <c r="U36" s="29"/>
      <c r="V36" s="517"/>
      <c r="W36" s="172">
        <f>(W30*4)+(W32*9)+(W34*4)</f>
        <v>743.6</v>
      </c>
      <c r="X36" s="107"/>
      <c r="Y36" s="136"/>
      <c r="Z36" s="12"/>
      <c r="AC36" s="41">
        <f>AC35*4/AF35</f>
        <v>0.17077175697865354</v>
      </c>
      <c r="AD36" s="41">
        <f>AD35*9/AF35</f>
        <v>0.29556650246305421</v>
      </c>
      <c r="AE36" s="41">
        <f>AE35*4/AF35</f>
        <v>0.5336617405582923</v>
      </c>
    </row>
    <row r="37" spans="2:32" s="26" customFormat="1" ht="42" customHeight="1">
      <c r="B37" s="94">
        <v>11</v>
      </c>
      <c r="C37" s="520"/>
      <c r="D37" s="24" t="str">
        <f>'112年11月菜單'!Q36</f>
        <v>海苔拌飯</v>
      </c>
      <c r="E37" s="24" t="s">
        <v>210</v>
      </c>
      <c r="F37" s="25" t="s">
        <v>15</v>
      </c>
      <c r="G37" s="24" t="str">
        <f>'112年11月菜單'!Q37</f>
        <v>生鮮水產品-彩蔬魷魚圈圈(海)</v>
      </c>
      <c r="H37" s="24" t="s">
        <v>253</v>
      </c>
      <c r="I37" s="25" t="s">
        <v>15</v>
      </c>
      <c r="J37" s="24" t="str">
        <f>'112年11月菜單'!Q38</f>
        <v>泰式腿排</v>
      </c>
      <c r="K37" s="24" t="s">
        <v>180</v>
      </c>
      <c r="L37" s="25" t="s">
        <v>15</v>
      </c>
      <c r="M37" s="24" t="str">
        <f>'112年11月菜單'!Q39</f>
        <v>醬汁米血(冷)</v>
      </c>
      <c r="N37" s="24" t="s">
        <v>179</v>
      </c>
      <c r="O37" s="25" t="s">
        <v>15</v>
      </c>
      <c r="P37" s="24" t="str">
        <f>'112年11月菜單'!Q40</f>
        <v>深色蔬菜</v>
      </c>
      <c r="Q37" s="24" t="s">
        <v>59</v>
      </c>
      <c r="R37" s="25" t="s">
        <v>15</v>
      </c>
      <c r="S37" s="24" t="str">
        <f>'112年11月菜單'!Q41</f>
        <v>紫菜湯</v>
      </c>
      <c r="T37" s="24" t="s">
        <v>58</v>
      </c>
      <c r="U37" s="25" t="s">
        <v>15</v>
      </c>
      <c r="V37" s="515"/>
      <c r="W37" s="170" t="s">
        <v>7</v>
      </c>
      <c r="X37" s="171" t="s">
        <v>17</v>
      </c>
      <c r="Y37" s="135">
        <f>AB38</f>
        <v>5.9</v>
      </c>
      <c r="Z37" s="2"/>
      <c r="AA37" s="2"/>
      <c r="AB37" s="3"/>
      <c r="AC37" s="2" t="s">
        <v>18</v>
      </c>
      <c r="AD37" s="2" t="s">
        <v>19</v>
      </c>
      <c r="AE37" s="2" t="s">
        <v>20</v>
      </c>
      <c r="AF37" s="2" t="s">
        <v>21</v>
      </c>
    </row>
    <row r="38" spans="2:32" ht="27.95" customHeight="1">
      <c r="B38" s="27" t="s">
        <v>8</v>
      </c>
      <c r="C38" s="520"/>
      <c r="D38" s="373" t="s">
        <v>124</v>
      </c>
      <c r="E38" s="373"/>
      <c r="F38" s="388">
        <v>100</v>
      </c>
      <c r="G38" s="388" t="s">
        <v>429</v>
      </c>
      <c r="H38" s="388" t="s">
        <v>246</v>
      </c>
      <c r="I38" s="388">
        <v>20</v>
      </c>
      <c r="J38" s="449" t="s">
        <v>422</v>
      </c>
      <c r="K38" s="381"/>
      <c r="L38" s="389">
        <v>60</v>
      </c>
      <c r="M38" s="446" t="s">
        <v>319</v>
      </c>
      <c r="N38" s="382" t="s">
        <v>330</v>
      </c>
      <c r="O38" s="276">
        <v>30</v>
      </c>
      <c r="P38" s="30" t="str">
        <f>P37</f>
        <v>深色蔬菜</v>
      </c>
      <c r="Q38" s="31"/>
      <c r="R38" s="30">
        <v>100</v>
      </c>
      <c r="S38" s="284" t="s">
        <v>208</v>
      </c>
      <c r="T38" s="28"/>
      <c r="U38" s="28">
        <v>10</v>
      </c>
      <c r="V38" s="516"/>
      <c r="W38" s="172">
        <f>(Y37*15)+(Y39*5)+(Y42*12)</f>
        <v>98.5</v>
      </c>
      <c r="X38" s="173" t="s">
        <v>22</v>
      </c>
      <c r="Y38" s="136">
        <f>AB39</f>
        <v>2.6</v>
      </c>
      <c r="Z38" s="12"/>
      <c r="AA38" s="21" t="s">
        <v>23</v>
      </c>
      <c r="AB38" s="3">
        <v>5.9</v>
      </c>
      <c r="AC38" s="3">
        <f>AB38*2</f>
        <v>11.8</v>
      </c>
      <c r="AD38" s="3"/>
      <c r="AE38" s="3">
        <f>AB38*15</f>
        <v>88.5</v>
      </c>
      <c r="AF38" s="3">
        <f>AC38*4+AE38*4</f>
        <v>401.2</v>
      </c>
    </row>
    <row r="39" spans="2:32" ht="27.95" customHeight="1">
      <c r="B39" s="27">
        <v>24</v>
      </c>
      <c r="C39" s="520"/>
      <c r="D39" s="373" t="s">
        <v>400</v>
      </c>
      <c r="E39" s="373"/>
      <c r="F39" s="388">
        <v>20</v>
      </c>
      <c r="G39" s="388" t="s">
        <v>254</v>
      </c>
      <c r="H39" s="388"/>
      <c r="I39" s="388">
        <v>20</v>
      </c>
      <c r="J39" s="389"/>
      <c r="K39" s="381"/>
      <c r="L39" s="389"/>
      <c r="M39" s="373"/>
      <c r="N39" s="382"/>
      <c r="O39" s="276"/>
      <c r="P39" s="29"/>
      <c r="Q39" s="28"/>
      <c r="R39" s="29"/>
      <c r="S39" s="288"/>
      <c r="T39" s="288"/>
      <c r="U39" s="288"/>
      <c r="V39" s="516"/>
      <c r="W39" s="174" t="s">
        <v>9</v>
      </c>
      <c r="X39" s="175" t="s">
        <v>24</v>
      </c>
      <c r="Y39" s="136">
        <v>2</v>
      </c>
      <c r="Z39" s="2"/>
      <c r="AA39" s="33" t="s">
        <v>25</v>
      </c>
      <c r="AB39" s="3">
        <v>2.6</v>
      </c>
      <c r="AC39" s="34">
        <f>AB39*7</f>
        <v>18.2</v>
      </c>
      <c r="AD39" s="3">
        <f>AB39*5</f>
        <v>13</v>
      </c>
      <c r="AE39" s="3" t="s">
        <v>26</v>
      </c>
      <c r="AF39" s="35">
        <f>AC39*4+AD39*9</f>
        <v>189.8</v>
      </c>
    </row>
    <row r="40" spans="2:32" ht="27.95" customHeight="1">
      <c r="B40" s="27" t="s">
        <v>10</v>
      </c>
      <c r="C40" s="520"/>
      <c r="D40" s="373" t="s">
        <v>118</v>
      </c>
      <c r="E40" s="373"/>
      <c r="F40" s="388">
        <v>10</v>
      </c>
      <c r="G40" s="388" t="s">
        <v>255</v>
      </c>
      <c r="H40" s="388"/>
      <c r="I40" s="388">
        <v>20</v>
      </c>
      <c r="J40" s="276"/>
      <c r="K40" s="275"/>
      <c r="L40" s="276"/>
      <c r="M40" s="249"/>
      <c r="N40" s="390"/>
      <c r="O40" s="275"/>
      <c r="P40" s="29"/>
      <c r="Q40" s="28"/>
      <c r="R40" s="29"/>
      <c r="S40" s="28"/>
      <c r="T40" s="36"/>
      <c r="U40" s="28"/>
      <c r="V40" s="516"/>
      <c r="W40" s="172">
        <f>(Y38*5)+(Y40*5)+(Y42*8)</f>
        <v>28</v>
      </c>
      <c r="X40" s="175" t="s">
        <v>27</v>
      </c>
      <c r="Y40" s="136">
        <v>3</v>
      </c>
      <c r="Z40" s="12"/>
      <c r="AA40" s="2" t="s">
        <v>28</v>
      </c>
      <c r="AB40" s="3">
        <v>2.1</v>
      </c>
      <c r="AC40" s="3">
        <f>AB40*1</f>
        <v>2.1</v>
      </c>
      <c r="AD40" s="3" t="s">
        <v>26</v>
      </c>
      <c r="AE40" s="3">
        <f>AB40*5</f>
        <v>10.5</v>
      </c>
      <c r="AF40" s="3">
        <f>AC40*4+AE40*4</f>
        <v>50.4</v>
      </c>
    </row>
    <row r="41" spans="2:32" ht="27.95" customHeight="1">
      <c r="B41" s="506" t="s">
        <v>29</v>
      </c>
      <c r="C41" s="520"/>
      <c r="D41" s="381" t="s">
        <v>410</v>
      </c>
      <c r="E41" s="388"/>
      <c r="F41" s="388">
        <v>10</v>
      </c>
      <c r="G41" s="389" t="s">
        <v>118</v>
      </c>
      <c r="H41" s="283"/>
      <c r="I41" s="388">
        <v>10</v>
      </c>
      <c r="J41" s="275"/>
      <c r="K41" s="275"/>
      <c r="L41" s="275"/>
      <c r="M41" s="249"/>
      <c r="N41" s="373"/>
      <c r="O41" s="275"/>
      <c r="P41" s="29"/>
      <c r="Q41" s="28"/>
      <c r="R41" s="29"/>
      <c r="S41" s="303"/>
      <c r="T41" s="28"/>
      <c r="U41" s="28"/>
      <c r="V41" s="516"/>
      <c r="W41" s="174" t="s">
        <v>11</v>
      </c>
      <c r="X41" s="175" t="s">
        <v>30</v>
      </c>
      <c r="Y41" s="136">
        <f>AB42</f>
        <v>0</v>
      </c>
      <c r="Z41" s="2"/>
      <c r="AA41" s="2" t="s">
        <v>31</v>
      </c>
      <c r="AB41" s="3">
        <v>2.5</v>
      </c>
      <c r="AC41" s="3"/>
      <c r="AD41" s="3">
        <f>AB41*5</f>
        <v>12.5</v>
      </c>
      <c r="AE41" s="3" t="s">
        <v>26</v>
      </c>
      <c r="AF41" s="3">
        <f>AD41*9</f>
        <v>112.5</v>
      </c>
    </row>
    <row r="42" spans="2:32" ht="27.95" customHeight="1">
      <c r="B42" s="506"/>
      <c r="C42" s="520"/>
      <c r="D42" s="373" t="s">
        <v>209</v>
      </c>
      <c r="E42" s="373"/>
      <c r="F42" s="388">
        <v>1</v>
      </c>
      <c r="G42" s="275"/>
      <c r="H42" s="277"/>
      <c r="I42" s="275"/>
      <c r="J42" s="276"/>
      <c r="K42" s="277"/>
      <c r="L42" s="276"/>
      <c r="M42" s="249"/>
      <c r="N42" s="373"/>
      <c r="O42" s="275"/>
      <c r="P42" s="29"/>
      <c r="Q42" s="36"/>
      <c r="R42" s="29"/>
      <c r="S42" s="28"/>
      <c r="T42" s="36"/>
      <c r="U42" s="28"/>
      <c r="V42" s="516"/>
      <c r="W42" s="172">
        <f>(Y37*2)+(Y38*7)+(Y39*1)+(Y42*8)</f>
        <v>32</v>
      </c>
      <c r="X42" s="176" t="s">
        <v>39</v>
      </c>
      <c r="Y42" s="136">
        <v>0</v>
      </c>
      <c r="Z42" s="12"/>
      <c r="AA42" s="2" t="s">
        <v>32</v>
      </c>
      <c r="AE42" s="2">
        <f>AB42*15</f>
        <v>0</v>
      </c>
    </row>
    <row r="43" spans="2:32" ht="27.95" customHeight="1">
      <c r="B43" s="37" t="s">
        <v>33</v>
      </c>
      <c r="C43" s="38"/>
      <c r="D43" s="231"/>
      <c r="E43" s="36"/>
      <c r="F43" s="29"/>
      <c r="G43" s="29"/>
      <c r="H43" s="36"/>
      <c r="I43" s="166"/>
      <c r="J43" s="31"/>
      <c r="K43" s="36"/>
      <c r="L43" s="31"/>
      <c r="M43" s="207"/>
      <c r="N43" s="183"/>
      <c r="O43" s="30"/>
      <c r="P43" s="29"/>
      <c r="Q43" s="36"/>
      <c r="R43" s="29"/>
      <c r="S43" s="28"/>
      <c r="T43" s="36"/>
      <c r="U43" s="28"/>
      <c r="V43" s="516"/>
      <c r="W43" s="174" t="s">
        <v>12</v>
      </c>
      <c r="X43" s="177"/>
      <c r="Y43" s="136"/>
      <c r="Z43" s="2"/>
      <c r="AC43" s="2">
        <f>SUM(AC38:AC42)</f>
        <v>32.1</v>
      </c>
      <c r="AD43" s="2">
        <f>SUM(AD38:AD42)</f>
        <v>25.5</v>
      </c>
      <c r="AE43" s="2">
        <f>SUM(AE38:AE42)</f>
        <v>99</v>
      </c>
      <c r="AF43" s="2">
        <f>AC43*4+AD43*9+AE43*4</f>
        <v>753.9</v>
      </c>
    </row>
    <row r="44" spans="2:32" ht="27.95" customHeight="1" thickBot="1">
      <c r="B44" s="52"/>
      <c r="C44" s="40"/>
      <c r="D44" s="205"/>
      <c r="E44" s="53"/>
      <c r="F44" s="54"/>
      <c r="G44" s="54"/>
      <c r="H44" s="53"/>
      <c r="I44" s="54"/>
      <c r="J44" s="31"/>
      <c r="K44" s="36"/>
      <c r="L44" s="31"/>
      <c r="M44" s="28"/>
      <c r="N44" s="53"/>
      <c r="O44" s="54"/>
      <c r="P44" s="54"/>
      <c r="Q44" s="53"/>
      <c r="R44" s="54"/>
      <c r="S44" s="54"/>
      <c r="T44" s="53"/>
      <c r="U44" s="54"/>
      <c r="V44" s="517"/>
      <c r="W44" s="172">
        <f>(W38*4)+(W40*9)+(W42*4)</f>
        <v>774</v>
      </c>
      <c r="X44" s="181"/>
      <c r="Y44" s="142"/>
      <c r="Z44" s="12"/>
      <c r="AC44" s="41">
        <f>AC43*4/AF43</f>
        <v>0.17031436530043773</v>
      </c>
      <c r="AD44" s="41">
        <f>AD43*9/AF43</f>
        <v>0.30441703143653004</v>
      </c>
      <c r="AE44" s="41">
        <f>AE43*4/AF43</f>
        <v>0.52526860326303226</v>
      </c>
    </row>
    <row r="45" spans="2:32" ht="21.75" customHeight="1">
      <c r="C45" s="2"/>
      <c r="J45" s="525"/>
      <c r="K45" s="525"/>
      <c r="L45" s="525"/>
      <c r="M45" s="525"/>
      <c r="N45" s="525"/>
      <c r="O45" s="525"/>
      <c r="P45" s="525"/>
      <c r="Q45" s="525"/>
      <c r="R45" s="525"/>
      <c r="S45" s="525"/>
      <c r="T45" s="525"/>
      <c r="U45" s="525"/>
      <c r="V45" s="525"/>
      <c r="W45" s="525"/>
      <c r="X45" s="525"/>
      <c r="Y45" s="525"/>
      <c r="Z45" s="57"/>
    </row>
    <row r="46" spans="2:32">
      <c r="B46" s="3"/>
      <c r="D46" s="523"/>
      <c r="E46" s="523"/>
      <c r="F46" s="524"/>
      <c r="G46" s="524"/>
      <c r="H46" s="58"/>
      <c r="I46" s="2"/>
      <c r="J46" s="2"/>
      <c r="K46" s="58"/>
      <c r="L46" s="2"/>
      <c r="N46" s="58"/>
      <c r="O46" s="2"/>
      <c r="Q46" s="58"/>
      <c r="R46" s="2"/>
      <c r="T46" s="58"/>
      <c r="U46" s="2"/>
      <c r="V46" s="59"/>
      <c r="Y46" s="61"/>
    </row>
    <row r="47" spans="2:32">
      <c r="Y47" s="61"/>
    </row>
    <row r="48" spans="2:32">
      <c r="Y48" s="61"/>
    </row>
    <row r="49" spans="5:25">
      <c r="Y49" s="61"/>
    </row>
    <row r="50" spans="5:25">
      <c r="Y50" s="61"/>
    </row>
    <row r="51" spans="5:25">
      <c r="Y51" s="61"/>
    </row>
    <row r="52" spans="5:25">
      <c r="Y52" s="61"/>
    </row>
    <row r="53" spans="5:25" ht="40.5">
      <c r="E53" s="36"/>
      <c r="F53" s="29">
        <v>737.9</v>
      </c>
      <c r="G53" s="29"/>
      <c r="H53" s="36">
        <v>25.5</v>
      </c>
    </row>
    <row r="54" spans="5:25" ht="41.25" thickBot="1">
      <c r="E54" s="53"/>
      <c r="F54" s="54">
        <v>95.5</v>
      </c>
      <c r="G54" s="54"/>
      <c r="H54" s="53">
        <v>31.6</v>
      </c>
    </row>
  </sheetData>
  <mergeCells count="19">
    <mergeCell ref="D46:G46"/>
    <mergeCell ref="C29:C34"/>
    <mergeCell ref="V29:V36"/>
    <mergeCell ref="J45:Y45"/>
    <mergeCell ref="V21:V28"/>
    <mergeCell ref="C13:C18"/>
    <mergeCell ref="V13:V20"/>
    <mergeCell ref="B33:B34"/>
    <mergeCell ref="C37:C42"/>
    <mergeCell ref="V37:V44"/>
    <mergeCell ref="B41:B42"/>
    <mergeCell ref="B25:B26"/>
    <mergeCell ref="B17:B18"/>
    <mergeCell ref="C21:C26"/>
    <mergeCell ref="B1:Y1"/>
    <mergeCell ref="B2:G2"/>
    <mergeCell ref="C5:C10"/>
    <mergeCell ref="V5:V12"/>
    <mergeCell ref="B9:B10"/>
  </mergeCells>
  <phoneticPr fontId="19" type="noConversion"/>
  <pageMargins left="1.28" right="0.17" top="0.18" bottom="0.17" header="0.5" footer="0.23"/>
  <pageSetup paperSize="9" scale="4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AF54"/>
  <sheetViews>
    <sheetView view="pageBreakPreview" zoomScale="55" zoomScaleNormal="55" zoomScaleSheetLayoutView="55" workbookViewId="0">
      <selection activeCell="B1" sqref="B1:Y1"/>
    </sheetView>
  </sheetViews>
  <sheetFormatPr defaultColWidth="9" defaultRowHeight="20.25"/>
  <cols>
    <col min="1" max="1" width="1.875" style="32" customWidth="1"/>
    <col min="2" max="2" width="4.875" style="55" customWidth="1"/>
    <col min="3" max="3" width="0" style="32" hidden="1" customWidth="1"/>
    <col min="4" max="4" width="18.625" style="32" customWidth="1"/>
    <col min="5" max="5" width="5.625" style="56" customWidth="1"/>
    <col min="6" max="6" width="9.625" style="32" customWidth="1"/>
    <col min="7" max="7" width="18.625" style="32" customWidth="1"/>
    <col min="8" max="8" width="5.625" style="56" customWidth="1"/>
    <col min="9" max="9" width="9.625" style="32" customWidth="1"/>
    <col min="10" max="10" width="18.625" style="32" customWidth="1"/>
    <col min="11" max="11" width="5.625" style="56" customWidth="1"/>
    <col min="12" max="12" width="9.625" style="32" customWidth="1"/>
    <col min="13" max="13" width="18.625" style="32" customWidth="1"/>
    <col min="14" max="14" width="5.625" style="56" customWidth="1"/>
    <col min="15" max="15" width="9.625" style="32" customWidth="1"/>
    <col min="16" max="16" width="18.625" style="32" customWidth="1"/>
    <col min="17" max="17" width="5.625" style="56" customWidth="1"/>
    <col min="18" max="18" width="9.625" style="32" customWidth="1"/>
    <col min="19" max="19" width="18.625" style="32" customWidth="1"/>
    <col min="20" max="20" width="5.625" style="56" customWidth="1"/>
    <col min="21" max="21" width="9.625" style="32" customWidth="1"/>
    <col min="22" max="22" width="5.25" style="62" customWidth="1"/>
    <col min="23" max="23" width="11.75" style="60" customWidth="1"/>
    <col min="24" max="24" width="11.25" style="150" customWidth="1"/>
    <col min="25" max="25" width="6.625" style="63" customWidth="1"/>
    <col min="26" max="26" width="6.625" style="32" customWidth="1"/>
    <col min="27" max="27" width="6.25" style="2" bestFit="1" customWidth="1"/>
    <col min="28" max="28" width="4.875" style="3" bestFit="1" customWidth="1"/>
    <col min="29" max="29" width="8.25" style="2" bestFit="1" customWidth="1"/>
    <col min="30" max="31" width="6.25" style="2" bestFit="1" customWidth="1"/>
    <col min="32" max="32" width="6.75" style="2" bestFit="1" customWidth="1"/>
    <col min="33" max="35" width="9" style="32" customWidth="1"/>
    <col min="36" max="16384" width="9" style="32"/>
  </cols>
  <sheetData>
    <row r="1" spans="2:32" s="2" customFormat="1" ht="38.25">
      <c r="B1" s="512" t="s">
        <v>436</v>
      </c>
      <c r="C1" s="512"/>
      <c r="D1" s="512"/>
      <c r="E1" s="512"/>
      <c r="F1" s="512"/>
      <c r="G1" s="512"/>
      <c r="H1" s="512"/>
      <c r="I1" s="512"/>
      <c r="J1" s="512"/>
      <c r="K1" s="512"/>
      <c r="L1" s="512"/>
      <c r="M1" s="512"/>
      <c r="N1" s="512"/>
      <c r="O1" s="512"/>
      <c r="P1" s="512"/>
      <c r="Q1" s="512"/>
      <c r="R1" s="512"/>
      <c r="S1" s="512"/>
      <c r="T1" s="512"/>
      <c r="U1" s="512"/>
      <c r="V1" s="512"/>
      <c r="W1" s="512"/>
      <c r="X1" s="512"/>
      <c r="Y1" s="512"/>
      <c r="Z1" s="1"/>
      <c r="AB1" s="3"/>
    </row>
    <row r="2" spans="2:32" s="2" customFormat="1" ht="16.5" customHeight="1">
      <c r="B2" s="518"/>
      <c r="C2" s="519"/>
      <c r="D2" s="519"/>
      <c r="E2" s="519"/>
      <c r="F2" s="519"/>
      <c r="G2" s="519"/>
      <c r="H2" s="4"/>
      <c r="I2" s="1"/>
      <c r="J2" s="1"/>
      <c r="K2" s="4"/>
      <c r="L2" s="1"/>
      <c r="M2" s="1"/>
      <c r="N2" s="4"/>
      <c r="O2" s="1"/>
      <c r="P2" s="1"/>
      <c r="Q2" s="4"/>
      <c r="R2" s="1"/>
      <c r="S2" s="1"/>
      <c r="T2" s="4"/>
      <c r="U2" s="1"/>
      <c r="V2" s="5"/>
      <c r="W2" s="6"/>
      <c r="X2" s="70"/>
      <c r="Y2" s="6"/>
      <c r="Z2" s="1"/>
      <c r="AB2" s="3"/>
    </row>
    <row r="3" spans="2:32" s="2" customFormat="1" ht="31.5" customHeight="1" thickBot="1">
      <c r="B3" s="155" t="s">
        <v>40</v>
      </c>
      <c r="C3" s="7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T3" s="8"/>
      <c r="U3" s="8"/>
      <c r="V3" s="9"/>
      <c r="W3" s="10"/>
      <c r="X3" s="75"/>
      <c r="Y3" s="11"/>
      <c r="Z3" s="12"/>
      <c r="AB3" s="3"/>
    </row>
    <row r="4" spans="2:32" s="22" customFormat="1" ht="157.5">
      <c r="B4" s="13" t="s">
        <v>0</v>
      </c>
      <c r="C4" s="14" t="s">
        <v>1</v>
      </c>
      <c r="D4" s="15" t="s">
        <v>2</v>
      </c>
      <c r="E4" s="83" t="s">
        <v>38</v>
      </c>
      <c r="F4" s="15"/>
      <c r="G4" s="15" t="s">
        <v>3</v>
      </c>
      <c r="H4" s="83" t="s">
        <v>38</v>
      </c>
      <c r="I4" s="15"/>
      <c r="J4" s="15" t="s">
        <v>4</v>
      </c>
      <c r="K4" s="83" t="s">
        <v>38</v>
      </c>
      <c r="L4" s="16"/>
      <c r="M4" s="15" t="s">
        <v>4</v>
      </c>
      <c r="N4" s="83" t="s">
        <v>38</v>
      </c>
      <c r="O4" s="15"/>
      <c r="P4" s="15" t="s">
        <v>4</v>
      </c>
      <c r="Q4" s="83" t="s">
        <v>38</v>
      </c>
      <c r="R4" s="15"/>
      <c r="S4" s="17" t="s">
        <v>5</v>
      </c>
      <c r="T4" s="83" t="s">
        <v>38</v>
      </c>
      <c r="U4" s="15"/>
      <c r="V4" s="157" t="s">
        <v>48</v>
      </c>
      <c r="W4" s="18" t="s">
        <v>6</v>
      </c>
      <c r="X4" s="87" t="s">
        <v>13</v>
      </c>
      <c r="Y4" s="19" t="s">
        <v>14</v>
      </c>
      <c r="Z4" s="20"/>
      <c r="AA4" s="21"/>
      <c r="AB4" s="3"/>
      <c r="AC4" s="2"/>
      <c r="AD4" s="2"/>
      <c r="AE4" s="2"/>
      <c r="AF4" s="2"/>
    </row>
    <row r="5" spans="2:32" s="26" customFormat="1" ht="42" customHeight="1">
      <c r="B5" s="94">
        <v>11</v>
      </c>
      <c r="C5" s="520"/>
      <c r="D5" s="24" t="str">
        <f>'112年11月菜單'!A46</f>
        <v>白米飯+可可麻糬包</v>
      </c>
      <c r="E5" s="24" t="s">
        <v>92</v>
      </c>
      <c r="F5" s="25" t="s">
        <v>15</v>
      </c>
      <c r="G5" s="24" t="str">
        <f>'112年11月菜單'!A47</f>
        <v>板烤雞排</v>
      </c>
      <c r="H5" s="24" t="s">
        <v>333</v>
      </c>
      <c r="I5" s="25" t="s">
        <v>15</v>
      </c>
      <c r="J5" s="24" t="str">
        <f>'112年11月菜單'!A48</f>
        <v>滷味拼盤(豆冷)</v>
      </c>
      <c r="K5" s="24" t="s">
        <v>211</v>
      </c>
      <c r="L5" s="25" t="s">
        <v>15</v>
      </c>
      <c r="M5" s="24" t="str">
        <f>'112年11月菜單'!A49</f>
        <v xml:space="preserve"> 咖哩起司洋芋燒</v>
      </c>
      <c r="N5" s="24" t="s">
        <v>95</v>
      </c>
      <c r="O5" s="25" t="s">
        <v>15</v>
      </c>
      <c r="P5" s="24" t="str">
        <f>'112年11月菜單'!A50</f>
        <v>深色蔬菜</v>
      </c>
      <c r="Q5" s="24" t="s">
        <v>43</v>
      </c>
      <c r="R5" s="25" t="s">
        <v>15</v>
      </c>
      <c r="S5" s="184" t="str">
        <f>'112年11月菜單'!A51</f>
        <v>筍菇湯</v>
      </c>
      <c r="T5" s="24" t="s">
        <v>16</v>
      </c>
      <c r="U5" s="25" t="s">
        <v>15</v>
      </c>
      <c r="V5" s="507"/>
      <c r="W5" s="170" t="s">
        <v>7</v>
      </c>
      <c r="X5" s="96" t="s">
        <v>17</v>
      </c>
      <c r="Y5" s="179">
        <f>AB6</f>
        <v>5.8</v>
      </c>
      <c r="Z5" s="2"/>
      <c r="AA5" s="2"/>
      <c r="AB5" s="3"/>
      <c r="AC5" s="2" t="s">
        <v>18</v>
      </c>
      <c r="AD5" s="2" t="s">
        <v>19</v>
      </c>
      <c r="AE5" s="2" t="s">
        <v>20</v>
      </c>
      <c r="AF5" s="2" t="s">
        <v>21</v>
      </c>
    </row>
    <row r="6" spans="2:32" ht="27.95" customHeight="1">
      <c r="B6" s="27" t="s">
        <v>8</v>
      </c>
      <c r="C6" s="520"/>
      <c r="D6" s="31" t="s">
        <v>108</v>
      </c>
      <c r="E6" s="28"/>
      <c r="F6" s="29">
        <v>110</v>
      </c>
      <c r="G6" s="320" t="s">
        <v>332</v>
      </c>
      <c r="H6" s="320"/>
      <c r="I6" s="320">
        <v>50</v>
      </c>
      <c r="J6" s="293" t="s">
        <v>411</v>
      </c>
      <c r="K6" s="294" t="s">
        <v>212</v>
      </c>
      <c r="L6" s="293">
        <v>30</v>
      </c>
      <c r="M6" s="294" t="s">
        <v>168</v>
      </c>
      <c r="N6" s="294"/>
      <c r="O6" s="293">
        <v>20</v>
      </c>
      <c r="P6" s="30" t="str">
        <f>P5</f>
        <v>深色蔬菜</v>
      </c>
      <c r="Q6" s="31"/>
      <c r="R6" s="30">
        <v>100</v>
      </c>
      <c r="S6" s="446" t="s">
        <v>359</v>
      </c>
      <c r="T6" s="319"/>
      <c r="U6" s="316">
        <v>10</v>
      </c>
      <c r="V6" s="508"/>
      <c r="W6" s="172">
        <f>(Y5*15)+(Y7*5)+(Y10*12)</f>
        <v>100.6</v>
      </c>
      <c r="X6" s="99" t="s">
        <v>22</v>
      </c>
      <c r="Y6" s="180">
        <f>AB7</f>
        <v>2.8</v>
      </c>
      <c r="Z6" s="12"/>
      <c r="AA6" s="21" t="s">
        <v>23</v>
      </c>
      <c r="AB6" s="3">
        <v>5.8</v>
      </c>
      <c r="AC6" s="3">
        <f>AB6*2</f>
        <v>11.6</v>
      </c>
      <c r="AD6" s="3"/>
      <c r="AE6" s="3">
        <f>AB6*15</f>
        <v>87</v>
      </c>
      <c r="AF6" s="3">
        <f>AC6*4+AE6*4</f>
        <v>394.4</v>
      </c>
    </row>
    <row r="7" spans="2:32" ht="27.95" customHeight="1">
      <c r="B7" s="27">
        <v>27</v>
      </c>
      <c r="C7" s="520"/>
      <c r="D7" s="28"/>
      <c r="E7" s="28"/>
      <c r="F7" s="28"/>
      <c r="G7" s="375"/>
      <c r="H7" s="320"/>
      <c r="I7" s="320"/>
      <c r="J7" s="293" t="s">
        <v>141</v>
      </c>
      <c r="K7" s="294" t="s">
        <v>330</v>
      </c>
      <c r="L7" s="293">
        <v>20</v>
      </c>
      <c r="M7" s="293" t="s">
        <v>309</v>
      </c>
      <c r="N7" s="294"/>
      <c r="O7" s="293">
        <v>20</v>
      </c>
      <c r="P7" s="28"/>
      <c r="Q7" s="28"/>
      <c r="R7" s="28"/>
      <c r="S7" s="316" t="s">
        <v>362</v>
      </c>
      <c r="T7" s="316"/>
      <c r="U7" s="316">
        <v>10</v>
      </c>
      <c r="V7" s="508"/>
      <c r="W7" s="174" t="s">
        <v>9</v>
      </c>
      <c r="X7" s="102" t="s">
        <v>24</v>
      </c>
      <c r="Y7" s="180">
        <v>2</v>
      </c>
      <c r="Z7" s="2"/>
      <c r="AA7" s="33" t="s">
        <v>25</v>
      </c>
      <c r="AB7" s="3">
        <v>2.8</v>
      </c>
      <c r="AC7" s="34">
        <f>AB7*7</f>
        <v>19.599999999999998</v>
      </c>
      <c r="AD7" s="3">
        <f>AB7*5</f>
        <v>14</v>
      </c>
      <c r="AE7" s="3" t="s">
        <v>26</v>
      </c>
      <c r="AF7" s="35">
        <f>AC7*4+AD7*9</f>
        <v>204.39999999999998</v>
      </c>
    </row>
    <row r="8" spans="2:32" ht="27.95" customHeight="1">
      <c r="B8" s="27" t="s">
        <v>10</v>
      </c>
      <c r="C8" s="520"/>
      <c r="D8" s="28"/>
      <c r="E8" s="28"/>
      <c r="F8" s="28"/>
      <c r="G8" s="320"/>
      <c r="H8" s="321"/>
      <c r="I8" s="321"/>
      <c r="J8" s="293" t="s">
        <v>183</v>
      </c>
      <c r="K8" s="294"/>
      <c r="L8" s="293">
        <v>20</v>
      </c>
      <c r="M8" s="292" t="s">
        <v>335</v>
      </c>
      <c r="N8" s="294"/>
      <c r="O8" s="293" t="s">
        <v>306</v>
      </c>
      <c r="P8" s="28"/>
      <c r="Q8" s="236"/>
      <c r="R8" s="210"/>
      <c r="S8" s="320"/>
      <c r="T8" s="320"/>
      <c r="U8" s="320"/>
      <c r="V8" s="508"/>
      <c r="W8" s="172">
        <f>(Y6*5)+(Y8*5)+(Y10*8)</f>
        <v>28.4</v>
      </c>
      <c r="X8" s="102" t="s">
        <v>27</v>
      </c>
      <c r="Y8" s="180">
        <f>AB9</f>
        <v>2.4</v>
      </c>
      <c r="Z8" s="12"/>
      <c r="AA8" s="2" t="s">
        <v>28</v>
      </c>
      <c r="AB8" s="3">
        <v>2.2000000000000002</v>
      </c>
      <c r="AC8" s="3">
        <f>AB8*1</f>
        <v>2.2000000000000002</v>
      </c>
      <c r="AD8" s="3" t="s">
        <v>26</v>
      </c>
      <c r="AE8" s="3">
        <f>AB8*5</f>
        <v>11</v>
      </c>
      <c r="AF8" s="3">
        <f>AC8*4+AE8*4</f>
        <v>52.8</v>
      </c>
    </row>
    <row r="9" spans="2:32" ht="27.95" customHeight="1">
      <c r="B9" s="521" t="s">
        <v>64</v>
      </c>
      <c r="C9" s="520"/>
      <c r="D9" s="28"/>
      <c r="E9" s="28"/>
      <c r="F9" s="28"/>
      <c r="G9" s="293"/>
      <c r="H9" s="295"/>
      <c r="I9" s="293"/>
      <c r="J9" s="293"/>
      <c r="K9" s="295"/>
      <c r="L9" s="293"/>
      <c r="M9" s="291" t="s">
        <v>336</v>
      </c>
      <c r="N9" s="294"/>
      <c r="O9" s="293">
        <v>10</v>
      </c>
      <c r="P9" s="28"/>
      <c r="Q9" s="36"/>
      <c r="R9" s="28"/>
      <c r="S9" s="249"/>
      <c r="T9" s="28"/>
      <c r="U9" s="29"/>
      <c r="V9" s="508"/>
      <c r="W9" s="174" t="s">
        <v>11</v>
      </c>
      <c r="X9" s="102" t="s">
        <v>30</v>
      </c>
      <c r="Y9" s="180">
        <f>AB10</f>
        <v>0</v>
      </c>
      <c r="Z9" s="2"/>
      <c r="AA9" s="2" t="s">
        <v>31</v>
      </c>
      <c r="AB9" s="3">
        <v>2.4</v>
      </c>
      <c r="AC9" s="3"/>
      <c r="AD9" s="3">
        <f>AB9*5</f>
        <v>12</v>
      </c>
      <c r="AE9" s="3" t="s">
        <v>26</v>
      </c>
      <c r="AF9" s="3">
        <f>AD9*9</f>
        <v>108</v>
      </c>
    </row>
    <row r="10" spans="2:32" ht="27.95" customHeight="1">
      <c r="B10" s="521"/>
      <c r="C10" s="520"/>
      <c r="D10" s="28"/>
      <c r="E10" s="28"/>
      <c r="F10" s="28"/>
      <c r="G10" s="293"/>
      <c r="H10" s="294"/>
      <c r="I10" s="293"/>
      <c r="J10" s="293"/>
      <c r="K10" s="295"/>
      <c r="L10" s="293"/>
      <c r="M10" s="296"/>
      <c r="N10" s="294"/>
      <c r="O10" s="297"/>
      <c r="P10" s="29"/>
      <c r="Q10" s="36"/>
      <c r="R10" s="29"/>
      <c r="S10" s="28"/>
      <c r="T10" s="36"/>
      <c r="U10" s="29"/>
      <c r="V10" s="508"/>
      <c r="W10" s="172">
        <f>(Y5*2)+(Y6*7)+(Y7*1)+(Y10*8)</f>
        <v>35.599999999999994</v>
      </c>
      <c r="X10" s="154" t="s">
        <v>39</v>
      </c>
      <c r="Y10" s="180">
        <v>0.3</v>
      </c>
      <c r="Z10" s="12"/>
      <c r="AA10" s="2" t="s">
        <v>32</v>
      </c>
      <c r="AE10" s="2">
        <f>AB10*15</f>
        <v>0</v>
      </c>
    </row>
    <row r="11" spans="2:32" ht="27.95" customHeight="1">
      <c r="B11" s="37" t="s">
        <v>33</v>
      </c>
      <c r="C11" s="38"/>
      <c r="D11" s="28"/>
      <c r="E11" s="36"/>
      <c r="F11" s="28"/>
      <c r="G11" s="29"/>
      <c r="H11" s="36"/>
      <c r="I11" s="29"/>
      <c r="J11" s="29"/>
      <c r="K11" s="36"/>
      <c r="L11" s="29"/>
      <c r="M11" s="158"/>
      <c r="N11" s="36"/>
      <c r="O11" s="30"/>
      <c r="P11" s="29"/>
      <c r="Q11" s="36"/>
      <c r="R11" s="29"/>
      <c r="S11" s="29"/>
      <c r="T11" s="36"/>
      <c r="U11" s="29"/>
      <c r="V11" s="508"/>
      <c r="W11" s="174" t="s">
        <v>12</v>
      </c>
      <c r="X11" s="110"/>
      <c r="Y11" s="180"/>
      <c r="Z11" s="2"/>
      <c r="AC11" s="2">
        <f>SUM(AC6:AC10)</f>
        <v>33.4</v>
      </c>
      <c r="AD11" s="2">
        <f>SUM(AD6:AD10)</f>
        <v>26</v>
      </c>
      <c r="AE11" s="2">
        <f>SUM(AE6:AE10)</f>
        <v>98</v>
      </c>
      <c r="AF11" s="2">
        <f>AC11*4+AD11*9+AE11*4</f>
        <v>759.6</v>
      </c>
    </row>
    <row r="12" spans="2:32" ht="27.95" customHeight="1">
      <c r="B12" s="39"/>
      <c r="C12" s="40"/>
      <c r="D12" s="36"/>
      <c r="E12" s="36"/>
      <c r="F12" s="29"/>
      <c r="G12" s="29"/>
      <c r="H12" s="36"/>
      <c r="I12" s="29"/>
      <c r="J12" s="29"/>
      <c r="K12" s="36"/>
      <c r="L12" s="29"/>
      <c r="M12" s="30"/>
      <c r="N12" s="36"/>
      <c r="O12" s="30"/>
      <c r="P12" s="29"/>
      <c r="Q12" s="36"/>
      <c r="R12" s="29"/>
      <c r="S12" s="29"/>
      <c r="T12" s="36"/>
      <c r="U12" s="29"/>
      <c r="V12" s="509"/>
      <c r="W12" s="172">
        <f>(W6*4)+(W8*9)+(W10*4)</f>
        <v>800.4</v>
      </c>
      <c r="X12" s="107"/>
      <c r="Y12" s="180"/>
      <c r="Z12" s="12"/>
      <c r="AC12" s="41">
        <f>AC11*4/AF11</f>
        <v>0.17588204318062137</v>
      </c>
      <c r="AD12" s="41">
        <f>AD11*9/AF11</f>
        <v>0.30805687203791471</v>
      </c>
      <c r="AE12" s="41">
        <f>AE11*4/AF11</f>
        <v>0.51606108478146395</v>
      </c>
    </row>
    <row r="13" spans="2:32" s="26" customFormat="1" ht="42" customHeight="1">
      <c r="B13" s="94">
        <v>11</v>
      </c>
      <c r="C13" s="520"/>
      <c r="D13" s="24" t="str">
        <f>'112年11月菜單'!E46</f>
        <v>紫米飯</v>
      </c>
      <c r="E13" s="24" t="s">
        <v>92</v>
      </c>
      <c r="F13" s="25" t="s">
        <v>15</v>
      </c>
      <c r="G13" s="24" t="str">
        <f>'112年11月菜單'!E47</f>
        <v>秘製豬排</v>
      </c>
      <c r="H13" s="24" t="s">
        <v>106</v>
      </c>
      <c r="I13" s="25" t="s">
        <v>15</v>
      </c>
      <c r="J13" s="24" t="str">
        <f>'112年11月菜單'!E48</f>
        <v>菜脯香煎蛋(醃)</v>
      </c>
      <c r="K13" s="24" t="s">
        <v>184</v>
      </c>
      <c r="L13" s="25" t="s">
        <v>15</v>
      </c>
      <c r="M13" s="24" t="str">
        <f>'112年11月菜單'!E49</f>
        <v>翡翠燒賣(加)</v>
      </c>
      <c r="N13" s="24" t="s">
        <v>179</v>
      </c>
      <c r="O13" s="25" t="s">
        <v>15</v>
      </c>
      <c r="P13" s="24" t="str">
        <f>'112年11月菜單'!E50</f>
        <v>淺色蔬菜</v>
      </c>
      <c r="Q13" s="24" t="s">
        <v>43</v>
      </c>
      <c r="R13" s="25" t="s">
        <v>15</v>
      </c>
      <c r="S13" s="24" t="str">
        <f>'112年11月菜單'!E51</f>
        <v>清甜綠豆湯</v>
      </c>
      <c r="T13" s="24" t="s">
        <v>16</v>
      </c>
      <c r="U13" s="25" t="s">
        <v>15</v>
      </c>
      <c r="V13" s="515"/>
      <c r="W13" s="170" t="s">
        <v>7</v>
      </c>
      <c r="X13" s="96" t="s">
        <v>17</v>
      </c>
      <c r="Y13" s="179">
        <f>AB14</f>
        <v>5.8</v>
      </c>
      <c r="Z13" s="2"/>
      <c r="AA13" s="2"/>
      <c r="AB13" s="3"/>
      <c r="AC13" s="2" t="s">
        <v>18</v>
      </c>
      <c r="AD13" s="2" t="s">
        <v>19</v>
      </c>
      <c r="AE13" s="2" t="s">
        <v>20</v>
      </c>
      <c r="AF13" s="2" t="s">
        <v>21</v>
      </c>
    </row>
    <row r="14" spans="2:32" ht="27.95" customHeight="1">
      <c r="B14" s="27" t="s">
        <v>8</v>
      </c>
      <c r="C14" s="520"/>
      <c r="D14" s="31" t="s">
        <v>93</v>
      </c>
      <c r="E14" s="28"/>
      <c r="F14" s="29">
        <v>70</v>
      </c>
      <c r="G14" s="300" t="s">
        <v>337</v>
      </c>
      <c r="H14" s="300"/>
      <c r="I14" s="300">
        <v>50</v>
      </c>
      <c r="J14" s="381" t="s">
        <v>414</v>
      </c>
      <c r="K14" s="381"/>
      <c r="L14" s="389">
        <v>40</v>
      </c>
      <c r="M14" s="449" t="s">
        <v>338</v>
      </c>
      <c r="N14" s="300" t="s">
        <v>139</v>
      </c>
      <c r="O14" s="300">
        <v>30</v>
      </c>
      <c r="P14" s="30" t="str">
        <f>P13</f>
        <v>淺色蔬菜</v>
      </c>
      <c r="Q14" s="31"/>
      <c r="R14" s="30">
        <v>120</v>
      </c>
      <c r="S14" s="318" t="s">
        <v>213</v>
      </c>
      <c r="T14" s="381"/>
      <c r="U14" s="321">
        <v>10</v>
      </c>
      <c r="V14" s="516"/>
      <c r="W14" s="172">
        <f>(Y13*15)+(Y15*5)+(Y18*12)</f>
        <v>97</v>
      </c>
      <c r="X14" s="99" t="s">
        <v>22</v>
      </c>
      <c r="Y14" s="180">
        <f>AB15</f>
        <v>2.7</v>
      </c>
      <c r="Z14" s="12"/>
      <c r="AA14" s="21" t="s">
        <v>23</v>
      </c>
      <c r="AB14" s="3">
        <v>5.8</v>
      </c>
      <c r="AC14" s="3">
        <f>AB14*2</f>
        <v>11.6</v>
      </c>
      <c r="AD14" s="3"/>
      <c r="AE14" s="3">
        <f>AB14*15</f>
        <v>87</v>
      </c>
      <c r="AF14" s="3">
        <f>AC14*4+AE14*4</f>
        <v>394.4</v>
      </c>
    </row>
    <row r="15" spans="2:32" ht="27.95" customHeight="1">
      <c r="B15" s="27">
        <v>28</v>
      </c>
      <c r="C15" s="520"/>
      <c r="D15" s="30" t="s">
        <v>133</v>
      </c>
      <c r="E15" s="30"/>
      <c r="F15" s="30">
        <v>35</v>
      </c>
      <c r="G15" s="300"/>
      <c r="H15" s="300"/>
      <c r="I15" s="300"/>
      <c r="J15" s="389" t="s">
        <v>342</v>
      </c>
      <c r="K15" s="381" t="s">
        <v>107</v>
      </c>
      <c r="L15" s="389">
        <v>10</v>
      </c>
      <c r="M15" s="301"/>
      <c r="N15" s="300"/>
      <c r="O15" s="300"/>
      <c r="P15" s="28"/>
      <c r="Q15" s="28"/>
      <c r="R15" s="28"/>
      <c r="S15" s="381"/>
      <c r="T15" s="407"/>
      <c r="U15" s="297"/>
      <c r="V15" s="516"/>
      <c r="W15" s="174" t="s">
        <v>9</v>
      </c>
      <c r="X15" s="102" t="s">
        <v>24</v>
      </c>
      <c r="Y15" s="180">
        <f>AB16</f>
        <v>2</v>
      </c>
      <c r="Z15" s="2"/>
      <c r="AA15" s="33" t="s">
        <v>25</v>
      </c>
      <c r="AB15" s="3">
        <v>2.7</v>
      </c>
      <c r="AC15" s="34">
        <f>AB15*7</f>
        <v>18.900000000000002</v>
      </c>
      <c r="AD15" s="3">
        <f>AB15*5</f>
        <v>13.5</v>
      </c>
      <c r="AE15" s="3" t="s">
        <v>26</v>
      </c>
      <c r="AF15" s="35">
        <f>AC15*4+AD15*9</f>
        <v>197.10000000000002</v>
      </c>
    </row>
    <row r="16" spans="2:32" ht="27.95" customHeight="1">
      <c r="B16" s="27" t="s">
        <v>10</v>
      </c>
      <c r="C16" s="520"/>
      <c r="D16" s="36"/>
      <c r="E16" s="36"/>
      <c r="F16" s="29"/>
      <c r="G16" s="389"/>
      <c r="H16" s="302"/>
      <c r="I16" s="300"/>
      <c r="J16" s="388"/>
      <c r="K16" s="381"/>
      <c r="L16" s="389"/>
      <c r="M16" s="249"/>
      <c r="N16" s="300"/>
      <c r="O16" s="300"/>
      <c r="P16" s="28"/>
      <c r="Q16" s="36"/>
      <c r="R16" s="28"/>
      <c r="S16" s="320"/>
      <c r="T16" s="165"/>
      <c r="U16" s="297"/>
      <c r="V16" s="516"/>
      <c r="W16" s="172">
        <f>(Y14*5)+(Y16*5)+(Y18*8)</f>
        <v>26</v>
      </c>
      <c r="X16" s="102" t="s">
        <v>27</v>
      </c>
      <c r="Y16" s="180">
        <f>AB17</f>
        <v>2.5</v>
      </c>
      <c r="Z16" s="12"/>
      <c r="AA16" s="2" t="s">
        <v>28</v>
      </c>
      <c r="AB16" s="3">
        <v>2</v>
      </c>
      <c r="AC16" s="3">
        <f>AB16*1</f>
        <v>2</v>
      </c>
      <c r="AD16" s="3" t="s">
        <v>26</v>
      </c>
      <c r="AE16" s="3">
        <f>AB16*5</f>
        <v>10</v>
      </c>
      <c r="AF16" s="3">
        <f>AC16*4+AE16*4</f>
        <v>48</v>
      </c>
    </row>
    <row r="17" spans="2:32" ht="27.95" customHeight="1">
      <c r="B17" s="521" t="s">
        <v>65</v>
      </c>
      <c r="C17" s="520"/>
      <c r="D17" s="36"/>
      <c r="E17" s="36"/>
      <c r="F17" s="29"/>
      <c r="G17" s="299"/>
      <c r="H17" s="302"/>
      <c r="I17" s="300"/>
      <c r="J17" s="300"/>
      <c r="K17" s="301"/>
      <c r="L17" s="300"/>
      <c r="M17" s="451"/>
      <c r="N17" s="302"/>
      <c r="O17" s="300"/>
      <c r="P17" s="28"/>
      <c r="Q17" s="36"/>
      <c r="R17" s="28"/>
      <c r="S17" s="249"/>
      <c r="T17" s="370"/>
      <c r="U17" s="315"/>
      <c r="V17" s="516"/>
      <c r="W17" s="174" t="s">
        <v>11</v>
      </c>
      <c r="X17" s="102" t="s">
        <v>30</v>
      </c>
      <c r="Y17" s="180">
        <f>AB18</f>
        <v>0</v>
      </c>
      <c r="Z17" s="2"/>
      <c r="AA17" s="2" t="s">
        <v>31</v>
      </c>
      <c r="AB17" s="3">
        <v>2.5</v>
      </c>
      <c r="AC17" s="3"/>
      <c r="AD17" s="3">
        <f>AB17*5</f>
        <v>12.5</v>
      </c>
      <c r="AE17" s="3" t="s">
        <v>26</v>
      </c>
      <c r="AF17" s="3">
        <f>AD17*9</f>
        <v>112.5</v>
      </c>
    </row>
    <row r="18" spans="2:32" ht="27.95" customHeight="1">
      <c r="B18" s="521"/>
      <c r="C18" s="520"/>
      <c r="D18" s="36"/>
      <c r="E18" s="36"/>
      <c r="F18" s="29"/>
      <c r="G18" s="300"/>
      <c r="H18" s="302"/>
      <c r="I18" s="300"/>
      <c r="J18" s="300"/>
      <c r="K18" s="301"/>
      <c r="L18" s="300"/>
      <c r="M18" s="386"/>
      <c r="N18" s="298"/>
      <c r="O18" s="299"/>
      <c r="P18" s="29"/>
      <c r="Q18" s="36"/>
      <c r="R18" s="29"/>
      <c r="S18" s="28"/>
      <c r="T18" s="370"/>
      <c r="U18" s="29"/>
      <c r="V18" s="516"/>
      <c r="W18" s="172">
        <f>(Y13*2)+(Y14*7)+(Y15*1)+(Y18*8)</f>
        <v>32.5</v>
      </c>
      <c r="X18" s="154" t="s">
        <v>39</v>
      </c>
      <c r="Y18" s="180">
        <v>0</v>
      </c>
      <c r="Z18" s="12"/>
      <c r="AA18" s="2" t="s">
        <v>32</v>
      </c>
      <c r="AE18" s="2">
        <f>AB18*15</f>
        <v>0</v>
      </c>
    </row>
    <row r="19" spans="2:32" ht="27.95" customHeight="1">
      <c r="B19" s="37" t="s">
        <v>33</v>
      </c>
      <c r="C19" s="38"/>
      <c r="D19" s="36"/>
      <c r="E19" s="36"/>
      <c r="F19" s="29"/>
      <c r="G19" s="29"/>
      <c r="H19" s="36"/>
      <c r="I19" s="29"/>
      <c r="J19" s="29"/>
      <c r="K19" s="36"/>
      <c r="L19" s="29"/>
      <c r="M19" s="158"/>
      <c r="N19" s="36"/>
      <c r="O19" s="30"/>
      <c r="P19" s="29"/>
      <c r="Q19" s="36"/>
      <c r="R19" s="29"/>
      <c r="S19" s="29"/>
      <c r="T19" s="370"/>
      <c r="U19" s="29"/>
      <c r="V19" s="516"/>
      <c r="W19" s="174" t="s">
        <v>12</v>
      </c>
      <c r="X19" s="110"/>
      <c r="Y19" s="180"/>
      <c r="Z19" s="2"/>
      <c r="AC19" s="2">
        <f>SUM(AC14:AC18)</f>
        <v>32.5</v>
      </c>
      <c r="AD19" s="2">
        <f>SUM(AD14:AD18)</f>
        <v>26</v>
      </c>
      <c r="AE19" s="2">
        <f>SUM(AE14:AE18)</f>
        <v>97</v>
      </c>
      <c r="AF19" s="2">
        <f>AC19*4+AD19*9+AE19*4</f>
        <v>752</v>
      </c>
    </row>
    <row r="20" spans="2:32" ht="27.95" customHeight="1">
      <c r="B20" s="39"/>
      <c r="C20" s="40"/>
      <c r="D20" s="36"/>
      <c r="E20" s="36"/>
      <c r="F20" s="29"/>
      <c r="G20" s="29"/>
      <c r="H20" s="36"/>
      <c r="I20" s="29"/>
      <c r="J20" s="29"/>
      <c r="K20" s="36"/>
      <c r="L20" s="29"/>
      <c r="M20" s="30"/>
      <c r="N20" s="36"/>
      <c r="O20" s="30"/>
      <c r="P20" s="29"/>
      <c r="Q20" s="36"/>
      <c r="R20" s="29"/>
      <c r="S20" s="29"/>
      <c r="T20" s="36"/>
      <c r="U20" s="29"/>
      <c r="V20" s="517"/>
      <c r="W20" s="172">
        <f>(W14*4)+(W16*9)+(W18*4)</f>
        <v>752</v>
      </c>
      <c r="X20" s="107"/>
      <c r="Y20" s="180"/>
      <c r="Z20" s="12"/>
      <c r="AC20" s="41">
        <f>AC19*4/AF19</f>
        <v>0.17287234042553193</v>
      </c>
      <c r="AD20" s="41">
        <f>AD19*9/AF19</f>
        <v>0.31117021276595747</v>
      </c>
      <c r="AE20" s="41">
        <f>AE19*4/AF19</f>
        <v>0.51595744680851063</v>
      </c>
    </row>
    <row r="21" spans="2:32" s="26" customFormat="1" ht="42" customHeight="1">
      <c r="B21" s="94">
        <v>11</v>
      </c>
      <c r="C21" s="520"/>
      <c r="D21" s="24" t="str">
        <f>'112年11月菜單'!I46</f>
        <v>白米飯</v>
      </c>
      <c r="E21" s="314" t="s">
        <v>92</v>
      </c>
      <c r="F21" s="25" t="s">
        <v>15</v>
      </c>
      <c r="G21" s="306" t="str">
        <f>'112年11月菜單'!I47</f>
        <v>香酥雞翅(炸)</v>
      </c>
      <c r="H21" s="24" t="s">
        <v>339</v>
      </c>
      <c r="I21" s="25" t="s">
        <v>15</v>
      </c>
      <c r="J21" s="24" t="str">
        <f>'112年11月菜單'!I48</f>
        <v>麻婆豆腐(豆)</v>
      </c>
      <c r="K21" s="314" t="s">
        <v>16</v>
      </c>
      <c r="L21" s="25" t="s">
        <v>15</v>
      </c>
      <c r="M21" s="24" t="str">
        <f>'112年11月菜單'!I49</f>
        <v>高麗菜肉片</v>
      </c>
      <c r="N21" s="314" t="s">
        <v>228</v>
      </c>
      <c r="O21" s="25" t="s">
        <v>15</v>
      </c>
      <c r="P21" s="24" t="str">
        <f>'112年11月菜單'!I50</f>
        <v>深色蔬菜</v>
      </c>
      <c r="Q21" s="314" t="s">
        <v>43</v>
      </c>
      <c r="R21" s="25" t="s">
        <v>15</v>
      </c>
      <c r="S21" s="24" t="str">
        <f>'112年11月菜單'!I51</f>
        <v>鮮筍湯</v>
      </c>
      <c r="T21" s="314" t="s">
        <v>16</v>
      </c>
      <c r="U21" s="25" t="s">
        <v>15</v>
      </c>
      <c r="V21" s="515"/>
      <c r="W21" s="170" t="s">
        <v>7</v>
      </c>
      <c r="X21" s="96" t="s">
        <v>17</v>
      </c>
      <c r="Y21" s="135">
        <f>AB22</f>
        <v>6</v>
      </c>
      <c r="Z21" s="2"/>
      <c r="AA21" s="2"/>
      <c r="AB21" s="3"/>
      <c r="AC21" s="2" t="s">
        <v>18</v>
      </c>
      <c r="AD21" s="2" t="s">
        <v>19</v>
      </c>
      <c r="AE21" s="2" t="s">
        <v>20</v>
      </c>
      <c r="AF21" s="2" t="s">
        <v>21</v>
      </c>
    </row>
    <row r="22" spans="2:32" s="45" customFormat="1" ht="27.75" customHeight="1">
      <c r="B22" s="27" t="s">
        <v>8</v>
      </c>
      <c r="C22" s="520"/>
      <c r="D22" s="317" t="s">
        <v>93</v>
      </c>
      <c r="E22" s="315"/>
      <c r="F22" s="316">
        <v>110</v>
      </c>
      <c r="G22" s="304" t="s">
        <v>427</v>
      </c>
      <c r="H22" s="305"/>
      <c r="I22" s="304">
        <v>50</v>
      </c>
      <c r="J22" s="406" t="s">
        <v>424</v>
      </c>
      <c r="K22" s="381" t="s">
        <v>284</v>
      </c>
      <c r="L22" s="389">
        <v>40</v>
      </c>
      <c r="M22" s="381" t="s">
        <v>90</v>
      </c>
      <c r="N22" s="305"/>
      <c r="O22" s="304">
        <v>40</v>
      </c>
      <c r="P22" s="30" t="str">
        <f>P21</f>
        <v>深色蔬菜</v>
      </c>
      <c r="Q22" s="31"/>
      <c r="R22" s="30">
        <v>110</v>
      </c>
      <c r="S22" s="315" t="s">
        <v>359</v>
      </c>
      <c r="T22" s="159"/>
      <c r="U22" s="316">
        <v>20</v>
      </c>
      <c r="V22" s="516"/>
      <c r="W22" s="172">
        <f>(Y21*15)+(Y23*5)+(Y26*12)</f>
        <v>101</v>
      </c>
      <c r="X22" s="99" t="s">
        <v>22</v>
      </c>
      <c r="Y22" s="136">
        <v>2.8</v>
      </c>
      <c r="Z22" s="44"/>
      <c r="AA22" s="21" t="s">
        <v>23</v>
      </c>
      <c r="AB22" s="3">
        <v>6</v>
      </c>
      <c r="AC22" s="3">
        <f>AB22*2</f>
        <v>12</v>
      </c>
      <c r="AD22" s="3"/>
      <c r="AE22" s="3">
        <f>AB22*15</f>
        <v>90</v>
      </c>
      <c r="AF22" s="3">
        <f>AC22*4+AE22*4</f>
        <v>408</v>
      </c>
    </row>
    <row r="23" spans="2:32" s="45" customFormat="1" ht="27.95" customHeight="1">
      <c r="B23" s="27">
        <v>29</v>
      </c>
      <c r="C23" s="520"/>
      <c r="D23" s="315"/>
      <c r="E23" s="315"/>
      <c r="F23" s="315"/>
      <c r="G23" s="304"/>
      <c r="H23" s="305"/>
      <c r="I23" s="304"/>
      <c r="J23" s="381" t="s">
        <v>118</v>
      </c>
      <c r="K23" s="381"/>
      <c r="L23" s="381">
        <v>15</v>
      </c>
      <c r="M23" s="320" t="s">
        <v>415</v>
      </c>
      <c r="N23" s="305"/>
      <c r="O23" s="304">
        <v>20</v>
      </c>
      <c r="P23" s="31"/>
      <c r="Q23" s="30"/>
      <c r="R23" s="31"/>
      <c r="S23" s="315"/>
      <c r="T23" s="315"/>
      <c r="U23" s="316"/>
      <c r="V23" s="516"/>
      <c r="W23" s="174" t="s">
        <v>9</v>
      </c>
      <c r="X23" s="102" t="s">
        <v>24</v>
      </c>
      <c r="Y23" s="136">
        <v>2.2000000000000002</v>
      </c>
      <c r="Z23" s="46"/>
      <c r="AA23" s="33" t="s">
        <v>25</v>
      </c>
      <c r="AB23" s="3">
        <v>2.5</v>
      </c>
      <c r="AC23" s="34">
        <f>AB23*7</f>
        <v>17.5</v>
      </c>
      <c r="AD23" s="3">
        <f>AB23*5</f>
        <v>12.5</v>
      </c>
      <c r="AE23" s="3" t="s">
        <v>26</v>
      </c>
      <c r="AF23" s="35">
        <f>AC23*4+AD23*9</f>
        <v>182.5</v>
      </c>
    </row>
    <row r="24" spans="2:32" s="45" customFormat="1" ht="27.95" customHeight="1">
      <c r="B24" s="27" t="s">
        <v>10</v>
      </c>
      <c r="C24" s="520"/>
      <c r="D24" s="28"/>
      <c r="E24" s="28"/>
      <c r="F24" s="28"/>
      <c r="G24" s="304"/>
      <c r="H24" s="305"/>
      <c r="I24" s="304"/>
      <c r="J24" s="381" t="s">
        <v>415</v>
      </c>
      <c r="K24" s="381"/>
      <c r="L24" s="381">
        <v>5</v>
      </c>
      <c r="M24" s="391" t="s">
        <v>235</v>
      </c>
      <c r="N24" s="305"/>
      <c r="O24" s="304">
        <v>10</v>
      </c>
      <c r="P24" s="28"/>
      <c r="Q24" s="36"/>
      <c r="R24" s="28"/>
      <c r="S24" s="320"/>
      <c r="T24" s="165"/>
      <c r="U24" s="297"/>
      <c r="V24" s="516"/>
      <c r="W24" s="172">
        <f>(Y22*5)+(Y24*5)+(Y26*8)</f>
        <v>29</v>
      </c>
      <c r="X24" s="102" t="s">
        <v>27</v>
      </c>
      <c r="Y24" s="136">
        <v>3</v>
      </c>
      <c r="Z24" s="44"/>
      <c r="AA24" s="2" t="s">
        <v>28</v>
      </c>
      <c r="AB24" s="3">
        <v>2</v>
      </c>
      <c r="AC24" s="3">
        <f>AB24*1</f>
        <v>2</v>
      </c>
      <c r="AD24" s="3" t="s">
        <v>26</v>
      </c>
      <c r="AE24" s="3">
        <f>AB24*5</f>
        <v>10</v>
      </c>
      <c r="AF24" s="3">
        <f>AC24*4+AE24*4</f>
        <v>48</v>
      </c>
    </row>
    <row r="25" spans="2:32" s="45" customFormat="1" ht="27.95" customHeight="1">
      <c r="B25" s="521" t="s">
        <v>66</v>
      </c>
      <c r="C25" s="520"/>
      <c r="D25" s="28"/>
      <c r="E25" s="28"/>
      <c r="F25" s="28"/>
      <c r="G25" s="304"/>
      <c r="H25" s="305"/>
      <c r="I25" s="304"/>
      <c r="J25" s="381"/>
      <c r="K25" s="381"/>
      <c r="L25" s="381"/>
      <c r="M25" s="304"/>
      <c r="N25" s="305"/>
      <c r="O25" s="304"/>
      <c r="P25" s="28"/>
      <c r="Q25" s="36"/>
      <c r="R25" s="28"/>
      <c r="S25" s="28"/>
      <c r="T25" s="36"/>
      <c r="U25" s="28"/>
      <c r="V25" s="516"/>
      <c r="W25" s="174" t="s">
        <v>11</v>
      </c>
      <c r="X25" s="102" t="s">
        <v>30</v>
      </c>
      <c r="Y25" s="136">
        <f>AB26</f>
        <v>0</v>
      </c>
      <c r="Z25" s="46"/>
      <c r="AA25" s="2" t="s">
        <v>31</v>
      </c>
      <c r="AB25" s="3">
        <v>2.5</v>
      </c>
      <c r="AC25" s="3"/>
      <c r="AD25" s="3">
        <f>AB25*5</f>
        <v>12.5</v>
      </c>
      <c r="AE25" s="3" t="s">
        <v>26</v>
      </c>
      <c r="AF25" s="3">
        <f>AD25*9</f>
        <v>112.5</v>
      </c>
    </row>
    <row r="26" spans="2:32" s="45" customFormat="1" ht="27.95" customHeight="1">
      <c r="B26" s="521"/>
      <c r="C26" s="520"/>
      <c r="D26" s="28"/>
      <c r="E26" s="28"/>
      <c r="F26" s="28"/>
      <c r="G26" s="29"/>
      <c r="H26" s="36"/>
      <c r="I26" s="29"/>
      <c r="J26" s="386"/>
      <c r="K26" s="106"/>
      <c r="L26" s="30"/>
      <c r="M26" s="31"/>
      <c r="N26" s="28"/>
      <c r="O26" s="31"/>
      <c r="P26" s="29"/>
      <c r="Q26" s="36"/>
      <c r="R26" s="29"/>
      <c r="S26" s="28"/>
      <c r="T26" s="36"/>
      <c r="U26" s="29"/>
      <c r="V26" s="516"/>
      <c r="W26" s="172">
        <f>(Y21*2)+(Y22*7)+(Y23*1)+(Y26*8)</f>
        <v>33.799999999999997</v>
      </c>
      <c r="X26" s="154" t="s">
        <v>39</v>
      </c>
      <c r="Y26" s="136">
        <v>0</v>
      </c>
      <c r="Z26" s="44"/>
      <c r="AA26" s="2" t="s">
        <v>32</v>
      </c>
      <c r="AB26" s="3"/>
      <c r="AC26" s="2"/>
      <c r="AD26" s="2"/>
      <c r="AE26" s="2">
        <f>AB26*15</f>
        <v>0</v>
      </c>
      <c r="AF26" s="2"/>
    </row>
    <row r="27" spans="2:32" s="45" customFormat="1" ht="27.95" customHeight="1">
      <c r="B27" s="37" t="s">
        <v>33</v>
      </c>
      <c r="C27" s="38"/>
      <c r="D27" s="28"/>
      <c r="E27" s="36"/>
      <c r="F27" s="28"/>
      <c r="G27" s="29"/>
      <c r="H27" s="36"/>
      <c r="I27" s="29"/>
      <c r="J27" s="249"/>
      <c r="K27" s="106"/>
      <c r="L27" s="30"/>
      <c r="M27" s="197"/>
      <c r="N27" s="36"/>
      <c r="O27" s="30"/>
      <c r="P27" s="29"/>
      <c r="Q27" s="36"/>
      <c r="R27" s="29"/>
      <c r="S27" s="315"/>
      <c r="T27" s="159"/>
      <c r="U27" s="316"/>
      <c r="V27" s="516"/>
      <c r="W27" s="174" t="s">
        <v>12</v>
      </c>
      <c r="X27" s="110"/>
      <c r="Y27" s="136"/>
      <c r="Z27" s="46"/>
      <c r="AA27" s="2"/>
      <c r="AB27" s="3"/>
      <c r="AC27" s="2">
        <f>SUM(AC22:AC26)</f>
        <v>31.5</v>
      </c>
      <c r="AD27" s="2">
        <f>SUM(AD22:AD26)</f>
        <v>25</v>
      </c>
      <c r="AE27" s="2">
        <f>SUM(AE22:AE26)</f>
        <v>100</v>
      </c>
      <c r="AF27" s="2">
        <f>AC27*4+AD27*9+AE27*4</f>
        <v>751</v>
      </c>
    </row>
    <row r="28" spans="2:32" s="45" customFormat="1" ht="27.95" customHeight="1">
      <c r="B28" s="39"/>
      <c r="C28" s="40"/>
      <c r="D28" s="36"/>
      <c r="E28" s="36"/>
      <c r="F28" s="29"/>
      <c r="G28" s="29"/>
      <c r="H28" s="36"/>
      <c r="I28" s="29"/>
      <c r="J28" s="445"/>
      <c r="K28" s="36"/>
      <c r="L28" s="29"/>
      <c r="M28" s="30"/>
      <c r="N28" s="36"/>
      <c r="O28" s="30"/>
      <c r="P28" s="29"/>
      <c r="Q28" s="36"/>
      <c r="R28" s="29"/>
      <c r="S28" s="315"/>
      <c r="T28" s="315"/>
      <c r="U28" s="316"/>
      <c r="V28" s="517"/>
      <c r="W28" s="172">
        <f>(W22*4)+(W24*9)+(W26*4)</f>
        <v>800.2</v>
      </c>
      <c r="X28" s="117"/>
      <c r="Y28" s="136"/>
      <c r="Z28" s="44"/>
      <c r="AA28" s="46"/>
      <c r="AB28" s="51"/>
      <c r="AC28" s="41">
        <f>AC27*4/AF27</f>
        <v>0.16777629826897469</v>
      </c>
      <c r="AD28" s="41">
        <f>AD27*9/AF27</f>
        <v>0.2996005326231691</v>
      </c>
      <c r="AE28" s="41">
        <f>AE27*4/AF27</f>
        <v>0.53262316910785623</v>
      </c>
      <c r="AF28" s="46"/>
    </row>
    <row r="29" spans="2:32" s="26" customFormat="1" ht="42" customHeight="1">
      <c r="B29" s="94">
        <v>11</v>
      </c>
      <c r="C29" s="520"/>
      <c r="D29" s="24" t="str">
        <f>'112年11月菜單'!M46</f>
        <v>地瓜飯</v>
      </c>
      <c r="E29" s="314" t="s">
        <v>92</v>
      </c>
      <c r="F29" s="25" t="s">
        <v>15</v>
      </c>
      <c r="G29" s="24" t="str">
        <f>'112年11月菜單'!M47</f>
        <v>紅燒白玉豚肉</v>
      </c>
      <c r="H29" s="314" t="s">
        <v>16</v>
      </c>
      <c r="I29" s="25" t="s">
        <v>15</v>
      </c>
      <c r="J29" s="168" t="str">
        <f>'112年11月菜單'!M48</f>
        <v>古早味翅腿</v>
      </c>
      <c r="K29" s="314" t="s">
        <v>260</v>
      </c>
      <c r="L29" s="25" t="s">
        <v>15</v>
      </c>
      <c r="M29" s="24" t="str">
        <f>'112年11月菜單'!M49</f>
        <v>芙蓉蒸蛋</v>
      </c>
      <c r="N29" s="314" t="s">
        <v>179</v>
      </c>
      <c r="O29" s="25" t="s">
        <v>15</v>
      </c>
      <c r="P29" s="24" t="str">
        <f>'112年11月菜單'!M50</f>
        <v>淺色蔬菜</v>
      </c>
      <c r="Q29" s="314" t="s">
        <v>43</v>
      </c>
      <c r="R29" s="25" t="s">
        <v>15</v>
      </c>
      <c r="S29" s="24" t="str">
        <f>'112年11月菜單'!M51</f>
        <v>豬血湯(醃)</v>
      </c>
      <c r="T29" s="314" t="s">
        <v>16</v>
      </c>
      <c r="U29" s="25" t="s">
        <v>15</v>
      </c>
      <c r="V29" s="515"/>
      <c r="W29" s="170" t="s">
        <v>7</v>
      </c>
      <c r="X29" s="96" t="s">
        <v>17</v>
      </c>
      <c r="Y29" s="135">
        <f>AB30</f>
        <v>5.8</v>
      </c>
      <c r="Z29" s="2"/>
      <c r="AA29" s="2"/>
      <c r="AB29" s="3"/>
      <c r="AC29" s="2" t="s">
        <v>18</v>
      </c>
      <c r="AD29" s="2" t="s">
        <v>19</v>
      </c>
      <c r="AE29" s="2" t="s">
        <v>20</v>
      </c>
      <c r="AF29" s="2" t="s">
        <v>21</v>
      </c>
    </row>
    <row r="30" spans="2:32" ht="27.95" customHeight="1">
      <c r="B30" s="27" t="s">
        <v>8</v>
      </c>
      <c r="C30" s="520"/>
      <c r="D30" s="317" t="s">
        <v>93</v>
      </c>
      <c r="E30" s="317"/>
      <c r="F30" s="317">
        <v>90</v>
      </c>
      <c r="G30" s="381" t="s">
        <v>415</v>
      </c>
      <c r="H30" s="381"/>
      <c r="I30" s="381">
        <v>30</v>
      </c>
      <c r="J30" s="381" t="s">
        <v>412</v>
      </c>
      <c r="K30" s="381"/>
      <c r="L30" s="381">
        <v>30</v>
      </c>
      <c r="M30" s="320" t="s">
        <v>418</v>
      </c>
      <c r="N30" s="320"/>
      <c r="O30" s="320">
        <v>50</v>
      </c>
      <c r="P30" s="30" t="str">
        <f>P29</f>
        <v>淺色蔬菜</v>
      </c>
      <c r="Q30" s="31"/>
      <c r="R30" s="30">
        <v>100</v>
      </c>
      <c r="S30" s="406" t="s">
        <v>174</v>
      </c>
      <c r="T30" s="381"/>
      <c r="U30" s="381">
        <v>20</v>
      </c>
      <c r="V30" s="516"/>
      <c r="W30" s="172">
        <f>(Y29*15)+(Y31*5)+(Y34*12)</f>
        <v>97</v>
      </c>
      <c r="X30" s="99" t="s">
        <v>22</v>
      </c>
      <c r="Y30" s="136">
        <f>AB31</f>
        <v>2.6</v>
      </c>
      <c r="Z30" s="12"/>
      <c r="AA30" s="21" t="s">
        <v>23</v>
      </c>
      <c r="AB30" s="3">
        <v>5.8</v>
      </c>
      <c r="AC30" s="3">
        <f>AB30*2</f>
        <v>11.6</v>
      </c>
      <c r="AD30" s="3"/>
      <c r="AE30" s="3">
        <f>AB30*15</f>
        <v>87</v>
      </c>
      <c r="AF30" s="3">
        <f>AC30*4+AE30*4</f>
        <v>394.4</v>
      </c>
    </row>
    <row r="31" spans="2:32" ht="27.95" customHeight="1">
      <c r="B31" s="27">
        <v>30</v>
      </c>
      <c r="C31" s="520"/>
      <c r="D31" s="317" t="s">
        <v>109</v>
      </c>
      <c r="E31" s="317"/>
      <c r="F31" s="317">
        <v>40</v>
      </c>
      <c r="G31" s="381" t="s">
        <v>256</v>
      </c>
      <c r="H31" s="381"/>
      <c r="I31" s="381">
        <v>15</v>
      </c>
      <c r="J31" s="381"/>
      <c r="K31" s="381"/>
      <c r="L31" s="381"/>
      <c r="M31" s="381"/>
      <c r="N31" s="319"/>
      <c r="O31" s="320"/>
      <c r="P31" s="30"/>
      <c r="Q31" s="36"/>
      <c r="R31" s="30"/>
      <c r="S31" s="381" t="s">
        <v>200</v>
      </c>
      <c r="T31" s="407" t="s">
        <v>201</v>
      </c>
      <c r="U31" s="408">
        <v>5</v>
      </c>
      <c r="V31" s="516"/>
      <c r="W31" s="174" t="s">
        <v>9</v>
      </c>
      <c r="X31" s="102" t="s">
        <v>24</v>
      </c>
      <c r="Y31" s="136">
        <f>AB32</f>
        <v>2</v>
      </c>
      <c r="Z31" s="2"/>
      <c r="AA31" s="33" t="s">
        <v>25</v>
      </c>
      <c r="AB31" s="3">
        <v>2.6</v>
      </c>
      <c r="AC31" s="34">
        <f>AB31*7</f>
        <v>18.2</v>
      </c>
      <c r="AD31" s="3">
        <f>AB31*5</f>
        <v>13</v>
      </c>
      <c r="AE31" s="3" t="s">
        <v>26</v>
      </c>
      <c r="AF31" s="35">
        <f>AC31*4+AD31*9</f>
        <v>189.8</v>
      </c>
    </row>
    <row r="32" spans="2:32" ht="27.95" customHeight="1">
      <c r="B32" s="27" t="s">
        <v>10</v>
      </c>
      <c r="C32" s="520"/>
      <c r="D32" s="36"/>
      <c r="E32" s="36"/>
      <c r="F32" s="29"/>
      <c r="G32" s="389" t="s">
        <v>257</v>
      </c>
      <c r="H32" s="389"/>
      <c r="I32" s="389">
        <v>15</v>
      </c>
      <c r="J32" s="389"/>
      <c r="K32" s="389"/>
      <c r="L32" s="389"/>
      <c r="M32" s="381"/>
      <c r="N32" s="322"/>
      <c r="O32" s="320"/>
      <c r="P32" s="30"/>
      <c r="Q32" s="106"/>
      <c r="R32" s="30"/>
      <c r="S32" s="381"/>
      <c r="T32" s="165"/>
      <c r="U32" s="408"/>
      <c r="V32" s="516"/>
      <c r="W32" s="172">
        <f>(Y30*5)+(Y32*5)+(Y34*8)</f>
        <v>25.5</v>
      </c>
      <c r="X32" s="102" t="s">
        <v>27</v>
      </c>
      <c r="Y32" s="136">
        <f>AB33</f>
        <v>2.5</v>
      </c>
      <c r="Z32" s="12"/>
      <c r="AA32" s="2" t="s">
        <v>28</v>
      </c>
      <c r="AB32" s="3">
        <v>2</v>
      </c>
      <c r="AC32" s="3">
        <f>AB32*1</f>
        <v>2</v>
      </c>
      <c r="AD32" s="3" t="s">
        <v>26</v>
      </c>
      <c r="AE32" s="3">
        <f>AB32*5</f>
        <v>10</v>
      </c>
      <c r="AF32" s="3">
        <f>AC32*4+AE32*4</f>
        <v>48</v>
      </c>
    </row>
    <row r="33" spans="2:32" ht="27.95" customHeight="1">
      <c r="B33" s="521" t="s">
        <v>86</v>
      </c>
      <c r="C33" s="520"/>
      <c r="D33" s="36"/>
      <c r="E33" s="36"/>
      <c r="F33" s="29"/>
      <c r="G33" s="389"/>
      <c r="H33" s="381"/>
      <c r="I33" s="389"/>
      <c r="J33" s="381"/>
      <c r="K33" s="390"/>
      <c r="L33" s="381"/>
      <c r="M33" s="321"/>
      <c r="N33" s="322"/>
      <c r="O33" s="320"/>
      <c r="P33" s="29"/>
      <c r="Q33" s="36"/>
      <c r="R33" s="29"/>
      <c r="S33" s="381"/>
      <c r="T33" s="390"/>
      <c r="U33" s="381"/>
      <c r="V33" s="516"/>
      <c r="W33" s="174" t="s">
        <v>11</v>
      </c>
      <c r="X33" s="102" t="s">
        <v>30</v>
      </c>
      <c r="Y33" s="136">
        <f>AB34</f>
        <v>0</v>
      </c>
      <c r="Z33" s="2"/>
      <c r="AA33" s="2" t="s">
        <v>31</v>
      </c>
      <c r="AB33" s="3">
        <v>2.5</v>
      </c>
      <c r="AC33" s="3"/>
      <c r="AD33" s="3">
        <f>AB33*5</f>
        <v>12.5</v>
      </c>
      <c r="AE33" s="3" t="s">
        <v>26</v>
      </c>
      <c r="AF33" s="3">
        <f>AD33*9</f>
        <v>112.5</v>
      </c>
    </row>
    <row r="34" spans="2:32" ht="27.95" customHeight="1">
      <c r="B34" s="521"/>
      <c r="C34" s="520"/>
      <c r="D34" s="36"/>
      <c r="E34" s="36"/>
      <c r="F34" s="29"/>
      <c r="G34" s="388"/>
      <c r="H34" s="370"/>
      <c r="I34" s="388"/>
      <c r="J34" s="386"/>
      <c r="K34" s="310"/>
      <c r="L34" s="388"/>
      <c r="M34" s="308"/>
      <c r="N34" s="309"/>
      <c r="O34" s="307"/>
      <c r="P34" s="29"/>
      <c r="Q34" s="36"/>
      <c r="R34" s="29"/>
      <c r="S34" s="28"/>
      <c r="T34" s="36"/>
      <c r="U34" s="29"/>
      <c r="V34" s="516"/>
      <c r="W34" s="172">
        <f>(Y29*2)+(Y30*7)+(Y31*1)+(Y34*8)</f>
        <v>31.799999999999997</v>
      </c>
      <c r="X34" s="154" t="s">
        <v>39</v>
      </c>
      <c r="Y34" s="136">
        <v>0</v>
      </c>
      <c r="Z34" s="12"/>
      <c r="AA34" s="2" t="s">
        <v>32</v>
      </c>
      <c r="AE34" s="2">
        <f>AB34*15</f>
        <v>0</v>
      </c>
    </row>
    <row r="35" spans="2:32" ht="27.95" customHeight="1">
      <c r="B35" s="37" t="s">
        <v>33</v>
      </c>
      <c r="C35" s="38"/>
      <c r="D35" s="36"/>
      <c r="E35" s="36"/>
      <c r="F35" s="29"/>
      <c r="G35" s="29"/>
      <c r="H35" s="36"/>
      <c r="I35" s="29"/>
      <c r="J35" s="28"/>
      <c r="K35" s="36"/>
      <c r="L35" s="29"/>
      <c r="M35" s="30"/>
      <c r="N35" s="36"/>
      <c r="O35" s="30"/>
      <c r="P35" s="29"/>
      <c r="Q35" s="36"/>
      <c r="R35" s="29"/>
      <c r="S35" s="29"/>
      <c r="T35" s="29"/>
      <c r="U35" s="29"/>
      <c r="V35" s="516"/>
      <c r="W35" s="174" t="s">
        <v>12</v>
      </c>
      <c r="X35" s="110"/>
      <c r="Y35" s="136"/>
      <c r="Z35" s="2"/>
      <c r="AC35" s="2">
        <f>SUM(AC30:AC34)</f>
        <v>31.799999999999997</v>
      </c>
      <c r="AD35" s="2">
        <f>SUM(AD30:AD34)</f>
        <v>25.5</v>
      </c>
      <c r="AE35" s="2">
        <f>SUM(AE30:AE34)</f>
        <v>97</v>
      </c>
      <c r="AF35" s="2">
        <f>AC35*4+AD35*9+AE35*4</f>
        <v>744.7</v>
      </c>
    </row>
    <row r="36" spans="2:32" ht="27.95" customHeight="1" thickBot="1">
      <c r="B36" s="39"/>
      <c r="C36" s="40"/>
      <c r="D36" s="36"/>
      <c r="E36" s="36"/>
      <c r="F36" s="29"/>
      <c r="G36" s="29"/>
      <c r="H36" s="36"/>
      <c r="I36" s="29"/>
      <c r="J36" s="29"/>
      <c r="K36" s="36"/>
      <c r="L36" s="29"/>
      <c r="M36" s="29"/>
      <c r="N36" s="36"/>
      <c r="O36" s="29"/>
      <c r="P36" s="29"/>
      <c r="Q36" s="36"/>
      <c r="R36" s="29"/>
      <c r="S36" s="29"/>
      <c r="T36" s="36"/>
      <c r="U36" s="29"/>
      <c r="V36" s="517"/>
      <c r="W36" s="172">
        <f>(W30*4)+(W32*9)+(W34*4)</f>
        <v>744.7</v>
      </c>
      <c r="X36" s="141"/>
      <c r="Y36" s="136"/>
      <c r="Z36" s="12"/>
      <c r="AC36" s="41">
        <f>AC35*4/AF35</f>
        <v>0.1708070363904928</v>
      </c>
      <c r="AD36" s="41">
        <f>AD35*9/AF35</f>
        <v>0.30817778971397874</v>
      </c>
      <c r="AE36" s="41">
        <f>AE35*4/AF35</f>
        <v>0.52101517389552832</v>
      </c>
    </row>
    <row r="37" spans="2:32" s="26" customFormat="1" ht="42" customHeight="1">
      <c r="B37" s="23"/>
      <c r="C37" s="520"/>
      <c r="D37" s="427">
        <f>'112年11月菜單'!Q46</f>
        <v>0</v>
      </c>
      <c r="E37" s="427" t="s">
        <v>215</v>
      </c>
      <c r="F37" s="428" t="s">
        <v>15</v>
      </c>
      <c r="G37" s="314">
        <f>'112年11月菜單'!Q47</f>
        <v>0</v>
      </c>
      <c r="H37" s="24" t="s">
        <v>16</v>
      </c>
      <c r="I37" s="25" t="s">
        <v>15</v>
      </c>
      <c r="J37" s="314">
        <f>'112年11月菜單'!Q48</f>
        <v>0</v>
      </c>
      <c r="K37" s="24" t="s">
        <v>214</v>
      </c>
      <c r="L37" s="25" t="s">
        <v>15</v>
      </c>
      <c r="M37" s="314">
        <f>'112年11月菜單'!Q49</f>
        <v>0</v>
      </c>
      <c r="N37" s="24" t="s">
        <v>251</v>
      </c>
      <c r="O37" s="25" t="s">
        <v>15</v>
      </c>
      <c r="P37" s="314">
        <f>'112年11月菜單'!Q50</f>
        <v>0</v>
      </c>
      <c r="Q37" s="314" t="s">
        <v>43</v>
      </c>
      <c r="R37" s="25" t="s">
        <v>15</v>
      </c>
      <c r="S37" s="314">
        <f>'112年11月菜單'!Q51</f>
        <v>0</v>
      </c>
      <c r="T37" s="314" t="s">
        <v>16</v>
      </c>
      <c r="U37" s="25" t="s">
        <v>15</v>
      </c>
      <c r="V37" s="515"/>
      <c r="W37" s="170" t="s">
        <v>7</v>
      </c>
      <c r="X37" s="96" t="s">
        <v>154</v>
      </c>
      <c r="Y37" s="393">
        <v>5.7</v>
      </c>
      <c r="Z37" s="2"/>
      <c r="AA37" s="2"/>
      <c r="AB37" s="3"/>
      <c r="AC37" s="2" t="s">
        <v>18</v>
      </c>
      <c r="AD37" s="2" t="s">
        <v>19</v>
      </c>
      <c r="AE37" s="2" t="s">
        <v>20</v>
      </c>
      <c r="AF37" s="2" t="s">
        <v>21</v>
      </c>
    </row>
    <row r="38" spans="2:32" ht="27.95" customHeight="1">
      <c r="B38" s="27" t="s">
        <v>8</v>
      </c>
      <c r="C38" s="526"/>
      <c r="D38" s="430"/>
      <c r="E38" s="397"/>
      <c r="F38" s="433"/>
      <c r="G38" s="381"/>
      <c r="H38" s="389"/>
      <c r="I38" s="389"/>
      <c r="J38" s="381"/>
      <c r="K38" s="381"/>
      <c r="L38" s="381"/>
      <c r="M38" s="381"/>
      <c r="N38" s="381"/>
      <c r="O38" s="381"/>
      <c r="P38" s="389"/>
      <c r="Q38" s="381"/>
      <c r="R38" s="389"/>
      <c r="S38" s="389"/>
      <c r="T38" s="389"/>
      <c r="U38" s="389"/>
      <c r="V38" s="516"/>
      <c r="W38" s="172">
        <f>(Y37*15)+(Y39*5)+(Y42*12)</f>
        <v>95.5</v>
      </c>
      <c r="X38" s="99" t="s">
        <v>155</v>
      </c>
      <c r="Y38" s="394">
        <v>2.5</v>
      </c>
      <c r="Z38" s="12"/>
      <c r="AA38" s="21" t="s">
        <v>23</v>
      </c>
      <c r="AC38" s="3">
        <f>AB38*2</f>
        <v>0</v>
      </c>
      <c r="AD38" s="3"/>
      <c r="AE38" s="3">
        <f>AB38*15</f>
        <v>0</v>
      </c>
      <c r="AF38" s="3">
        <f>AC38*4+AE38*4</f>
        <v>0</v>
      </c>
    </row>
    <row r="39" spans="2:32" ht="27.75" customHeight="1">
      <c r="B39" s="27"/>
      <c r="C39" s="526"/>
      <c r="D39" s="429"/>
      <c r="E39" s="432"/>
      <c r="F39" s="399"/>
      <c r="G39" s="381"/>
      <c r="H39" s="319"/>
      <c r="I39" s="389"/>
      <c r="J39" s="381"/>
      <c r="K39" s="381"/>
      <c r="L39" s="381"/>
      <c r="M39" s="381"/>
      <c r="N39" s="381"/>
      <c r="O39" s="381"/>
      <c r="P39" s="388"/>
      <c r="Q39" s="388"/>
      <c r="R39" s="388"/>
      <c r="S39" s="389"/>
      <c r="T39" s="389"/>
      <c r="U39" s="389"/>
      <c r="V39" s="516"/>
      <c r="W39" s="174" t="s">
        <v>9</v>
      </c>
      <c r="X39" s="102" t="s">
        <v>156</v>
      </c>
      <c r="Y39" s="394">
        <v>2</v>
      </c>
      <c r="Z39" s="2"/>
      <c r="AA39" s="33" t="s">
        <v>25</v>
      </c>
      <c r="AC39" s="34">
        <f>AB39*7</f>
        <v>0</v>
      </c>
      <c r="AD39" s="3">
        <f>AB39*5</f>
        <v>0</v>
      </c>
      <c r="AE39" s="3" t="s">
        <v>26</v>
      </c>
      <c r="AF39" s="35">
        <f>AC39*4+AD39*9</f>
        <v>0</v>
      </c>
    </row>
    <row r="40" spans="2:32" ht="27" customHeight="1">
      <c r="B40" s="27" t="s">
        <v>10</v>
      </c>
      <c r="C40" s="526"/>
      <c r="D40" s="429"/>
      <c r="E40" s="419"/>
      <c r="F40" s="399"/>
      <c r="G40" s="373"/>
      <c r="H40" s="390"/>
      <c r="I40" s="389"/>
      <c r="J40" s="381"/>
      <c r="K40" s="381"/>
      <c r="L40" s="381"/>
      <c r="M40" s="389"/>
      <c r="N40" s="389"/>
      <c r="O40" s="389"/>
      <c r="P40" s="388"/>
      <c r="Q40" s="388"/>
      <c r="R40" s="388"/>
      <c r="S40" s="381"/>
      <c r="T40" s="390"/>
      <c r="U40" s="389"/>
      <c r="V40" s="516"/>
      <c r="W40" s="172">
        <f>(Y38*5)+(Y40*5)+(Y42*8)</f>
        <v>27.5</v>
      </c>
      <c r="X40" s="102" t="s">
        <v>157</v>
      </c>
      <c r="Y40" s="394">
        <v>3</v>
      </c>
      <c r="Z40" s="12"/>
      <c r="AA40" s="2" t="s">
        <v>28</v>
      </c>
      <c r="AC40" s="3">
        <f>AB40*1</f>
        <v>0</v>
      </c>
      <c r="AD40" s="3" t="s">
        <v>26</v>
      </c>
      <c r="AE40" s="3">
        <f>AB40*5</f>
        <v>0</v>
      </c>
      <c r="AF40" s="3">
        <f>AC40*4+AE40*4</f>
        <v>0</v>
      </c>
    </row>
    <row r="41" spans="2:32" ht="27.95" customHeight="1">
      <c r="B41" s="521" t="s">
        <v>67</v>
      </c>
      <c r="C41" s="526"/>
      <c r="D41" s="429"/>
      <c r="E41" s="419"/>
      <c r="F41" s="399"/>
      <c r="G41" s="391"/>
      <c r="H41" s="390"/>
      <c r="I41" s="389"/>
      <c r="J41" s="206"/>
      <c r="K41" s="390"/>
      <c r="L41" s="381"/>
      <c r="M41" s="381"/>
      <c r="N41" s="389"/>
      <c r="O41" s="389"/>
      <c r="P41" s="388"/>
      <c r="Q41" s="388"/>
      <c r="R41" s="388"/>
      <c r="S41" s="381"/>
      <c r="T41" s="381"/>
      <c r="U41" s="381"/>
      <c r="V41" s="516"/>
      <c r="W41" s="174" t="s">
        <v>11</v>
      </c>
      <c r="X41" s="102" t="s">
        <v>158</v>
      </c>
      <c r="Y41" s="394">
        <f>AB42</f>
        <v>0</v>
      </c>
      <c r="Z41" s="2"/>
      <c r="AA41" s="2" t="s">
        <v>31</v>
      </c>
      <c r="AC41" s="3"/>
      <c r="AD41" s="3">
        <f>AB41*5</f>
        <v>0</v>
      </c>
      <c r="AE41" s="3" t="s">
        <v>26</v>
      </c>
      <c r="AF41" s="3">
        <f>AD41*9</f>
        <v>0</v>
      </c>
    </row>
    <row r="42" spans="2:32" ht="27.95" customHeight="1">
      <c r="B42" s="521"/>
      <c r="C42" s="526"/>
      <c r="D42" s="429"/>
      <c r="E42" s="419"/>
      <c r="F42" s="399"/>
      <c r="G42" s="297"/>
      <c r="H42" s="390"/>
      <c r="I42" s="389"/>
      <c r="J42" s="389"/>
      <c r="K42" s="390"/>
      <c r="L42" s="389"/>
      <c r="M42" s="388"/>
      <c r="N42" s="373"/>
      <c r="O42" s="388"/>
      <c r="P42" s="388"/>
      <c r="Q42" s="388"/>
      <c r="R42" s="388"/>
      <c r="S42" s="389"/>
      <c r="T42" s="389"/>
      <c r="U42" s="389"/>
      <c r="V42" s="516"/>
      <c r="W42" s="172">
        <f>(Y37*2)+(Y38*7)+(Y39*1)+(Y42*8)</f>
        <v>30.9</v>
      </c>
      <c r="X42" s="154" t="s">
        <v>159</v>
      </c>
      <c r="Y42" s="394">
        <v>0</v>
      </c>
      <c r="Z42" s="12"/>
      <c r="AA42" s="2" t="s">
        <v>32</v>
      </c>
      <c r="AE42" s="2">
        <f>AB42*15</f>
        <v>0</v>
      </c>
    </row>
    <row r="43" spans="2:32" ht="27.95" customHeight="1">
      <c r="B43" s="37" t="s">
        <v>33</v>
      </c>
      <c r="C43" s="425"/>
      <c r="D43" s="429"/>
      <c r="E43" s="419"/>
      <c r="F43" s="399"/>
      <c r="G43" s="297"/>
      <c r="H43" s="390"/>
      <c r="I43" s="389"/>
      <c r="J43" s="381"/>
      <c r="K43" s="390"/>
      <c r="L43" s="389"/>
      <c r="M43" s="389"/>
      <c r="N43" s="389"/>
      <c r="O43" s="389"/>
      <c r="P43" s="208"/>
      <c r="Q43" s="208"/>
      <c r="R43" s="208"/>
      <c r="S43" s="373"/>
      <c r="T43" s="159"/>
      <c r="U43" s="389"/>
      <c r="V43" s="516"/>
      <c r="W43" s="174" t="s">
        <v>12</v>
      </c>
      <c r="X43" s="110"/>
      <c r="Y43" s="394"/>
      <c r="Z43" s="2"/>
      <c r="AC43" s="2">
        <f>SUM(AC38:AC42)</f>
        <v>0</v>
      </c>
      <c r="AD43" s="2">
        <f>SUM(AD38:AD42)</f>
        <v>0</v>
      </c>
      <c r="AE43" s="2">
        <f>SUM(AE38:AE42)</f>
        <v>0</v>
      </c>
      <c r="AF43" s="2">
        <f>AC43*4+AD43*9+AE43*4</f>
        <v>0</v>
      </c>
    </row>
    <row r="44" spans="2:32" ht="27.95" customHeight="1" thickBot="1">
      <c r="B44" s="52"/>
      <c r="C44" s="12"/>
      <c r="D44" s="431"/>
      <c r="E44" s="434"/>
      <c r="F44" s="435"/>
      <c r="G44" s="426"/>
      <c r="H44" s="190"/>
      <c r="I44" s="191"/>
      <c r="J44" s="191"/>
      <c r="K44" s="190"/>
      <c r="L44" s="191"/>
      <c r="M44" s="191"/>
      <c r="N44" s="190"/>
      <c r="O44" s="191"/>
      <c r="P44" s="191"/>
      <c r="Q44" s="190"/>
      <c r="R44" s="191"/>
      <c r="S44" s="400"/>
      <c r="T44" s="190"/>
      <c r="U44" s="191"/>
      <c r="V44" s="517"/>
      <c r="W44" s="172">
        <f>(W38*4)+(W40*9)+(W42*4)</f>
        <v>753.1</v>
      </c>
      <c r="X44" s="395"/>
      <c r="Y44" s="396"/>
      <c r="Z44" s="12"/>
      <c r="AC44" s="41" t="e">
        <f>AC43*4/AF43</f>
        <v>#DIV/0!</v>
      </c>
      <c r="AD44" s="41" t="e">
        <f>AD43*9/AF43</f>
        <v>#DIV/0!</v>
      </c>
      <c r="AE44" s="41" t="e">
        <f>AE43*4/AF43</f>
        <v>#DIV/0!</v>
      </c>
    </row>
    <row r="53" spans="5:8" ht="40.5">
      <c r="E53" s="36"/>
      <c r="F53" s="29">
        <v>737.9</v>
      </c>
      <c r="G53" s="29"/>
      <c r="H53" s="36">
        <v>25.5</v>
      </c>
    </row>
    <row r="54" spans="5:8" ht="41.25" thickBot="1">
      <c r="E54" s="53"/>
      <c r="F54" s="54">
        <v>95.5</v>
      </c>
      <c r="G54" s="54"/>
      <c r="H54" s="53">
        <v>31.6</v>
      </c>
    </row>
  </sheetData>
  <mergeCells count="17">
    <mergeCell ref="B1:Y1"/>
    <mergeCell ref="B2:G2"/>
    <mergeCell ref="C5:C10"/>
    <mergeCell ref="V5:V12"/>
    <mergeCell ref="B9:B10"/>
    <mergeCell ref="B17:B18"/>
    <mergeCell ref="C29:C34"/>
    <mergeCell ref="V29:V36"/>
    <mergeCell ref="B33:B34"/>
    <mergeCell ref="B41:B42"/>
    <mergeCell ref="C37:C42"/>
    <mergeCell ref="V37:V44"/>
    <mergeCell ref="C21:C26"/>
    <mergeCell ref="V21:V28"/>
    <mergeCell ref="B25:B26"/>
    <mergeCell ref="C13:C18"/>
    <mergeCell ref="V13:V20"/>
  </mergeCells>
  <phoneticPr fontId="19" type="noConversion"/>
  <pageMargins left="1.28" right="0.17" top="0.18" bottom="0.17" header="0.5" footer="0.23"/>
  <pageSetup paperSize="9" scale="4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6</vt:i4>
      </vt:variant>
      <vt:variant>
        <vt:lpstr>具名範圍</vt:lpstr>
      </vt:variant>
      <vt:variant>
        <vt:i4>6</vt:i4>
      </vt:variant>
    </vt:vector>
  </HeadingPairs>
  <TitlesOfParts>
    <vt:vector size="12" baseType="lpstr">
      <vt:lpstr>112年11月菜單</vt:lpstr>
      <vt:lpstr>第一週明細</vt:lpstr>
      <vt:lpstr>第二週明細</vt:lpstr>
      <vt:lpstr>第三週明細</vt:lpstr>
      <vt:lpstr>第四周明細</vt:lpstr>
      <vt:lpstr>第五周明細 </vt:lpstr>
      <vt:lpstr>'112年11月菜單'!Print_Area</vt:lpstr>
      <vt:lpstr>第一週明細!Print_Area</vt:lpstr>
      <vt:lpstr>第二週明細!Print_Area</vt:lpstr>
      <vt:lpstr>第三週明細!Print_Area</vt:lpstr>
      <vt:lpstr>'第五周明細 '!Print_Area</vt:lpstr>
      <vt:lpstr>第四周明細!Print_Area</vt:lpstr>
    </vt:vector>
  </TitlesOfParts>
  <Company>TEST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USER</cp:lastModifiedBy>
  <cp:lastPrinted>2023-09-14T09:04:41Z</cp:lastPrinted>
  <dcterms:created xsi:type="dcterms:W3CDTF">2013-10-17T10:44:48Z</dcterms:created>
  <dcterms:modified xsi:type="dcterms:W3CDTF">2023-10-14T03:31:36Z</dcterms:modified>
</cp:coreProperties>
</file>