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2學年度\"/>
    </mc:Choice>
  </mc:AlternateContent>
  <xr:revisionPtr revIDLastSave="0" documentId="13_ncr:1_{5596CBBC-2A02-4011-926B-CA88B7D4DD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I46" i="6" l="1"/>
  <c r="I45" i="6"/>
  <c r="G46" i="6"/>
  <c r="E46" i="6"/>
  <c r="E45" i="6"/>
  <c r="C46" i="6"/>
  <c r="C45" i="6"/>
  <c r="P14" i="8" l="1"/>
  <c r="S13" i="8"/>
  <c r="P13" i="8"/>
  <c r="M13" i="8"/>
  <c r="J13" i="8"/>
  <c r="G13" i="8"/>
  <c r="D13" i="8"/>
  <c r="S5" i="8" l="1"/>
  <c r="P5" i="8"/>
  <c r="P6" i="8" s="1"/>
  <c r="M5" i="8"/>
  <c r="J5" i="8"/>
  <c r="G5" i="8"/>
  <c r="D5" i="8"/>
  <c r="Q46" i="6" l="1"/>
  <c r="O46" i="6"/>
  <c r="Q45" i="6"/>
  <c r="O45" i="6"/>
  <c r="M29" i="3"/>
  <c r="O19" i="6"/>
  <c r="M10" i="6"/>
  <c r="K10" i="6"/>
  <c r="I10" i="6"/>
  <c r="G10" i="6"/>
  <c r="W42" i="8" l="1"/>
  <c r="E10" i="6"/>
  <c r="W32" i="5"/>
  <c r="W24" i="5"/>
  <c r="W28" i="5" s="1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S37" i="8" l="1"/>
  <c r="P37" i="8"/>
  <c r="M37" i="8"/>
  <c r="J37" i="8"/>
  <c r="G37" i="8"/>
  <c r="D37" i="8"/>
  <c r="AE42" i="8" l="1"/>
  <c r="AD41" i="8"/>
  <c r="AF41" i="8" s="1"/>
  <c r="AE40" i="8"/>
  <c r="AC40" i="8"/>
  <c r="W40" i="8"/>
  <c r="AD39" i="8"/>
  <c r="AC39" i="8"/>
  <c r="AE38" i="8"/>
  <c r="AC38" i="8"/>
  <c r="AE34" i="8"/>
  <c r="AD33" i="8"/>
  <c r="AF33" i="8" s="1"/>
  <c r="AE32" i="8"/>
  <c r="AC32" i="8"/>
  <c r="W32" i="8"/>
  <c r="AD31" i="8"/>
  <c r="AC31" i="8"/>
  <c r="AE30" i="8"/>
  <c r="AC30" i="8"/>
  <c r="AF30" i="8" s="1"/>
  <c r="W30" i="8"/>
  <c r="AE26" i="8"/>
  <c r="AD25" i="8"/>
  <c r="AF25" i="8" s="1"/>
  <c r="AE24" i="8"/>
  <c r="AC24" i="8"/>
  <c r="W24" i="8"/>
  <c r="AD23" i="8"/>
  <c r="AC23" i="8"/>
  <c r="AE22" i="8"/>
  <c r="AC22" i="8"/>
  <c r="W22" i="8"/>
  <c r="AE18" i="8"/>
  <c r="AD17" i="8"/>
  <c r="AF17" i="8" s="1"/>
  <c r="AE16" i="8"/>
  <c r="AC16" i="8"/>
  <c r="W16" i="8"/>
  <c r="AD15" i="8"/>
  <c r="AC15" i="8"/>
  <c r="AE14" i="8"/>
  <c r="AC14" i="8"/>
  <c r="AE10" i="8"/>
  <c r="AD9" i="8"/>
  <c r="AF9" i="8" s="1"/>
  <c r="AE8" i="8"/>
  <c r="AC8" i="8"/>
  <c r="W8" i="8"/>
  <c r="AD7" i="8"/>
  <c r="AC7" i="8"/>
  <c r="AE6" i="8"/>
  <c r="AC6" i="8"/>
  <c r="W40" i="7"/>
  <c r="W38" i="7"/>
  <c r="W24" i="7"/>
  <c r="W16" i="7"/>
  <c r="W14" i="7"/>
  <c r="W16" i="5"/>
  <c r="W8" i="5"/>
  <c r="W40" i="4"/>
  <c r="W32" i="4"/>
  <c r="W14" i="4"/>
  <c r="W8" i="4"/>
  <c r="W6" i="4"/>
  <c r="W40" i="3"/>
  <c r="W32" i="3"/>
  <c r="W30" i="3"/>
  <c r="W24" i="3"/>
  <c r="M9" i="6" s="1"/>
  <c r="W16" i="3"/>
  <c r="I9" i="6" s="1"/>
  <c r="W8" i="3"/>
  <c r="E9" i="6" s="1"/>
  <c r="AF31" i="8" l="1"/>
  <c r="AE43" i="8"/>
  <c r="AD43" i="8"/>
  <c r="C10" i="6"/>
  <c r="AD19" i="8"/>
  <c r="AF40" i="8"/>
  <c r="W36" i="8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G45" i="6" s="1"/>
  <c r="AF32" i="8"/>
  <c r="AD35" i="8"/>
  <c r="W12" i="8"/>
  <c r="W28" i="8"/>
  <c r="AC11" i="8"/>
  <c r="AF14" i="8"/>
  <c r="AF23" i="8"/>
  <c r="AF7" i="8"/>
  <c r="AF16" i="8"/>
  <c r="AF38" i="8"/>
  <c r="AC35" i="8"/>
  <c r="W44" i="4"/>
  <c r="W44" i="3"/>
  <c r="W28" i="4"/>
  <c r="W28" i="7"/>
  <c r="W20" i="3"/>
  <c r="G9" i="6" s="1"/>
  <c r="W44" i="7"/>
  <c r="W28" i="3"/>
  <c r="K9" i="6" s="1"/>
  <c r="W12" i="4"/>
  <c r="W20" i="5"/>
  <c r="W12" i="7"/>
  <c r="W20" i="7"/>
  <c r="W20" i="4"/>
  <c r="W36" i="4"/>
  <c r="W12" i="3"/>
  <c r="C9" i="6" s="1"/>
  <c r="AF43" i="8" l="1"/>
  <c r="AE44" i="8" s="1"/>
  <c r="AF19" i="8"/>
  <c r="AE20" i="8" s="1"/>
  <c r="AF27" i="8"/>
  <c r="AE28" i="8" s="1"/>
  <c r="AF11" i="8"/>
  <c r="AD28" i="8"/>
  <c r="AF35" i="8"/>
  <c r="AC36" i="8" s="1"/>
  <c r="AC44" i="8" l="1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J37" i="3" l="1"/>
  <c r="G5" i="5" l="1"/>
  <c r="J21" i="4"/>
  <c r="J13" i="3"/>
  <c r="J29" i="4" l="1"/>
  <c r="M5" i="3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F38" i="7" s="1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U9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M13" i="4"/>
  <c r="J13" i="4"/>
  <c r="G13" i="4"/>
  <c r="D13" i="4"/>
  <c r="S5" i="4"/>
  <c r="P5" i="4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14" i="5"/>
  <c r="AD35" i="7" l="1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<sst xmlns="http://schemas.openxmlformats.org/spreadsheetml/2006/main" count="1413" uniqueCount="380">
  <si>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</si>
  <si>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</si>
  <si>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</si>
  <si>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</si>
  <si>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</si>
  <si>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</si>
  <si>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</si>
  <si>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</si>
  <si>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</si>
  <si>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</si>
  <si>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</si>
  <si>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</si>
  <si>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</si>
  <si>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</si>
  <si>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</si>
  <si>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</si>
  <si>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</si>
  <si>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</si>
  <si>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</si>
  <si>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</si>
  <si>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</si>
  <si>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</si>
  <si>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</si>
  <si>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</si>
  <si>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</si>
  <si>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</si>
  <si>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</si>
  <si>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</si>
  <si>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</si>
  <si>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</si>
  <si>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</si>
  <si>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</si>
  <si>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</si>
  <si>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</si>
  <si>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</si>
  <si>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</si>
  <si>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</si>
  <si>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</si>
  <si>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</si>
  <si>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</si>
  <si>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</si>
  <si>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</si>
  <si>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</si>
  <si>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</si>
  <si>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</si>
  <si>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</si>
  <si>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</si>
  <si>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</si>
  <si>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</si>
  <si>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</si>
  <si>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</si>
  <si>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</si>
  <si>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</si>
  <si>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</si>
  <si>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</si>
  <si>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</si>
  <si>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</si>
  <si>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854.0K</t>
  </si>
  <si>
    <t>炒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</si>
  <si>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</si>
  <si>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</si>
  <si>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</si>
  <si>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</si>
  <si>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</si>
  <si>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新鮮豬排</t>
    <phoneticPr fontId="19" type="noConversion"/>
  </si>
  <si>
    <t>雞蛋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</si>
  <si>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</si>
  <si>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</si>
  <si>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</si>
  <si>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生鮮雞腿</t>
    <phoneticPr fontId="19" type="noConversion"/>
  </si>
  <si>
    <t>玉米粒</t>
    <phoneticPr fontId="19" type="noConversion"/>
  </si>
  <si>
    <t>煮</t>
    <phoneticPr fontId="19" type="noConversion"/>
  </si>
  <si>
    <t>魯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</si>
  <si>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</si>
  <si>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</si>
  <si>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</si>
  <si>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薑絲</t>
    <phoneticPr fontId="19" type="noConversion"/>
  </si>
  <si>
    <t>新鮮豬絞肉</t>
    <phoneticPr fontId="19" type="noConversion"/>
  </si>
  <si>
    <t>馬鈴薯</t>
    <phoneticPr fontId="19" type="noConversion"/>
  </si>
  <si>
    <t>生鮮雞排</t>
    <phoneticPr fontId="19" type="noConversion"/>
  </si>
  <si>
    <t>生鮮豬排</t>
    <phoneticPr fontId="19" type="noConversion"/>
  </si>
  <si>
    <t>全穀米</t>
    <phoneticPr fontId="19" type="noConversion"/>
  </si>
  <si>
    <t>新鮮豬柳條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</si>
  <si>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</si>
  <si>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</si>
  <si>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</si>
  <si>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</si>
  <si>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</si>
  <si>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</si>
  <si>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洋蔥</t>
    <phoneticPr fontId="19" type="noConversion"/>
  </si>
  <si>
    <t>生鮮豬肉丁</t>
    <phoneticPr fontId="19" type="noConversion"/>
  </si>
  <si>
    <t>紅蘿蔔</t>
    <phoneticPr fontId="19" type="noConversion"/>
  </si>
  <si>
    <t>蕃茄</t>
    <phoneticPr fontId="19" type="noConversion"/>
  </si>
  <si>
    <t>米血</t>
    <phoneticPr fontId="19" type="noConversion"/>
  </si>
  <si>
    <t>生鮮雞丁</t>
    <phoneticPr fontId="19" type="noConversion"/>
  </si>
  <si>
    <t>新鮮竹筍</t>
    <phoneticPr fontId="19" type="noConversion"/>
  </si>
  <si>
    <t>小米</t>
    <phoneticPr fontId="19" type="noConversion"/>
  </si>
  <si>
    <t>糙米飯</t>
    <phoneticPr fontId="19" type="noConversion"/>
  </si>
  <si>
    <t>古早味油飯</t>
    <phoneticPr fontId="19" type="noConversion"/>
  </si>
  <si>
    <t>蔥燒豬里肌</t>
    <phoneticPr fontId="19" type="noConversion"/>
  </si>
  <si>
    <t>日式黃金豬排(炸)</t>
    <phoneticPr fontId="19" type="noConversion"/>
  </si>
  <si>
    <t>糖醋豬柳條</t>
    <phoneticPr fontId="19" type="noConversion"/>
  </si>
  <si>
    <t>五味醬豬排</t>
    <phoneticPr fontId="19" type="noConversion"/>
  </si>
  <si>
    <t>南洋咖哩雞</t>
    <phoneticPr fontId="19" type="noConversion"/>
  </si>
  <si>
    <t>蘑菇燒雞</t>
    <phoneticPr fontId="19" type="noConversion"/>
  </si>
  <si>
    <t>砂鍋肉丸子</t>
    <phoneticPr fontId="19" type="noConversion"/>
  </si>
  <si>
    <t>玉米濃湯(芡)</t>
    <phoneticPr fontId="19" type="noConversion"/>
  </si>
  <si>
    <t>薑絲海芽湯</t>
    <phoneticPr fontId="19" type="noConversion"/>
  </si>
  <si>
    <t>薑絲冬瓜湯</t>
    <phoneticPr fontId="19" type="noConversion"/>
  </si>
  <si>
    <t>筍絲排骨湯</t>
    <phoneticPr fontId="19" type="noConversion"/>
  </si>
  <si>
    <t>馬鈴薯濃湯(芡)</t>
    <phoneticPr fontId="19" type="noConversion"/>
  </si>
  <si>
    <t>白玉上排湯</t>
    <phoneticPr fontId="19" type="noConversion"/>
  </si>
  <si>
    <t>冬瓜排骨湯</t>
    <phoneticPr fontId="19" type="noConversion"/>
  </si>
  <si>
    <t>小米飯</t>
    <phoneticPr fontId="19" type="noConversion"/>
  </si>
  <si>
    <t>冬瓜豚骨湯</t>
    <phoneticPr fontId="19" type="noConversion"/>
  </si>
  <si>
    <t>海芽蛋花湯</t>
    <phoneticPr fontId="19" type="noConversion"/>
  </si>
  <si>
    <t>蝦香扁蒲</t>
    <phoneticPr fontId="19" type="noConversion"/>
  </si>
  <si>
    <t>白米</t>
    <phoneticPr fontId="19" type="noConversion"/>
  </si>
  <si>
    <t>洋蔥</t>
    <phoneticPr fontId="19" type="noConversion"/>
  </si>
  <si>
    <t>彩椒</t>
    <phoneticPr fontId="19" type="noConversion"/>
  </si>
  <si>
    <t>馬鈴薯</t>
    <phoneticPr fontId="19" type="noConversion"/>
  </si>
  <si>
    <t>紅蘿蔔</t>
    <phoneticPr fontId="19" type="noConversion"/>
  </si>
  <si>
    <t>木耳</t>
    <phoneticPr fontId="19" type="noConversion"/>
  </si>
  <si>
    <t>菇類</t>
    <phoneticPr fontId="19" type="noConversion"/>
  </si>
  <si>
    <t>生鮮豬排</t>
    <phoneticPr fontId="19" type="noConversion"/>
  </si>
  <si>
    <t>滷</t>
    <phoneticPr fontId="19" type="noConversion"/>
  </si>
  <si>
    <t>雞蛋</t>
    <phoneticPr fontId="19" type="noConversion"/>
  </si>
  <si>
    <t>新鮮筍絲</t>
    <phoneticPr fontId="19" type="noConversion"/>
  </si>
  <si>
    <t>生鮮雞排</t>
    <phoneticPr fontId="19" type="noConversion"/>
  </si>
  <si>
    <t>豆腐</t>
    <phoneticPr fontId="19" type="noConversion"/>
  </si>
  <si>
    <t>海帶芽</t>
    <phoneticPr fontId="19" type="noConversion"/>
  </si>
  <si>
    <t>糙米</t>
    <phoneticPr fontId="19" type="noConversion"/>
  </si>
  <si>
    <t>紅蘿蔔絲</t>
    <phoneticPr fontId="19" type="noConversion"/>
  </si>
  <si>
    <t>木耳絲</t>
    <phoneticPr fontId="19" type="noConversion"/>
  </si>
  <si>
    <t>新鮮豬排骨丁</t>
    <phoneticPr fontId="19" type="noConversion"/>
  </si>
  <si>
    <t>白花菜</t>
    <phoneticPr fontId="19" type="noConversion"/>
  </si>
  <si>
    <t>青花菜</t>
    <phoneticPr fontId="19" type="noConversion"/>
  </si>
  <si>
    <t>白蘿蔔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</si>
  <si>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</si>
  <si>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</si>
  <si>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</si>
  <si>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豆皮</t>
    <phoneticPr fontId="19" type="noConversion"/>
  </si>
  <si>
    <t>生鮮雞翅</t>
    <phoneticPr fontId="19" type="noConversion"/>
  </si>
  <si>
    <t>新鮮豬絞肉</t>
    <phoneticPr fontId="19" type="noConversion"/>
  </si>
  <si>
    <t>脆瓜</t>
    <phoneticPr fontId="19" type="noConversion"/>
  </si>
  <si>
    <t>醃</t>
    <phoneticPr fontId="19" type="noConversion"/>
  </si>
  <si>
    <t>豆</t>
    <phoneticPr fontId="19" type="noConversion"/>
  </si>
  <si>
    <t>海鮮卷</t>
    <phoneticPr fontId="19" type="noConversion"/>
  </si>
  <si>
    <t>新鮮豬肉片</t>
    <phoneticPr fontId="19" type="noConversion"/>
  </si>
  <si>
    <t>高麗菜</t>
    <phoneticPr fontId="19" type="noConversion"/>
  </si>
  <si>
    <t>紅蘿蔔</t>
    <phoneticPr fontId="19" type="noConversion"/>
  </si>
  <si>
    <t>金針菇</t>
    <phoneticPr fontId="19" type="noConversion"/>
  </si>
  <si>
    <t>豆皮</t>
    <phoneticPr fontId="19" type="noConversion"/>
  </si>
  <si>
    <t>生鮮雞肉丁</t>
    <phoneticPr fontId="19" type="noConversion"/>
  </si>
  <si>
    <t>洋蔥圈</t>
    <phoneticPr fontId="19" type="noConversion"/>
  </si>
  <si>
    <t>蝦皮</t>
    <phoneticPr fontId="19" type="noConversion"/>
  </si>
  <si>
    <t>柴魚片</t>
    <phoneticPr fontId="19" type="noConversion"/>
  </si>
  <si>
    <t>炒</t>
    <phoneticPr fontId="19" type="noConversion"/>
  </si>
  <si>
    <t>大白菜</t>
    <phoneticPr fontId="19" type="noConversion"/>
  </si>
  <si>
    <t>豆</t>
    <phoneticPr fontId="19" type="noConversion"/>
  </si>
  <si>
    <t>新鮮豬大骨</t>
    <phoneticPr fontId="19" type="noConversion"/>
  </si>
  <si>
    <t>深色蔬菜</t>
    <phoneticPr fontId="19" type="noConversion"/>
  </si>
  <si>
    <t>淺色蔬菜</t>
    <phoneticPr fontId="19" type="noConversion"/>
  </si>
  <si>
    <t>味噌豆腐湯(豆)</t>
    <phoneticPr fontId="19" type="noConversion"/>
  </si>
  <si>
    <t>味噌</t>
    <phoneticPr fontId="19" type="noConversion"/>
  </si>
  <si>
    <t>煮</t>
    <phoneticPr fontId="19" type="noConversion"/>
  </si>
  <si>
    <t>新鮮筍片</t>
    <phoneticPr fontId="19" type="noConversion"/>
  </si>
  <si>
    <t>豬血</t>
    <phoneticPr fontId="19" type="noConversion"/>
  </si>
  <si>
    <t>豆皮角</t>
    <phoneticPr fontId="19" type="noConversion"/>
  </si>
  <si>
    <t>白米</t>
    <phoneticPr fontId="19" type="noConversion"/>
  </si>
  <si>
    <t>高麗菜</t>
    <phoneticPr fontId="19" type="noConversion"/>
  </si>
  <si>
    <t>新鮮豬絞肉</t>
    <phoneticPr fontId="19" type="noConversion"/>
  </si>
  <si>
    <t>紅蘿蔔</t>
    <phoneticPr fontId="19" type="noConversion"/>
  </si>
  <si>
    <t>木耳</t>
    <phoneticPr fontId="19" type="noConversion"/>
  </si>
  <si>
    <t>冬粉</t>
    <phoneticPr fontId="19" type="noConversion"/>
  </si>
  <si>
    <t>白米飯</t>
    <phoneticPr fontId="19" type="noConversion"/>
  </si>
  <si>
    <t>咖哩豬肉炒飯</t>
    <phoneticPr fontId="19" type="noConversion"/>
  </si>
  <si>
    <t>三色丁</t>
    <phoneticPr fontId="19" type="noConversion"/>
  </si>
  <si>
    <t>香菇</t>
    <phoneticPr fontId="19" type="noConversion"/>
  </si>
  <si>
    <t>新鮮豬肉絲</t>
    <phoneticPr fontId="19" type="noConversion"/>
  </si>
  <si>
    <t>紅蘿蔔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</si>
  <si>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</si>
  <si>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</si>
  <si>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</si>
  <si>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</si>
  <si>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扁蒲</t>
    <phoneticPr fontId="19" type="noConversion"/>
  </si>
  <si>
    <t>蝦皮</t>
    <phoneticPr fontId="19" type="noConversion"/>
  </si>
  <si>
    <t>新鮮雞蛋</t>
    <phoneticPr fontId="19" type="noConversion"/>
  </si>
  <si>
    <t>生鮮豬肉丁</t>
    <phoneticPr fontId="19" type="noConversion"/>
  </si>
  <si>
    <t>小黃瓜</t>
    <phoneticPr fontId="19" type="noConversion"/>
  </si>
  <si>
    <t>冬瓜</t>
    <phoneticPr fontId="19" type="noConversion"/>
  </si>
  <si>
    <t>胚芽米</t>
    <phoneticPr fontId="19" type="noConversion"/>
  </si>
  <si>
    <t>筍乾</t>
    <phoneticPr fontId="19" type="noConversion"/>
  </si>
  <si>
    <t>薑絲</t>
    <phoneticPr fontId="19" type="noConversion"/>
  </si>
  <si>
    <t>菇類</t>
    <phoneticPr fontId="19" type="noConversion"/>
  </si>
  <si>
    <t>炒</t>
    <phoneticPr fontId="19" type="noConversion"/>
  </si>
  <si>
    <t>川燙</t>
    <phoneticPr fontId="19" type="noConversion"/>
  </si>
  <si>
    <t>白蘿蔔</t>
    <phoneticPr fontId="19" type="noConversion"/>
  </si>
  <si>
    <t>川燙</t>
    <phoneticPr fontId="19" type="noConversion"/>
  </si>
  <si>
    <t>糯米</t>
    <phoneticPr fontId="19" type="noConversion"/>
  </si>
  <si>
    <t>香菇</t>
    <phoneticPr fontId="19" type="noConversion"/>
  </si>
  <si>
    <t>新鮮豬絞肉</t>
    <phoneticPr fontId="19" type="noConversion"/>
  </si>
  <si>
    <t>油蔥酥</t>
    <phoneticPr fontId="19" type="noConversion"/>
  </si>
  <si>
    <t>蝦米</t>
    <phoneticPr fontId="19" type="noConversion"/>
  </si>
  <si>
    <t>海</t>
    <phoneticPr fontId="19" type="noConversion"/>
  </si>
  <si>
    <t>炒</t>
    <phoneticPr fontId="19" type="noConversion"/>
  </si>
  <si>
    <t>煮</t>
    <phoneticPr fontId="19" type="noConversion"/>
  </si>
  <si>
    <t>香酥魚排(炸)(海)</t>
    <phoneticPr fontId="19" type="noConversion"/>
  </si>
  <si>
    <t>生鮮豬排骨</t>
    <phoneticPr fontId="19" type="noConversion"/>
  </si>
  <si>
    <t>開陽大白菜(豆)</t>
    <phoneticPr fontId="19" type="noConversion"/>
  </si>
  <si>
    <t>蕃茄炒蛋(豆)</t>
    <phoneticPr fontId="19" type="noConversion"/>
  </si>
  <si>
    <t>煮</t>
    <phoneticPr fontId="19" type="noConversion"/>
  </si>
  <si>
    <t>豆</t>
    <phoneticPr fontId="19" type="noConversion"/>
  </si>
  <si>
    <t>柴香豆腐湯(豆)</t>
    <phoneticPr fontId="19" type="noConversion"/>
  </si>
  <si>
    <t>蘿蔔糕</t>
    <phoneticPr fontId="19" type="noConversion"/>
  </si>
  <si>
    <t>煮</t>
    <phoneticPr fontId="19" type="noConversion"/>
  </si>
  <si>
    <t>炸</t>
    <phoneticPr fontId="19" type="noConversion"/>
  </si>
  <si>
    <t>蒸</t>
    <phoneticPr fontId="19" type="noConversion"/>
  </si>
  <si>
    <t>白米</t>
    <phoneticPr fontId="19" type="noConversion"/>
  </si>
  <si>
    <t>傳家肉燥(醃)</t>
    <phoneticPr fontId="19" type="noConversion"/>
  </si>
  <si>
    <t>洋蔥</t>
    <phoneticPr fontId="19" type="noConversion"/>
  </si>
  <si>
    <t>彩椒</t>
    <phoneticPr fontId="19" type="noConversion"/>
  </si>
  <si>
    <t>三絲湯+產履豆奶</t>
    <phoneticPr fontId="19" type="noConversion"/>
  </si>
  <si>
    <t>米粉</t>
    <phoneticPr fontId="19" type="noConversion"/>
  </si>
  <si>
    <t>海帶芽</t>
    <phoneticPr fontId="19" type="noConversion"/>
  </si>
  <si>
    <t>薑絲</t>
    <phoneticPr fontId="19" type="noConversion"/>
  </si>
  <si>
    <t>百頁豆腐</t>
    <phoneticPr fontId="19" type="noConversion"/>
  </si>
  <si>
    <t>熱量：</t>
    <phoneticPr fontId="19" type="noConversion"/>
  </si>
  <si>
    <t>新鮮雞肉丁</t>
    <phoneticPr fontId="19" type="noConversion"/>
  </si>
  <si>
    <t>10月2日(一)</t>
    <phoneticPr fontId="19" type="noConversion"/>
  </si>
  <si>
    <t>10月3日(二)</t>
    <phoneticPr fontId="19" type="noConversion"/>
  </si>
  <si>
    <t>10月4日(三)</t>
    <phoneticPr fontId="19" type="noConversion"/>
  </si>
  <si>
    <t>10月5日(四)</t>
    <phoneticPr fontId="19" type="noConversion"/>
  </si>
  <si>
    <t>10月6日(五)</t>
    <phoneticPr fontId="19" type="noConversion"/>
  </si>
  <si>
    <t>10月11日(三)</t>
    <phoneticPr fontId="19" type="noConversion"/>
  </si>
  <si>
    <t>10月12日(四)</t>
    <phoneticPr fontId="19" type="noConversion"/>
  </si>
  <si>
    <t>10月13日(五)</t>
    <phoneticPr fontId="19" type="noConversion"/>
  </si>
  <si>
    <t>10月16日(一)</t>
    <phoneticPr fontId="19" type="noConversion"/>
  </si>
  <si>
    <t>10月17日(二)</t>
    <phoneticPr fontId="19" type="noConversion"/>
  </si>
  <si>
    <t>10月18日(三)</t>
    <phoneticPr fontId="19" type="noConversion"/>
  </si>
  <si>
    <t>10月20日(五)</t>
    <phoneticPr fontId="19" type="noConversion"/>
  </si>
  <si>
    <t>10月23日(一)</t>
    <phoneticPr fontId="19" type="noConversion"/>
  </si>
  <si>
    <t>10月24日(二)</t>
    <phoneticPr fontId="19" type="noConversion"/>
  </si>
  <si>
    <t>10月25日(三)</t>
    <phoneticPr fontId="19" type="noConversion"/>
  </si>
  <si>
    <t>10月26日(四)</t>
    <phoneticPr fontId="19" type="noConversion"/>
  </si>
  <si>
    <t>10月27日(五)</t>
    <phoneticPr fontId="19" type="noConversion"/>
  </si>
  <si>
    <t>10月30日(一)</t>
    <phoneticPr fontId="19" type="noConversion"/>
  </si>
  <si>
    <t>10月31日(二)</t>
    <phoneticPr fontId="19" type="noConversion"/>
  </si>
  <si>
    <t>10月9日(一)</t>
    <phoneticPr fontId="19" type="noConversion"/>
  </si>
  <si>
    <t>10月10日(二)</t>
    <phoneticPr fontId="19" type="noConversion"/>
  </si>
  <si>
    <t>竹筍排骨湯</t>
    <phoneticPr fontId="19" type="noConversion"/>
  </si>
  <si>
    <t>咖哩雞丁</t>
    <phoneticPr fontId="19" type="noConversion"/>
  </si>
  <si>
    <t>東坡燒肉(醃)</t>
    <phoneticPr fontId="19" type="noConversion"/>
  </si>
  <si>
    <t>太祖魷魚燒(海)</t>
    <phoneticPr fontId="19" type="noConversion"/>
  </si>
  <si>
    <t>普羅旺斯雞翅</t>
    <phoneticPr fontId="19" type="noConversion"/>
  </si>
  <si>
    <t>蜜汁翅小腿</t>
    <phoneticPr fontId="19" type="noConversion"/>
  </si>
  <si>
    <t>茄汁豬排</t>
    <phoneticPr fontId="19" type="noConversion"/>
  </si>
  <si>
    <t>10月19日(四)</t>
    <phoneticPr fontId="19" type="noConversion"/>
  </si>
  <si>
    <t>筍乾燒肉(醃)</t>
    <phoneticPr fontId="19" type="noConversion"/>
  </si>
  <si>
    <t>板烤雞腿排</t>
    <phoneticPr fontId="19" type="noConversion"/>
  </si>
  <si>
    <t>泰式打拋豬(醃)</t>
    <phoneticPr fontId="19" type="noConversion"/>
  </si>
  <si>
    <t>蘿蔔燒肉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</si>
  <si>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</si>
  <si>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</si>
  <si>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</si>
  <si>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九層塔</t>
    <phoneticPr fontId="19" type="noConversion"/>
  </si>
  <si>
    <t>生鮮豬絞肉</t>
    <phoneticPr fontId="19" type="noConversion"/>
  </si>
  <si>
    <t>洋蔥</t>
    <phoneticPr fontId="19" type="noConversion"/>
  </si>
  <si>
    <t>番茄</t>
    <phoneticPr fontId="19" type="noConversion"/>
  </si>
  <si>
    <t>脆瓜</t>
    <phoneticPr fontId="19" type="noConversion"/>
  </si>
  <si>
    <t>醃</t>
    <phoneticPr fontId="19" type="noConversion"/>
  </si>
  <si>
    <t>煮</t>
    <phoneticPr fontId="19" type="noConversion"/>
  </si>
  <si>
    <t>紅豆</t>
    <phoneticPr fontId="19" type="noConversion"/>
  </si>
  <si>
    <t>川燙</t>
    <phoneticPr fontId="19" type="noConversion"/>
  </si>
  <si>
    <t>新鮮豬排骨</t>
    <phoneticPr fontId="19" type="noConversion"/>
  </si>
  <si>
    <t>紅蘿蔔</t>
    <phoneticPr fontId="19" type="noConversion"/>
  </si>
  <si>
    <t>新鮮豬肉丁</t>
    <phoneticPr fontId="19" type="noConversion"/>
  </si>
  <si>
    <t>生鮮魷魚圈</t>
    <phoneticPr fontId="19" type="noConversion"/>
  </si>
  <si>
    <t>綠豆</t>
    <phoneticPr fontId="19" type="noConversion"/>
  </si>
  <si>
    <t>四季豆</t>
    <phoneticPr fontId="19" type="noConversion"/>
  </si>
  <si>
    <t>木耳</t>
    <phoneticPr fontId="19" type="noConversion"/>
  </si>
  <si>
    <t>菇類</t>
    <phoneticPr fontId="19" type="noConversion"/>
  </si>
  <si>
    <t>雞蛋</t>
    <phoneticPr fontId="19" type="noConversion"/>
  </si>
  <si>
    <t>新鮮竹筍絲</t>
    <phoneticPr fontId="19" type="noConversion"/>
  </si>
  <si>
    <t>馬鈴薯</t>
    <phoneticPr fontId="19" type="noConversion"/>
  </si>
  <si>
    <t>洋蔥</t>
    <phoneticPr fontId="19" type="noConversion"/>
  </si>
  <si>
    <t>紅蘿蔔</t>
    <phoneticPr fontId="19" type="noConversion"/>
  </si>
  <si>
    <t>蕃茄蛋豆腐(豆)</t>
    <phoneticPr fontId="19" type="noConversion"/>
  </si>
  <si>
    <t>豆</t>
    <phoneticPr fontId="19" type="noConversion"/>
  </si>
  <si>
    <t>洋蔥炒肉片</t>
    <phoneticPr fontId="19" type="noConversion"/>
  </si>
  <si>
    <t>青蔥</t>
    <phoneticPr fontId="19" type="noConversion"/>
  </si>
  <si>
    <t>冬瓜燒雞(豆)</t>
    <phoneticPr fontId="19" type="noConversion"/>
  </si>
  <si>
    <t>熱量:</t>
  </si>
  <si>
    <t>香酥小魚排(加)(炸)(海)</t>
    <phoneticPr fontId="19" type="noConversion"/>
  </si>
  <si>
    <t>調理虱目魚排</t>
    <phoneticPr fontId="19" type="noConversion"/>
  </si>
  <si>
    <t>本公司所使用豬肉、牛肉及其原料產地皆來自台灣       
設計者:  鄧羽婷</t>
    <phoneticPr fontId="19" type="noConversion"/>
  </si>
  <si>
    <t>台式香腸(加)</t>
    <phoneticPr fontId="19" type="noConversion"/>
  </si>
  <si>
    <t>蘑菇肉醬義大利麵</t>
    <phoneticPr fontId="19" type="noConversion"/>
  </si>
  <si>
    <t>台式什錦炒麵</t>
    <phoneticPr fontId="19" type="noConversion"/>
  </si>
  <si>
    <t>甜麵醬香回鍋肉</t>
    <phoneticPr fontId="19" type="noConversion"/>
  </si>
  <si>
    <t>普羅旺斯雞排</t>
    <phoneticPr fontId="19" type="noConversion"/>
  </si>
  <si>
    <t>蜜汁烤雞腿</t>
    <phoneticPr fontId="19" type="noConversion"/>
  </si>
  <si>
    <t>黃金胖胖果(加)(炸)</t>
    <phoneticPr fontId="19" type="noConversion"/>
  </si>
  <si>
    <t>泰式咕咕雞</t>
    <phoneticPr fontId="19" type="noConversion"/>
  </si>
  <si>
    <t>蘿蔔腐皮湯(豆)</t>
    <phoneticPr fontId="19" type="noConversion"/>
  </si>
  <si>
    <t>日式壽喜燒鍋(豆)</t>
    <phoneticPr fontId="19" type="noConversion"/>
  </si>
  <si>
    <t>xo醬蘿蔔糕(冷主)</t>
    <phoneticPr fontId="19" type="noConversion"/>
  </si>
  <si>
    <t>雙花炒菇</t>
    <phoneticPr fontId="19" type="noConversion"/>
  </si>
  <si>
    <t>泰式咕咕雞</t>
    <phoneticPr fontId="19" type="noConversion"/>
  </si>
  <si>
    <t>沙嗲四季豆炒菇</t>
    <phoneticPr fontId="19" type="noConversion"/>
  </si>
  <si>
    <t>洋蔥炒蛋</t>
    <phoneticPr fontId="19" type="noConversion"/>
  </si>
  <si>
    <t>招牌海鮮卷(加)(海)</t>
    <phoneticPr fontId="19" type="noConversion"/>
  </si>
  <si>
    <t>偽東山滷味(豆)</t>
    <phoneticPr fontId="19" type="noConversion"/>
  </si>
  <si>
    <t>玉米蛋花湯</t>
    <phoneticPr fontId="19" type="noConversion"/>
  </si>
  <si>
    <t>照燒芝麻魷魚丸(加)(海)</t>
    <phoneticPr fontId="19" type="noConversion"/>
  </si>
  <si>
    <t>雙色銀絲卷(冷主)</t>
    <phoneticPr fontId="19" type="noConversion"/>
  </si>
  <si>
    <t>黑糖紅豆烤奶</t>
    <phoneticPr fontId="19" type="noConversion"/>
  </si>
  <si>
    <t>綠豆燒仙草</t>
    <phoneticPr fontId="19" type="noConversion"/>
  </si>
  <si>
    <t>BBQ烤雞排</t>
    <phoneticPr fontId="19" type="noConversion"/>
  </si>
  <si>
    <t>魷魚圈佐洋蔥圈圈(加)(炸)</t>
    <phoneticPr fontId="19" type="noConversion"/>
  </si>
  <si>
    <t>糯米丸子(加)</t>
    <phoneticPr fontId="19" type="noConversion"/>
  </si>
  <si>
    <t>螞蟻上樹</t>
    <phoneticPr fontId="19" type="noConversion"/>
  </si>
  <si>
    <t>黑白豆腐(豆)(醃)</t>
    <phoneticPr fontId="19" type="noConversion"/>
  </si>
  <si>
    <t>香酥魚排(炸)</t>
    <phoneticPr fontId="19" type="noConversion"/>
  </si>
  <si>
    <t>洋蔥炒蛋</t>
    <phoneticPr fontId="19" type="noConversion"/>
  </si>
  <si>
    <t>特櫥窗滷味(豆)</t>
    <phoneticPr fontId="19" type="noConversion"/>
  </si>
  <si>
    <t>豆干</t>
    <phoneticPr fontId="19" type="noConversion"/>
  </si>
  <si>
    <t>胖胖果</t>
    <phoneticPr fontId="19" type="noConversion"/>
  </si>
  <si>
    <t>生鮮魚片</t>
    <phoneticPr fontId="19" type="noConversion"/>
  </si>
  <si>
    <t>香腸</t>
    <phoneticPr fontId="19" type="noConversion"/>
  </si>
  <si>
    <t>大溪黑豆干</t>
    <phoneticPr fontId="19" type="noConversion"/>
  </si>
  <si>
    <t>海帶結</t>
    <phoneticPr fontId="19" type="noConversion"/>
  </si>
  <si>
    <t>白蘿蔔</t>
    <phoneticPr fontId="19" type="noConversion"/>
  </si>
  <si>
    <t>紅蘿蔔</t>
    <phoneticPr fontId="19" type="noConversion"/>
  </si>
  <si>
    <t>米血</t>
    <phoneticPr fontId="19" type="noConversion"/>
  </si>
  <si>
    <t>玉米穗</t>
    <phoneticPr fontId="19" type="noConversion"/>
  </si>
  <si>
    <t>黑糖</t>
    <phoneticPr fontId="19" type="noConversion"/>
  </si>
  <si>
    <t>奶粉</t>
    <phoneticPr fontId="19" type="noConversion"/>
  </si>
  <si>
    <t>履歷豆奶</t>
    <phoneticPr fontId="19" type="noConversion"/>
  </si>
  <si>
    <t>糯米丸子</t>
    <phoneticPr fontId="19" type="noConversion"/>
  </si>
  <si>
    <t>排骨</t>
    <phoneticPr fontId="19" type="noConversion"/>
  </si>
  <si>
    <t>魷魚丸</t>
    <phoneticPr fontId="19" type="noConversion"/>
  </si>
  <si>
    <t>白芝麻</t>
    <phoneticPr fontId="19" type="noConversion"/>
  </si>
  <si>
    <t>燒仙草</t>
    <phoneticPr fontId="19" type="noConversion"/>
  </si>
  <si>
    <t>杏子炸豬排(炸)</t>
    <phoneticPr fontId="19" type="noConversion"/>
  </si>
  <si>
    <t>煮</t>
    <phoneticPr fontId="19" type="noConversion"/>
  </si>
  <si>
    <t>港式燒賣(加)</t>
    <phoneticPr fontId="19" type="noConversion"/>
  </si>
  <si>
    <t>燒賣</t>
    <phoneticPr fontId="19" type="noConversion"/>
  </si>
  <si>
    <t>生鮮肉片</t>
    <phoneticPr fontId="19" type="noConversion"/>
  </si>
  <si>
    <t>地瓜</t>
    <phoneticPr fontId="19" type="noConversion"/>
  </si>
  <si>
    <t>麵</t>
    <phoneticPr fontId="19" type="noConversion"/>
  </si>
  <si>
    <t>新鮮豬肉</t>
    <phoneticPr fontId="19" type="noConversion"/>
  </si>
  <si>
    <t>酸菜</t>
    <phoneticPr fontId="19" type="noConversion"/>
  </si>
  <si>
    <t>銀絲卷</t>
    <phoneticPr fontId="19" type="noConversion"/>
  </si>
  <si>
    <t>生鮮翅小腿</t>
    <phoneticPr fontId="19" type="noConversion"/>
  </si>
  <si>
    <t>米血</t>
    <phoneticPr fontId="19" type="noConversion"/>
  </si>
  <si>
    <t>香酥魚片(海)(炸)</t>
    <phoneticPr fontId="19" type="noConversion"/>
  </si>
  <si>
    <t>蔥爆沙茶肉片</t>
    <phoneticPr fontId="19" type="noConversion"/>
  </si>
  <si>
    <t>彩繪小瓜</t>
    <phoneticPr fontId="19" type="noConversion"/>
  </si>
  <si>
    <t>香草烤雞腿</t>
    <phoneticPr fontId="19" type="noConversion"/>
  </si>
  <si>
    <t>員林國小 112年10月-豐成食品工廠</t>
    <phoneticPr fontId="19" type="noConversion"/>
  </si>
  <si>
    <t>10月第一週菜單明細(員林國小-豐成食品工廠)</t>
    <phoneticPr fontId="19" type="noConversion"/>
  </si>
  <si>
    <t>10月第二週菜單明細(員林國小-豐成食品工廠)</t>
    <phoneticPr fontId="19" type="noConversion"/>
  </si>
  <si>
    <t>10月第三週菜單明細(員林國小-豐成食品工廠)</t>
    <phoneticPr fontId="19" type="noConversion"/>
  </si>
  <si>
    <t>10月第四週菜單明細(員林國小-豐成食品工廠)</t>
    <phoneticPr fontId="19" type="noConversion"/>
  </si>
  <si>
    <t>10月第五週菜單明細(員林國小-豐成食品工廠)</t>
    <phoneticPr fontId="19" type="noConversion"/>
  </si>
  <si>
    <t>日式烤饅頭(冷主)</t>
    <phoneticPr fontId="19" type="noConversion"/>
  </si>
  <si>
    <t>饅頭</t>
    <phoneticPr fontId="19" type="noConversion"/>
  </si>
  <si>
    <t>巧克力饅頭</t>
    <phoneticPr fontId="19" type="noConversion"/>
  </si>
  <si>
    <t>芋泥包</t>
  </si>
  <si>
    <t>毛豆莢</t>
    <phoneticPr fontId="19" type="noConversion"/>
  </si>
  <si>
    <t>小肉包</t>
    <phoneticPr fontId="19" type="noConversion"/>
  </si>
  <si>
    <t>茶香滷蛋</t>
    <phoneticPr fontId="19" type="noConversion"/>
  </si>
  <si>
    <t>水煮蛋</t>
    <phoneticPr fontId="19" type="noConversion"/>
  </si>
  <si>
    <t>酸辣湯(芡)(豆)</t>
    <phoneticPr fontId="19" type="noConversion"/>
  </si>
  <si>
    <t>麻油鮮蔬豬肉鍋(豆)</t>
    <phoneticPr fontId="19" type="noConversion"/>
  </si>
  <si>
    <t>寶島白飯+香濃巧克力卷(冷主)</t>
    <phoneticPr fontId="19" type="noConversion"/>
  </si>
  <si>
    <t>寶島白飯+爆漿芋泥包(冷主)</t>
    <phoneticPr fontId="19" type="noConversion"/>
  </si>
  <si>
    <t>寶島白飯+椒鹽毛豆莢</t>
    <phoneticPr fontId="19" type="noConversion"/>
  </si>
  <si>
    <t>寶島白飯+爆漿小肉包(冷主)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</si>
</sst>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sz val="26"/>
      <color indexed="8"/>
      <name val="新細明體"/>
      <family val="1"/>
      <charset val="136"/>
    </font>
    <font>
      <b/>
      <sz val="72"/>
      <name val="新細明體"/>
      <family val="1"/>
      <charset val="136"/>
    </font>
    <font>
      <b/>
      <sz val="28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1" xfId="0" applyFont="1" applyBorder="1" applyAlignment="1">
      <alignment horizontal="center" vertical="top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right"/>
    </xf>
    <xf numFmtId="0" fontId="45" fillId="0" borderId="52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top"/>
    </xf>
    <xf numFmtId="0" fontId="44" fillId="0" borderId="52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8" fillId="0" borderId="18" xfId="0" applyFont="1" applyBorder="1" applyAlignment="1">
      <alignment vertical="center" shrinkToFit="1"/>
    </xf>
    <xf numFmtId="0" fontId="48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1" xfId="0" applyFont="1" applyBorder="1">
      <alignment vertical="center"/>
    </xf>
    <xf numFmtId="0" fontId="28" fillId="0" borderId="48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39" fillId="0" borderId="32" xfId="22" applyFont="1" applyBorder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5" xfId="22" applyFont="1" applyBorder="1"/>
    <xf numFmtId="0" fontId="39" fillId="0" borderId="0" xfId="22" applyFont="1"/>
    <xf numFmtId="0" fontId="40" fillId="0" borderId="0" xfId="22" applyFont="1"/>
    <xf numFmtId="0" fontId="40" fillId="0" borderId="42" xfId="22" applyFont="1" applyBorder="1"/>
    <xf numFmtId="0" fontId="46" fillId="0" borderId="18" xfId="0" applyFont="1" applyBorder="1" applyAlignment="1">
      <alignment vertical="center" textRotation="180" shrinkToFit="1"/>
    </xf>
    <xf numFmtId="0" fontId="39" fillId="0" borderId="53" xfId="22" applyFont="1" applyBorder="1"/>
    <xf numFmtId="0" fontId="39" fillId="0" borderId="47" xfId="22" applyFont="1" applyBorder="1"/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4" xfId="0" applyFont="1" applyFill="1" applyBorder="1" applyAlignment="1">
      <alignment horizontal="center" vertical="center" shrinkToFit="1"/>
    </xf>
    <xf numFmtId="0" fontId="46" fillId="0" borderId="25" xfId="0" applyFont="1" applyBorder="1" applyAlignment="1">
      <alignment vertical="center" shrinkToFit="1"/>
    </xf>
    <xf numFmtId="0" fontId="46" fillId="25" borderId="18" xfId="0" applyFont="1" applyFill="1" applyBorder="1" applyAlignment="1">
      <alignment vertical="center" shrinkToFit="1"/>
    </xf>
    <xf numFmtId="0" fontId="46" fillId="0" borderId="18" xfId="0" applyFont="1" applyBorder="1" applyAlignment="1">
      <alignment vertical="center" shrinkToFit="1"/>
    </xf>
    <xf numFmtId="0" fontId="39" fillId="0" borderId="68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72" xfId="22" applyFont="1" applyBorder="1"/>
    <xf numFmtId="0" fontId="46" fillId="0" borderId="61" xfId="0" applyFont="1" applyBorder="1">
      <alignment vertical="center"/>
    </xf>
    <xf numFmtId="0" fontId="46" fillId="0" borderId="25" xfId="0" applyFont="1" applyBorder="1" applyAlignment="1">
      <alignment horizontal="left" vertical="center" shrinkToFit="1"/>
    </xf>
    <xf numFmtId="0" fontId="39" fillId="0" borderId="73" xfId="22" applyFont="1" applyBorder="1"/>
    <xf numFmtId="0" fontId="39" fillId="0" borderId="74" xfId="22" applyFont="1" applyBorder="1"/>
    <xf numFmtId="0" fontId="39" fillId="0" borderId="75" xfId="22" applyFont="1" applyBorder="1"/>
    <xf numFmtId="0" fontId="50" fillId="25" borderId="18" xfId="0" applyFont="1" applyFill="1" applyBorder="1" applyAlignment="1">
      <alignment horizontal="left" vertical="center" shrinkToFit="1"/>
    </xf>
    <xf numFmtId="0" fontId="39" fillId="0" borderId="41" xfId="22" applyFont="1" applyBorder="1"/>
    <xf numFmtId="0" fontId="22" fillId="0" borderId="63" xfId="0" applyFont="1" applyBorder="1" applyAlignment="1">
      <alignment horizontal="left" vertical="center" shrinkToFit="1"/>
    </xf>
    <xf numFmtId="0" fontId="51" fillId="0" borderId="29" xfId="0" applyFont="1" applyBorder="1" applyAlignment="1">
      <alignment vertical="center" shrinkToFit="1"/>
    </xf>
    <xf numFmtId="0" fontId="51" fillId="0" borderId="0" xfId="0" applyFont="1" applyAlignment="1">
      <alignment vertical="center" shrinkToFit="1"/>
    </xf>
    <xf numFmtId="0" fontId="51" fillId="0" borderId="20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5" xfId="22" applyFont="1" applyBorder="1" applyAlignment="1">
      <alignment horizontal="center" wrapTex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0" fillId="0" borderId="6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shrinkToFit="1"/>
    </xf>
    <xf numFmtId="178" fontId="49" fillId="0" borderId="58" xfId="0" applyNumberFormat="1" applyFont="1" applyBorder="1" applyAlignment="1">
      <alignment horizontal="center" vertical="center" wrapText="1"/>
    </xf>
    <xf numFmtId="178" fontId="49" fillId="0" borderId="59" xfId="0" applyNumberFormat="1" applyFont="1" applyBorder="1" applyAlignment="1">
      <alignment horizontal="center" vertical="center" wrapText="1"/>
    </xf>
    <xf numFmtId="178" fontId="49" fillId="0" borderId="60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178" fontId="49" fillId="0" borderId="71" xfId="0" applyNumberFormat="1" applyFont="1" applyBorder="1" applyAlignment="1">
      <alignment horizontal="center" vertical="center" wrapText="1"/>
    </xf>
    <xf numFmtId="0" fontId="40" fillId="0" borderId="76" xfId="0" applyFont="1" applyBorder="1" applyAlignment="1">
      <alignment horizontal="center" vertical="center" shrinkToFit="1"/>
    </xf>
    <xf numFmtId="0" fontId="40" fillId="0" borderId="7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 shrinkToFit="1"/>
    </xf>
    <xf numFmtId="0" fontId="40" fillId="27" borderId="76" xfId="0" applyFont="1" applyFill="1" applyBorder="1" applyAlignment="1">
      <alignment horizontal="center" vertical="center" shrinkToFit="1"/>
    </xf>
    <xf numFmtId="0" fontId="40" fillId="0" borderId="7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  <xf numFmtId="0" fontId="52" fillId="0" borderId="4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43" xfId="0" applyFont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497667</xdr:colOff>
      <xdr:row>0</xdr:row>
      <xdr:rowOff>271005</xdr:rowOff>
    </xdr:from>
    <xdr:to>
      <xdr:col>20</xdr:col>
      <xdr:colOff>502825</xdr:colOff>
      <xdr:row>0</xdr:row>
      <xdr:rowOff>884480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81267" y="271005"/>
          <a:ext cx="1211658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abSelected="1" zoomScale="50" zoomScaleNormal="50" workbookViewId="0">
      <selection sqref="A1:XFD1048576"/>
    </sheetView>
  </sheetViews>
  <sheetFormatPr defaultColWidth="9" defaultRowHeight="16.5"/>
  <cols>
    <col min="1" max="1" width="4" style="183" customWidth="1"/>
    <col min="2" max="2" width="13.625" style="183" customWidth="1"/>
    <col min="3" max="3" width="14.875" style="183" customWidth="1"/>
    <col min="4" max="4" width="15.875" style="183" customWidth="1"/>
    <col min="5" max="5" width="13" style="183" customWidth="1"/>
    <col min="6" max="8" width="15.875" style="183" customWidth="1"/>
    <col min="9" max="9" width="13" style="183" customWidth="1"/>
    <col min="10" max="12" width="15.875" style="183" customWidth="1"/>
    <col min="13" max="13" width="13.625" style="183" customWidth="1"/>
    <col min="14" max="21" width="15.875" style="183" customWidth="1"/>
    <col min="22" max="16384" width="9" style="183"/>
  </cols>
  <sheetData>
    <row r="1" spans="2:21" ht="73.150000000000006" customHeight="1" thickBot="1">
      <c r="B1" s="241" t="s">
        <v>360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22" t="s">
        <v>295</v>
      </c>
      <c r="O1" s="222"/>
      <c r="P1" s="222"/>
      <c r="Q1" s="222"/>
      <c r="R1" s="222"/>
      <c r="S1" s="222"/>
      <c r="T1" s="222"/>
    </row>
    <row r="2" spans="2:21" s="184" customFormat="1" ht="27.95" customHeight="1">
      <c r="B2" s="238" t="s">
        <v>229</v>
      </c>
      <c r="C2" s="239"/>
      <c r="D2" s="239"/>
      <c r="E2" s="240"/>
      <c r="F2" s="238" t="s">
        <v>230</v>
      </c>
      <c r="G2" s="239"/>
      <c r="H2" s="239"/>
      <c r="I2" s="240"/>
      <c r="J2" s="238" t="s">
        <v>231</v>
      </c>
      <c r="K2" s="239"/>
      <c r="L2" s="239"/>
      <c r="M2" s="240"/>
      <c r="N2" s="239" t="s">
        <v>232</v>
      </c>
      <c r="O2" s="239"/>
      <c r="P2" s="239"/>
      <c r="Q2" s="240"/>
      <c r="R2" s="238" t="s">
        <v>233</v>
      </c>
      <c r="S2" s="239"/>
      <c r="T2" s="239"/>
      <c r="U2" s="240"/>
    </row>
    <row r="3" spans="2:21" s="184" customFormat="1" ht="27.95" customHeight="1">
      <c r="B3" s="228" t="s">
        <v>376</v>
      </c>
      <c r="C3" s="221"/>
      <c r="D3" s="221"/>
      <c r="E3" s="229"/>
      <c r="F3" s="228" t="s">
        <v>75</v>
      </c>
      <c r="G3" s="221"/>
      <c r="H3" s="221"/>
      <c r="I3" s="229"/>
      <c r="J3" s="228" t="s">
        <v>87</v>
      </c>
      <c r="K3" s="221"/>
      <c r="L3" s="221"/>
      <c r="M3" s="229"/>
      <c r="N3" s="228" t="s">
        <v>97</v>
      </c>
      <c r="O3" s="221"/>
      <c r="P3" s="221"/>
      <c r="Q3" s="229"/>
      <c r="R3" s="228" t="s">
        <v>176</v>
      </c>
      <c r="S3" s="221"/>
      <c r="T3" s="221"/>
      <c r="U3" s="229"/>
    </row>
    <row r="4" spans="2:21" s="184" customFormat="1" ht="27.95" customHeight="1">
      <c r="B4" s="233" t="s">
        <v>299</v>
      </c>
      <c r="C4" s="213"/>
      <c r="D4" s="213"/>
      <c r="E4" s="214"/>
      <c r="F4" s="233" t="s">
        <v>99</v>
      </c>
      <c r="G4" s="213"/>
      <c r="H4" s="213"/>
      <c r="I4" s="214"/>
      <c r="J4" s="233" t="s">
        <v>303</v>
      </c>
      <c r="K4" s="213"/>
      <c r="L4" s="213"/>
      <c r="M4" s="214"/>
      <c r="N4" s="233" t="s">
        <v>207</v>
      </c>
      <c r="O4" s="213"/>
      <c r="P4" s="213"/>
      <c r="Q4" s="214"/>
      <c r="R4" s="213" t="s">
        <v>300</v>
      </c>
      <c r="S4" s="213"/>
      <c r="T4" s="213"/>
      <c r="U4" s="214"/>
    </row>
    <row r="5" spans="2:21" s="184" customFormat="1" ht="27.95" customHeight="1">
      <c r="B5" s="228" t="s">
        <v>253</v>
      </c>
      <c r="C5" s="221"/>
      <c r="D5" s="221"/>
      <c r="E5" s="229"/>
      <c r="F5" s="228" t="s">
        <v>251</v>
      </c>
      <c r="G5" s="221"/>
      <c r="H5" s="221"/>
      <c r="I5" s="229"/>
      <c r="J5" s="228" t="s">
        <v>287</v>
      </c>
      <c r="K5" s="221"/>
      <c r="L5" s="221"/>
      <c r="M5" s="229"/>
      <c r="N5" s="228" t="s">
        <v>252</v>
      </c>
      <c r="O5" s="221"/>
      <c r="P5" s="221"/>
      <c r="Q5" s="229"/>
      <c r="R5" s="224" t="s">
        <v>296</v>
      </c>
      <c r="S5" s="224"/>
      <c r="T5" s="224"/>
      <c r="U5" s="237"/>
    </row>
    <row r="6" spans="2:21" s="184" customFormat="1" ht="27.95" customHeight="1">
      <c r="B6" s="223" t="s">
        <v>302</v>
      </c>
      <c r="C6" s="224"/>
      <c r="D6" s="224"/>
      <c r="E6" s="237"/>
      <c r="F6" s="228" t="s">
        <v>306</v>
      </c>
      <c r="G6" s="221"/>
      <c r="H6" s="221"/>
      <c r="I6" s="229"/>
      <c r="J6" s="228" t="s">
        <v>309</v>
      </c>
      <c r="K6" s="221"/>
      <c r="L6" s="221"/>
      <c r="M6" s="229"/>
      <c r="N6" s="228" t="s">
        <v>321</v>
      </c>
      <c r="O6" s="221"/>
      <c r="P6" s="221"/>
      <c r="Q6" s="229"/>
      <c r="R6" s="221" t="s">
        <v>307</v>
      </c>
      <c r="S6" s="221"/>
      <c r="T6" s="221"/>
      <c r="U6" s="229"/>
    </row>
    <row r="7" spans="2:21" s="184" customFormat="1" ht="27.95" customHeight="1">
      <c r="B7" s="215" t="s">
        <v>161</v>
      </c>
      <c r="C7" s="216"/>
      <c r="D7" s="216"/>
      <c r="E7" s="217"/>
      <c r="F7" s="215" t="s">
        <v>162</v>
      </c>
      <c r="G7" s="216"/>
      <c r="H7" s="216"/>
      <c r="I7" s="217"/>
      <c r="J7" s="215" t="s">
        <v>161</v>
      </c>
      <c r="K7" s="216"/>
      <c r="L7" s="216"/>
      <c r="M7" s="217"/>
      <c r="N7" s="215" t="s">
        <v>162</v>
      </c>
      <c r="O7" s="216"/>
      <c r="P7" s="216"/>
      <c r="Q7" s="217"/>
      <c r="R7" s="215" t="s">
        <v>161</v>
      </c>
      <c r="S7" s="216"/>
      <c r="T7" s="216"/>
      <c r="U7" s="217"/>
    </row>
    <row r="8" spans="2:21" s="184" customFormat="1" ht="27.95" customHeight="1" thickBot="1">
      <c r="B8" s="218" t="s">
        <v>112</v>
      </c>
      <c r="C8" s="219"/>
      <c r="D8" s="219"/>
      <c r="E8" s="220"/>
      <c r="F8" s="218" t="s">
        <v>222</v>
      </c>
      <c r="G8" s="219"/>
      <c r="H8" s="219"/>
      <c r="I8" s="220"/>
      <c r="J8" s="218" t="s">
        <v>115</v>
      </c>
      <c r="K8" s="219"/>
      <c r="L8" s="219"/>
      <c r="M8" s="220"/>
      <c r="N8" s="218" t="s">
        <v>106</v>
      </c>
      <c r="O8" s="219"/>
      <c r="P8" s="219"/>
      <c r="Q8" s="220"/>
      <c r="R8" s="219" t="s">
        <v>304</v>
      </c>
      <c r="S8" s="219"/>
      <c r="T8" s="219"/>
      <c r="U8" s="220"/>
    </row>
    <row r="9" spans="2:21">
      <c r="B9" s="175" t="s">
        <v>33</v>
      </c>
      <c r="C9" s="175">
        <f>第1週明細!W12</f>
        <v>706</v>
      </c>
      <c r="D9" s="175" t="s">
        <v>9</v>
      </c>
      <c r="E9" s="175">
        <f>第1週明細!W8</f>
        <v>24</v>
      </c>
      <c r="F9" s="175" t="s">
        <v>33</v>
      </c>
      <c r="G9" s="175">
        <f>第1週明細!W20</f>
        <v>736</v>
      </c>
      <c r="H9" s="175" t="s">
        <v>9</v>
      </c>
      <c r="I9" s="175">
        <f>第1週明細!W16</f>
        <v>24</v>
      </c>
      <c r="J9" s="175" t="s">
        <v>33</v>
      </c>
      <c r="K9" s="175">
        <f>第1週明細!W28</f>
        <v>700</v>
      </c>
      <c r="L9" s="175" t="s">
        <v>9</v>
      </c>
      <c r="M9" s="175">
        <f>第1週明細!W24</f>
        <v>24</v>
      </c>
      <c r="N9" s="175" t="s">
        <v>33</v>
      </c>
      <c r="O9" s="175">
        <f>第1週明細!W36</f>
        <v>692.2</v>
      </c>
      <c r="P9" s="175" t="s">
        <v>9</v>
      </c>
      <c r="Q9" s="176">
        <f>第1週明細!W32</f>
        <v>25</v>
      </c>
      <c r="R9" s="177" t="s">
        <v>33</v>
      </c>
      <c r="S9" s="175">
        <f>第1週明細!W44</f>
        <v>724.5</v>
      </c>
      <c r="T9" s="175" t="s">
        <v>9</v>
      </c>
      <c r="U9" s="176">
        <f>第1週明細!W40</f>
        <v>24.5</v>
      </c>
    </row>
    <row r="10" spans="2:21" ht="17.25" thickBot="1">
      <c r="B10" s="179" t="s">
        <v>7</v>
      </c>
      <c r="C10" s="179">
        <f>第1週明細!W6</f>
        <v>96</v>
      </c>
      <c r="D10" s="179" t="s">
        <v>11</v>
      </c>
      <c r="E10" s="179">
        <f>第1週明細!W10</f>
        <v>26.5</v>
      </c>
      <c r="F10" s="179" t="s">
        <v>7</v>
      </c>
      <c r="G10" s="179">
        <f>第1週明細!W14</f>
        <v>103</v>
      </c>
      <c r="H10" s="179" t="s">
        <v>11</v>
      </c>
      <c r="I10" s="179">
        <f>第1週明細!W18</f>
        <v>27</v>
      </c>
      <c r="J10" s="179" t="s">
        <v>7</v>
      </c>
      <c r="K10" s="179">
        <f>第1週明細!W22</f>
        <v>95</v>
      </c>
      <c r="L10" s="179" t="s">
        <v>11</v>
      </c>
      <c r="M10" s="179">
        <f>第1週明細!W26</f>
        <v>26</v>
      </c>
      <c r="N10" s="179" t="s">
        <v>7</v>
      </c>
      <c r="O10" s="179">
        <f>第1週明細!W30</f>
        <v>89.5</v>
      </c>
      <c r="P10" s="179" t="s">
        <v>11</v>
      </c>
      <c r="Q10" s="187">
        <f>第1週明細!W34</f>
        <v>27.3</v>
      </c>
      <c r="R10" s="206" t="s">
        <v>7</v>
      </c>
      <c r="S10" s="180">
        <f>第1週明細!W38</f>
        <v>99</v>
      </c>
      <c r="T10" s="180" t="s">
        <v>11</v>
      </c>
      <c r="U10" s="181">
        <f>第1週明細!W42</f>
        <v>27</v>
      </c>
    </row>
    <row r="11" spans="2:21" s="184" customFormat="1" ht="27.95" customHeight="1" thickBot="1">
      <c r="B11" s="225" t="s">
        <v>248</v>
      </c>
      <c r="C11" s="226"/>
      <c r="D11" s="226"/>
      <c r="E11" s="227"/>
      <c r="F11" s="225" t="s">
        <v>249</v>
      </c>
      <c r="G11" s="226"/>
      <c r="H11" s="226"/>
      <c r="I11" s="227"/>
      <c r="J11" s="225" t="s">
        <v>234</v>
      </c>
      <c r="K11" s="226"/>
      <c r="L11" s="226"/>
      <c r="M11" s="227"/>
      <c r="N11" s="225" t="s">
        <v>235</v>
      </c>
      <c r="O11" s="226"/>
      <c r="P11" s="226"/>
      <c r="Q11" s="227"/>
      <c r="R11" s="225" t="s">
        <v>236</v>
      </c>
      <c r="S11" s="226"/>
      <c r="T11" s="226"/>
      <c r="U11" s="227"/>
    </row>
    <row r="12" spans="2:21" s="184" customFormat="1" ht="27.95" customHeight="1">
      <c r="B12" s="228"/>
      <c r="C12" s="221"/>
      <c r="D12" s="221"/>
      <c r="E12" s="229"/>
      <c r="F12" s="228"/>
      <c r="G12" s="221"/>
      <c r="H12" s="221"/>
      <c r="I12" s="229"/>
      <c r="J12" s="228" t="s">
        <v>87</v>
      </c>
      <c r="K12" s="221"/>
      <c r="L12" s="221"/>
      <c r="M12" s="229"/>
      <c r="N12" s="230" t="s">
        <v>113</v>
      </c>
      <c r="O12" s="231"/>
      <c r="P12" s="231"/>
      <c r="Q12" s="232"/>
      <c r="R12" s="228" t="s">
        <v>297</v>
      </c>
      <c r="S12" s="221"/>
      <c r="T12" s="221"/>
      <c r="U12" s="229"/>
    </row>
    <row r="13" spans="2:21" s="184" customFormat="1" ht="27.95" customHeight="1">
      <c r="B13" s="233"/>
      <c r="C13" s="213"/>
      <c r="D13" s="213"/>
      <c r="E13" s="214"/>
      <c r="F13" s="233"/>
      <c r="G13" s="213"/>
      <c r="H13" s="213"/>
      <c r="I13" s="214"/>
      <c r="J13" s="233" t="s">
        <v>301</v>
      </c>
      <c r="K13" s="213"/>
      <c r="L13" s="213"/>
      <c r="M13" s="214"/>
      <c r="N13" s="233" t="s">
        <v>256</v>
      </c>
      <c r="O13" s="213"/>
      <c r="P13" s="213"/>
      <c r="Q13" s="214"/>
      <c r="R13" s="233" t="s">
        <v>100</v>
      </c>
      <c r="S13" s="213"/>
      <c r="T13" s="213"/>
      <c r="U13" s="214"/>
    </row>
    <row r="14" spans="2:21" s="184" customFormat="1" ht="27.95" customHeight="1">
      <c r="B14" s="228"/>
      <c r="C14" s="221"/>
      <c r="D14" s="221"/>
      <c r="E14" s="229"/>
      <c r="F14" s="228"/>
      <c r="G14" s="221"/>
      <c r="H14" s="221"/>
      <c r="I14" s="229"/>
      <c r="J14" s="228" t="s">
        <v>305</v>
      </c>
      <c r="K14" s="221"/>
      <c r="L14" s="221"/>
      <c r="M14" s="229"/>
      <c r="N14" s="228" t="s">
        <v>219</v>
      </c>
      <c r="O14" s="221"/>
      <c r="P14" s="221"/>
      <c r="Q14" s="229"/>
      <c r="R14" s="228" t="s">
        <v>255</v>
      </c>
      <c r="S14" s="221"/>
      <c r="T14" s="221"/>
      <c r="U14" s="229"/>
    </row>
    <row r="15" spans="2:21" s="184" customFormat="1" ht="27.95" customHeight="1">
      <c r="B15" s="228"/>
      <c r="C15" s="221"/>
      <c r="D15" s="221"/>
      <c r="E15" s="229"/>
      <c r="F15" s="228"/>
      <c r="G15" s="221"/>
      <c r="H15" s="221"/>
      <c r="I15" s="229"/>
      <c r="J15" s="223" t="s">
        <v>311</v>
      </c>
      <c r="K15" s="224"/>
      <c r="L15" s="224"/>
      <c r="M15" s="237"/>
      <c r="N15" s="228" t="s">
        <v>310</v>
      </c>
      <c r="O15" s="221"/>
      <c r="P15" s="221"/>
      <c r="Q15" s="229"/>
      <c r="R15" s="228" t="s">
        <v>312</v>
      </c>
      <c r="S15" s="221"/>
      <c r="T15" s="221"/>
      <c r="U15" s="229"/>
    </row>
    <row r="16" spans="2:21" s="184" customFormat="1" ht="27.95" customHeight="1">
      <c r="B16" s="215"/>
      <c r="C16" s="216"/>
      <c r="D16" s="216"/>
      <c r="E16" s="217"/>
      <c r="F16" s="215"/>
      <c r="G16" s="216"/>
      <c r="H16" s="216"/>
      <c r="I16" s="217"/>
      <c r="J16" s="215" t="s">
        <v>161</v>
      </c>
      <c r="K16" s="216"/>
      <c r="L16" s="216"/>
      <c r="M16" s="217"/>
      <c r="N16" s="215" t="s">
        <v>162</v>
      </c>
      <c r="O16" s="216"/>
      <c r="P16" s="216"/>
      <c r="Q16" s="217"/>
      <c r="R16" s="215" t="s">
        <v>161</v>
      </c>
      <c r="S16" s="216"/>
      <c r="T16" s="216"/>
      <c r="U16" s="217"/>
    </row>
    <row r="17" spans="2:21" s="184" customFormat="1" ht="27.95" customHeight="1" thickBot="1">
      <c r="B17" s="218"/>
      <c r="C17" s="219"/>
      <c r="D17" s="219"/>
      <c r="E17" s="220"/>
      <c r="F17" s="218"/>
      <c r="G17" s="219"/>
      <c r="H17" s="219"/>
      <c r="I17" s="220"/>
      <c r="J17" s="218" t="s">
        <v>213</v>
      </c>
      <c r="K17" s="219"/>
      <c r="L17" s="219"/>
      <c r="M17" s="220"/>
      <c r="N17" s="218" t="s">
        <v>107</v>
      </c>
      <c r="O17" s="219"/>
      <c r="P17" s="219"/>
      <c r="Q17" s="220"/>
      <c r="R17" s="218" t="s">
        <v>316</v>
      </c>
      <c r="S17" s="219"/>
      <c r="T17" s="219"/>
      <c r="U17" s="220"/>
    </row>
    <row r="18" spans="2:21">
      <c r="B18" s="174" t="s">
        <v>33</v>
      </c>
      <c r="C18" s="175"/>
      <c r="D18" s="175" t="s">
        <v>9</v>
      </c>
      <c r="E18" s="175"/>
      <c r="F18" s="175" t="s">
        <v>33</v>
      </c>
      <c r="G18" s="175">
        <f>第2週明細!W20</f>
        <v>750</v>
      </c>
      <c r="H18" s="175" t="s">
        <v>9</v>
      </c>
      <c r="I18" s="175">
        <f>第2週明細!W16</f>
        <v>24</v>
      </c>
      <c r="J18" s="175" t="s">
        <v>33</v>
      </c>
      <c r="K18" s="175">
        <f>第2週明細!W28</f>
        <v>694.2</v>
      </c>
      <c r="L18" s="175" t="s">
        <v>9</v>
      </c>
      <c r="M18" s="175">
        <f>第2週明細!W24</f>
        <v>23</v>
      </c>
      <c r="N18" s="175" t="s">
        <v>33</v>
      </c>
      <c r="O18" s="175">
        <f>第2週明細!W36</f>
        <v>721</v>
      </c>
      <c r="P18" s="175" t="s">
        <v>9</v>
      </c>
      <c r="Q18" s="175">
        <f>第2週明細!W32</f>
        <v>25</v>
      </c>
      <c r="R18" s="175" t="s">
        <v>33</v>
      </c>
      <c r="S18" s="175">
        <f>第2週明細!W44</f>
        <v>720.5</v>
      </c>
      <c r="T18" s="175" t="s">
        <v>9</v>
      </c>
      <c r="U18" s="176">
        <f>第2週明細!W40</f>
        <v>24.5</v>
      </c>
    </row>
    <row r="19" spans="2:21" ht="17.25" thickBot="1">
      <c r="B19" s="182" t="s">
        <v>7</v>
      </c>
      <c r="C19" s="180"/>
      <c r="D19" s="180" t="s">
        <v>11</v>
      </c>
      <c r="E19" s="180"/>
      <c r="F19" s="180" t="s">
        <v>7</v>
      </c>
      <c r="G19" s="180">
        <f>第2週明細!W14</f>
        <v>107.5</v>
      </c>
      <c r="H19" s="180" t="s">
        <v>11</v>
      </c>
      <c r="I19" s="180">
        <f>第2週明細!W18</f>
        <v>26</v>
      </c>
      <c r="J19" s="180" t="s">
        <v>7</v>
      </c>
      <c r="K19" s="180">
        <f>第2週明細!W22</f>
        <v>95</v>
      </c>
      <c r="L19" s="180" t="s">
        <v>11</v>
      </c>
      <c r="M19" s="180">
        <f>第2週明細!W26</f>
        <v>26.8</v>
      </c>
      <c r="N19" s="180" t="s">
        <v>7</v>
      </c>
      <c r="O19" s="180">
        <f>第2週明細!W30</f>
        <v>97</v>
      </c>
      <c r="P19" s="180" t="s">
        <v>11</v>
      </c>
      <c r="Q19" s="180">
        <f>第2週明細!W34</f>
        <v>27</v>
      </c>
      <c r="R19" s="180" t="s">
        <v>7</v>
      </c>
      <c r="S19" s="180">
        <f>第2週明細!W38</f>
        <v>98</v>
      </c>
      <c r="T19" s="180" t="s">
        <v>11</v>
      </c>
      <c r="U19" s="181">
        <f>第2週明細!W42</f>
        <v>27</v>
      </c>
    </row>
    <row r="20" spans="2:21" s="184" customFormat="1" ht="27.95" customHeight="1" thickBot="1">
      <c r="B20" s="225" t="s">
        <v>237</v>
      </c>
      <c r="C20" s="226"/>
      <c r="D20" s="226"/>
      <c r="E20" s="227"/>
      <c r="F20" s="225" t="s">
        <v>238</v>
      </c>
      <c r="G20" s="226"/>
      <c r="H20" s="226"/>
      <c r="I20" s="227"/>
      <c r="J20" s="225" t="s">
        <v>239</v>
      </c>
      <c r="K20" s="226"/>
      <c r="L20" s="226"/>
      <c r="M20" s="227"/>
      <c r="N20" s="225" t="s">
        <v>257</v>
      </c>
      <c r="O20" s="226"/>
      <c r="P20" s="226"/>
      <c r="Q20" s="227"/>
      <c r="R20" s="225" t="s">
        <v>240</v>
      </c>
      <c r="S20" s="226"/>
      <c r="T20" s="226"/>
      <c r="U20" s="227"/>
    </row>
    <row r="21" spans="2:21" s="184" customFormat="1" ht="27.95" customHeight="1">
      <c r="B21" s="228" t="s">
        <v>377</v>
      </c>
      <c r="C21" s="221"/>
      <c r="D21" s="221"/>
      <c r="E21" s="229"/>
      <c r="F21" s="228" t="s">
        <v>75</v>
      </c>
      <c r="G21" s="221"/>
      <c r="H21" s="221"/>
      <c r="I21" s="229"/>
      <c r="J21" s="228" t="s">
        <v>87</v>
      </c>
      <c r="K21" s="221"/>
      <c r="L21" s="221"/>
      <c r="M21" s="229"/>
      <c r="N21" s="230" t="s">
        <v>74</v>
      </c>
      <c r="O21" s="231"/>
      <c r="P21" s="231"/>
      <c r="Q21" s="232"/>
      <c r="R21" s="228" t="s">
        <v>98</v>
      </c>
      <c r="S21" s="221"/>
      <c r="T21" s="221"/>
      <c r="U21" s="229"/>
    </row>
    <row r="22" spans="2:21" s="184" customFormat="1" ht="27.95" customHeight="1">
      <c r="B22" s="228" t="s">
        <v>318</v>
      </c>
      <c r="C22" s="221"/>
      <c r="D22" s="221"/>
      <c r="E22" s="229"/>
      <c r="F22" s="233" t="s">
        <v>356</v>
      </c>
      <c r="G22" s="213"/>
      <c r="H22" s="213"/>
      <c r="I22" s="214"/>
      <c r="J22" s="233" t="s">
        <v>254</v>
      </c>
      <c r="K22" s="213"/>
      <c r="L22" s="213"/>
      <c r="M22" s="214"/>
      <c r="N22" s="233" t="s">
        <v>256</v>
      </c>
      <c r="O22" s="213"/>
      <c r="P22" s="213"/>
      <c r="Q22" s="214"/>
      <c r="R22" s="233" t="s">
        <v>308</v>
      </c>
      <c r="S22" s="213"/>
      <c r="T22" s="213"/>
      <c r="U22" s="214"/>
    </row>
    <row r="23" spans="2:21" s="184" customFormat="1" ht="27.95" customHeight="1">
      <c r="B23" s="215" t="s">
        <v>375</v>
      </c>
      <c r="C23" s="216"/>
      <c r="D23" s="216"/>
      <c r="E23" s="217"/>
      <c r="F23" s="228" t="s">
        <v>104</v>
      </c>
      <c r="G23" s="221"/>
      <c r="H23" s="221"/>
      <c r="I23" s="229"/>
      <c r="J23" s="228" t="s">
        <v>289</v>
      </c>
      <c r="K23" s="221"/>
      <c r="L23" s="221"/>
      <c r="M23" s="229"/>
      <c r="N23" s="228" t="s">
        <v>258</v>
      </c>
      <c r="O23" s="221"/>
      <c r="P23" s="221"/>
      <c r="Q23" s="229"/>
      <c r="R23" s="216" t="s">
        <v>372</v>
      </c>
      <c r="S23" s="216"/>
      <c r="T23" s="216"/>
      <c r="U23" s="217"/>
    </row>
    <row r="24" spans="2:21" s="184" customFormat="1" ht="27.95" customHeight="1">
      <c r="B24" s="234" t="s">
        <v>319</v>
      </c>
      <c r="C24" s="235"/>
      <c r="D24" s="235"/>
      <c r="E24" s="236"/>
      <c r="F24" s="235" t="s">
        <v>320</v>
      </c>
      <c r="G24" s="235"/>
      <c r="H24" s="235"/>
      <c r="I24" s="236"/>
      <c r="J24" s="228" t="s">
        <v>116</v>
      </c>
      <c r="K24" s="221"/>
      <c r="L24" s="221"/>
      <c r="M24" s="229"/>
      <c r="N24" s="216" t="s">
        <v>358</v>
      </c>
      <c r="O24" s="216"/>
      <c r="P24" s="216"/>
      <c r="Q24" s="217"/>
      <c r="R24" s="228" t="s">
        <v>366</v>
      </c>
      <c r="S24" s="221"/>
      <c r="T24" s="221"/>
      <c r="U24" s="229"/>
    </row>
    <row r="25" spans="2:21" s="184" customFormat="1" ht="27.95" customHeight="1">
      <c r="B25" s="215" t="s">
        <v>161</v>
      </c>
      <c r="C25" s="216"/>
      <c r="D25" s="216"/>
      <c r="E25" s="217"/>
      <c r="F25" s="215" t="s">
        <v>162</v>
      </c>
      <c r="G25" s="216"/>
      <c r="H25" s="216"/>
      <c r="I25" s="217"/>
      <c r="J25" s="215" t="s">
        <v>161</v>
      </c>
      <c r="K25" s="216"/>
      <c r="L25" s="216"/>
      <c r="M25" s="217"/>
      <c r="N25" s="215" t="s">
        <v>162</v>
      </c>
      <c r="O25" s="216"/>
      <c r="P25" s="216"/>
      <c r="Q25" s="217"/>
      <c r="R25" s="215" t="s">
        <v>161</v>
      </c>
      <c r="S25" s="216"/>
      <c r="T25" s="216"/>
      <c r="U25" s="217"/>
    </row>
    <row r="26" spans="2:21" s="184" customFormat="1" ht="27.95" customHeight="1" thickBot="1">
      <c r="B26" s="218" t="s">
        <v>374</v>
      </c>
      <c r="C26" s="219"/>
      <c r="D26" s="219"/>
      <c r="E26" s="220"/>
      <c r="F26" s="218" t="s">
        <v>313</v>
      </c>
      <c r="G26" s="219"/>
      <c r="H26" s="219"/>
      <c r="I26" s="220"/>
      <c r="J26" s="218" t="s">
        <v>109</v>
      </c>
      <c r="K26" s="219"/>
      <c r="L26" s="219"/>
      <c r="M26" s="220"/>
      <c r="N26" s="218" t="s">
        <v>108</v>
      </c>
      <c r="O26" s="219"/>
      <c r="P26" s="219"/>
      <c r="Q26" s="220"/>
      <c r="R26" s="218" t="s">
        <v>111</v>
      </c>
      <c r="S26" s="219"/>
      <c r="T26" s="219"/>
      <c r="U26" s="220"/>
    </row>
    <row r="27" spans="2:21">
      <c r="B27" s="174" t="s">
        <v>33</v>
      </c>
      <c r="C27" s="175">
        <f>第3周明細!W12</f>
        <v>725</v>
      </c>
      <c r="D27" s="175" t="s">
        <v>9</v>
      </c>
      <c r="E27" s="175">
        <f>第3周明細!W8</f>
        <v>25</v>
      </c>
      <c r="F27" s="175" t="s">
        <v>33</v>
      </c>
      <c r="G27" s="175">
        <f>第3周明細!W20</f>
        <v>757.5</v>
      </c>
      <c r="H27" s="175" t="s">
        <v>9</v>
      </c>
      <c r="I27" s="175">
        <f>第3周明細!W16</f>
        <v>23.5</v>
      </c>
      <c r="J27" s="175" t="s">
        <v>33</v>
      </c>
      <c r="K27" s="175">
        <f>第3周明細!W28</f>
        <v>698</v>
      </c>
      <c r="L27" s="175" t="s">
        <v>9</v>
      </c>
      <c r="M27" s="175">
        <f>第3周明細!W24</f>
        <v>22</v>
      </c>
      <c r="N27" s="175" t="s">
        <v>33</v>
      </c>
      <c r="O27" s="175">
        <f>第3周明細!W36</f>
        <v>719</v>
      </c>
      <c r="P27" s="175" t="s">
        <v>9</v>
      </c>
      <c r="Q27" s="175">
        <f>第3周明細!W32</f>
        <v>25</v>
      </c>
      <c r="R27" s="175" t="s">
        <v>33</v>
      </c>
      <c r="S27" s="175">
        <f>第3周明細!W44</f>
        <v>699</v>
      </c>
      <c r="T27" s="175" t="s">
        <v>9</v>
      </c>
      <c r="U27" s="176">
        <f>第3周明細!W40</f>
        <v>23</v>
      </c>
    </row>
    <row r="28" spans="2:21" ht="17.25" thickBot="1">
      <c r="B28" s="178" t="s">
        <v>7</v>
      </c>
      <c r="C28" s="179">
        <f>第3周明細!W6</f>
        <v>98</v>
      </c>
      <c r="D28" s="179" t="s">
        <v>11</v>
      </c>
      <c r="E28" s="179">
        <f>第3周明細!W10</f>
        <v>27</v>
      </c>
      <c r="F28" s="179" t="s">
        <v>7</v>
      </c>
      <c r="G28" s="179">
        <f>第3周明細!W14</f>
        <v>110</v>
      </c>
      <c r="H28" s="179" t="s">
        <v>11</v>
      </c>
      <c r="I28" s="179">
        <f>第3周明細!W18</f>
        <v>26.5</v>
      </c>
      <c r="J28" s="179" t="s">
        <v>7</v>
      </c>
      <c r="K28" s="179">
        <f>第3周明細!W22</f>
        <v>98</v>
      </c>
      <c r="L28" s="179" t="s">
        <v>11</v>
      </c>
      <c r="M28" s="179">
        <f>第3周明細!W26</f>
        <v>27</v>
      </c>
      <c r="N28" s="179" t="s">
        <v>7</v>
      </c>
      <c r="O28" s="179">
        <f>第3周明細!W30</f>
        <v>97</v>
      </c>
      <c r="P28" s="179" t="s">
        <v>11</v>
      </c>
      <c r="Q28" s="179">
        <f>第3周明細!W34</f>
        <v>26.5</v>
      </c>
      <c r="R28" s="180" t="s">
        <v>7</v>
      </c>
      <c r="S28" s="180">
        <f>第3周明細!W38</f>
        <v>96</v>
      </c>
      <c r="T28" s="180" t="s">
        <v>11</v>
      </c>
      <c r="U28" s="181">
        <f>第3周明細!W42</f>
        <v>27</v>
      </c>
    </row>
    <row r="29" spans="2:21" s="184" customFormat="1" ht="27.95" customHeight="1" thickBot="1">
      <c r="B29" s="225" t="s">
        <v>241</v>
      </c>
      <c r="C29" s="226"/>
      <c r="D29" s="226"/>
      <c r="E29" s="227"/>
      <c r="F29" s="225" t="s">
        <v>242</v>
      </c>
      <c r="G29" s="226"/>
      <c r="H29" s="226"/>
      <c r="I29" s="227"/>
      <c r="J29" s="225" t="s">
        <v>243</v>
      </c>
      <c r="K29" s="226"/>
      <c r="L29" s="226"/>
      <c r="M29" s="227"/>
      <c r="N29" s="225" t="s">
        <v>244</v>
      </c>
      <c r="O29" s="226"/>
      <c r="P29" s="226"/>
      <c r="Q29" s="226"/>
      <c r="R29" s="225" t="s">
        <v>245</v>
      </c>
      <c r="S29" s="226"/>
      <c r="T29" s="226"/>
      <c r="U29" s="227"/>
    </row>
    <row r="30" spans="2:21" s="184" customFormat="1" ht="27.95" customHeight="1">
      <c r="B30" s="228" t="s">
        <v>378</v>
      </c>
      <c r="C30" s="221"/>
      <c r="D30" s="221"/>
      <c r="E30" s="229"/>
      <c r="F30" s="228" t="s">
        <v>75</v>
      </c>
      <c r="G30" s="221"/>
      <c r="H30" s="221"/>
      <c r="I30" s="229"/>
      <c r="J30" s="228" t="s">
        <v>87</v>
      </c>
      <c r="K30" s="221"/>
      <c r="L30" s="221"/>
      <c r="M30" s="229"/>
      <c r="N30" s="230" t="s">
        <v>88</v>
      </c>
      <c r="O30" s="231"/>
      <c r="P30" s="231"/>
      <c r="Q30" s="232"/>
      <c r="R30" s="228" t="s">
        <v>298</v>
      </c>
      <c r="S30" s="221"/>
      <c r="T30" s="221"/>
      <c r="U30" s="229"/>
    </row>
    <row r="31" spans="2:21" s="184" customFormat="1" ht="27.95" customHeight="1">
      <c r="B31" s="233" t="s">
        <v>102</v>
      </c>
      <c r="C31" s="213"/>
      <c r="D31" s="213"/>
      <c r="E31" s="214"/>
      <c r="F31" s="233" t="s">
        <v>357</v>
      </c>
      <c r="G31" s="213"/>
      <c r="H31" s="213"/>
      <c r="I31" s="214"/>
      <c r="J31" s="233" t="s">
        <v>101</v>
      </c>
      <c r="K31" s="213"/>
      <c r="L31" s="213"/>
      <c r="M31" s="214"/>
      <c r="N31" s="213" t="s">
        <v>344</v>
      </c>
      <c r="O31" s="213"/>
      <c r="P31" s="213"/>
      <c r="Q31" s="214"/>
      <c r="R31" s="213" t="s">
        <v>359</v>
      </c>
      <c r="S31" s="213"/>
      <c r="T31" s="213"/>
      <c r="U31" s="214"/>
    </row>
    <row r="32" spans="2:21" s="184" customFormat="1" ht="27.95" customHeight="1">
      <c r="B32" s="228" t="s">
        <v>291</v>
      </c>
      <c r="C32" s="221"/>
      <c r="D32" s="221"/>
      <c r="E32" s="221"/>
      <c r="F32" s="228" t="s">
        <v>210</v>
      </c>
      <c r="G32" s="221"/>
      <c r="H32" s="221"/>
      <c r="I32" s="229"/>
      <c r="J32" s="228" t="s">
        <v>261</v>
      </c>
      <c r="K32" s="221"/>
      <c r="L32" s="221"/>
      <c r="M32" s="229"/>
      <c r="N32" s="228" t="s">
        <v>103</v>
      </c>
      <c r="O32" s="221"/>
      <c r="P32" s="221"/>
      <c r="Q32" s="221"/>
      <c r="R32" s="228" t="s">
        <v>322</v>
      </c>
      <c r="S32" s="221"/>
      <c r="T32" s="221"/>
      <c r="U32" s="229"/>
    </row>
    <row r="33" spans="2:26" s="184" customFormat="1" ht="27.95" customHeight="1">
      <c r="B33" s="223" t="s">
        <v>314</v>
      </c>
      <c r="C33" s="224"/>
      <c r="D33" s="224"/>
      <c r="E33" s="237"/>
      <c r="F33" s="228" t="s">
        <v>105</v>
      </c>
      <c r="G33" s="221"/>
      <c r="H33" s="221"/>
      <c r="I33" s="229"/>
      <c r="J33" s="228" t="s">
        <v>209</v>
      </c>
      <c r="K33" s="221"/>
      <c r="L33" s="221"/>
      <c r="M33" s="229"/>
      <c r="N33" s="223" t="s">
        <v>346</v>
      </c>
      <c r="O33" s="224"/>
      <c r="P33" s="224"/>
      <c r="Q33" s="224"/>
      <c r="R33" s="228" t="s">
        <v>315</v>
      </c>
      <c r="S33" s="221"/>
      <c r="T33" s="221"/>
      <c r="U33" s="221"/>
      <c r="V33" s="185"/>
      <c r="W33" s="221"/>
      <c r="X33" s="221"/>
      <c r="Y33" s="221"/>
      <c r="Z33" s="221"/>
    </row>
    <row r="34" spans="2:26" s="184" customFormat="1" ht="27.95" customHeight="1">
      <c r="B34" s="215" t="s">
        <v>161</v>
      </c>
      <c r="C34" s="216"/>
      <c r="D34" s="216"/>
      <c r="E34" s="217"/>
      <c r="F34" s="215" t="s">
        <v>162</v>
      </c>
      <c r="G34" s="216"/>
      <c r="H34" s="216"/>
      <c r="I34" s="217"/>
      <c r="J34" s="215" t="s">
        <v>161</v>
      </c>
      <c r="K34" s="216"/>
      <c r="L34" s="216"/>
      <c r="M34" s="217"/>
      <c r="N34" s="215" t="s">
        <v>162</v>
      </c>
      <c r="O34" s="216"/>
      <c r="P34" s="216"/>
      <c r="Q34" s="217"/>
      <c r="R34" s="215" t="s">
        <v>161</v>
      </c>
      <c r="S34" s="216"/>
      <c r="T34" s="216"/>
      <c r="U34" s="217"/>
    </row>
    <row r="35" spans="2:26" s="184" customFormat="1" ht="27.95" customHeight="1" thickBot="1">
      <c r="B35" s="218" t="s">
        <v>110</v>
      </c>
      <c r="C35" s="219"/>
      <c r="D35" s="219"/>
      <c r="E35" s="220"/>
      <c r="F35" s="218" t="s">
        <v>250</v>
      </c>
      <c r="G35" s="219"/>
      <c r="H35" s="219"/>
      <c r="I35" s="220"/>
      <c r="J35" s="218" t="s">
        <v>107</v>
      </c>
      <c r="K35" s="219"/>
      <c r="L35" s="219"/>
      <c r="M35" s="220"/>
      <c r="N35" s="218" t="s">
        <v>114</v>
      </c>
      <c r="O35" s="219"/>
      <c r="P35" s="219"/>
      <c r="Q35" s="219"/>
      <c r="R35" s="218" t="s">
        <v>317</v>
      </c>
      <c r="S35" s="219"/>
      <c r="T35" s="219"/>
      <c r="U35" s="220"/>
    </row>
    <row r="36" spans="2:26">
      <c r="B36" s="174" t="s">
        <v>33</v>
      </c>
      <c r="C36" s="175">
        <f>第4周明細!W12</f>
        <v>707</v>
      </c>
      <c r="D36" s="175" t="s">
        <v>9</v>
      </c>
      <c r="E36" s="188">
        <f>第4周明細!W8</f>
        <v>23</v>
      </c>
      <c r="F36" s="196" t="s">
        <v>33</v>
      </c>
      <c r="G36" s="197">
        <f>第4周明細!W20</f>
        <v>693</v>
      </c>
      <c r="H36" s="197" t="s">
        <v>9</v>
      </c>
      <c r="I36" s="197">
        <f>第4周明細!W16</f>
        <v>23</v>
      </c>
      <c r="J36" s="197" t="s">
        <v>33</v>
      </c>
      <c r="K36" s="197">
        <f>第4周明細!W28</f>
        <v>717</v>
      </c>
      <c r="L36" s="197" t="s">
        <v>9</v>
      </c>
      <c r="M36" s="197">
        <f>第4周明細!W24</f>
        <v>25</v>
      </c>
      <c r="N36" s="197" t="s">
        <v>33</v>
      </c>
      <c r="O36" s="197" t="str">
        <f>第4周明細!W36</f>
        <v>854.0K</v>
      </c>
      <c r="P36" s="197" t="s">
        <v>9</v>
      </c>
      <c r="Q36" s="198">
        <f>第4周明細!W32</f>
        <v>23</v>
      </c>
      <c r="R36" s="196" t="s">
        <v>33</v>
      </c>
      <c r="S36" s="197">
        <f>第4周明細!W44</f>
        <v>715</v>
      </c>
      <c r="T36" s="197" t="s">
        <v>9</v>
      </c>
      <c r="U36" s="199">
        <f>第4周明細!W40</f>
        <v>25</v>
      </c>
    </row>
    <row r="37" spans="2:26" ht="17.25" thickBot="1">
      <c r="B37" s="178" t="s">
        <v>7</v>
      </c>
      <c r="C37" s="179">
        <f>第4周明細!W6</f>
        <v>98</v>
      </c>
      <c r="D37" s="179" t="s">
        <v>11</v>
      </c>
      <c r="E37" s="195">
        <f>第4周明細!W10</f>
        <v>27</v>
      </c>
      <c r="F37" s="178" t="s">
        <v>7</v>
      </c>
      <c r="G37" s="179">
        <f>第4周明細!W14</f>
        <v>95</v>
      </c>
      <c r="H37" s="179" t="s">
        <v>11</v>
      </c>
      <c r="I37" s="179">
        <f>第4周明細!W18</f>
        <v>26.5</v>
      </c>
      <c r="J37" s="179" t="s">
        <v>7</v>
      </c>
      <c r="K37" s="179">
        <f>第4周明細!W22</f>
        <v>97</v>
      </c>
      <c r="L37" s="179" t="s">
        <v>11</v>
      </c>
      <c r="M37" s="179">
        <f>第4周明細!W26</f>
        <v>26</v>
      </c>
      <c r="N37" s="179" t="s">
        <v>7</v>
      </c>
      <c r="O37" s="179">
        <f>第4周明細!W30</f>
        <v>103</v>
      </c>
      <c r="P37" s="179" t="s">
        <v>11</v>
      </c>
      <c r="Q37" s="195">
        <f>第4周明細!W34</f>
        <v>26.4</v>
      </c>
      <c r="R37" s="178" t="s">
        <v>7</v>
      </c>
      <c r="S37" s="179">
        <f>第4周明細!W38</f>
        <v>95.5</v>
      </c>
      <c r="T37" s="179" t="s">
        <v>11</v>
      </c>
      <c r="U37" s="187">
        <f>第4周明細!W42</f>
        <v>27</v>
      </c>
    </row>
    <row r="38" spans="2:26" s="184" customFormat="1" ht="27.95" customHeight="1">
      <c r="B38" s="242" t="s">
        <v>246</v>
      </c>
      <c r="C38" s="239"/>
      <c r="D38" s="239"/>
      <c r="E38" s="240"/>
      <c r="F38" s="238" t="s">
        <v>247</v>
      </c>
      <c r="G38" s="239"/>
      <c r="H38" s="239"/>
      <c r="I38" s="240"/>
      <c r="J38" s="238"/>
      <c r="K38" s="239"/>
      <c r="L38" s="239"/>
      <c r="M38" s="240"/>
      <c r="N38" s="239"/>
      <c r="O38" s="239"/>
      <c r="P38" s="239"/>
      <c r="Q38" s="240"/>
      <c r="R38" s="238"/>
      <c r="S38" s="239"/>
      <c r="T38" s="239"/>
      <c r="U38" s="240"/>
    </row>
    <row r="39" spans="2:26" s="184" customFormat="1" ht="27.95" customHeight="1">
      <c r="B39" s="243" t="s">
        <v>379</v>
      </c>
      <c r="C39" s="221"/>
      <c r="D39" s="221"/>
      <c r="E39" s="229"/>
      <c r="F39" s="228" t="s">
        <v>75</v>
      </c>
      <c r="G39" s="221"/>
      <c r="H39" s="221"/>
      <c r="I39" s="229"/>
      <c r="J39" s="228"/>
      <c r="K39" s="221"/>
      <c r="L39" s="221"/>
      <c r="M39" s="229"/>
      <c r="N39" s="228"/>
      <c r="O39" s="221"/>
      <c r="P39" s="221"/>
      <c r="Q39" s="229"/>
      <c r="R39" s="228"/>
      <c r="S39" s="221"/>
      <c r="T39" s="221"/>
      <c r="U39" s="229"/>
    </row>
    <row r="40" spans="2:26" s="184" customFormat="1" ht="27.95" customHeight="1">
      <c r="B40" s="244" t="s">
        <v>259</v>
      </c>
      <c r="C40" s="213"/>
      <c r="D40" s="213"/>
      <c r="E40" s="214"/>
      <c r="F40" s="233" t="s">
        <v>323</v>
      </c>
      <c r="G40" s="213"/>
      <c r="H40" s="213"/>
      <c r="I40" s="214"/>
      <c r="J40" s="270"/>
      <c r="K40" s="271"/>
      <c r="L40" s="271"/>
      <c r="M40" s="272"/>
      <c r="N40" s="270"/>
      <c r="O40" s="271"/>
      <c r="P40" s="271"/>
      <c r="Q40" s="272"/>
      <c r="R40" s="213"/>
      <c r="S40" s="213"/>
      <c r="T40" s="213"/>
      <c r="U40" s="214"/>
    </row>
    <row r="41" spans="2:26" s="184" customFormat="1" ht="27.95" customHeight="1">
      <c r="B41" s="243" t="s">
        <v>325</v>
      </c>
      <c r="C41" s="221"/>
      <c r="D41" s="221"/>
      <c r="E41" s="229"/>
      <c r="F41" s="228" t="s">
        <v>260</v>
      </c>
      <c r="G41" s="221"/>
      <c r="H41" s="221"/>
      <c r="I41" s="229"/>
      <c r="J41" s="270"/>
      <c r="K41" s="271"/>
      <c r="L41" s="271"/>
      <c r="M41" s="272"/>
      <c r="N41" s="270"/>
      <c r="O41" s="271"/>
      <c r="P41" s="271"/>
      <c r="Q41" s="272"/>
      <c r="R41" s="221"/>
      <c r="S41" s="221"/>
      <c r="T41" s="221"/>
      <c r="U41" s="229"/>
    </row>
    <row r="42" spans="2:26" s="184" customFormat="1" ht="27.95" customHeight="1">
      <c r="B42" s="246" t="s">
        <v>293</v>
      </c>
      <c r="C42" s="224"/>
      <c r="D42" s="224"/>
      <c r="E42" s="237"/>
      <c r="F42" s="228" t="s">
        <v>324</v>
      </c>
      <c r="G42" s="221"/>
      <c r="H42" s="221"/>
      <c r="I42" s="229"/>
      <c r="J42" s="270"/>
      <c r="K42" s="271"/>
      <c r="L42" s="271"/>
      <c r="M42" s="272"/>
      <c r="N42" s="270"/>
      <c r="O42" s="271"/>
      <c r="P42" s="271"/>
      <c r="Q42" s="272"/>
      <c r="R42" s="221"/>
      <c r="S42" s="221"/>
      <c r="T42" s="221"/>
      <c r="U42" s="229"/>
    </row>
    <row r="43" spans="2:26" s="184" customFormat="1" ht="27.95" customHeight="1">
      <c r="B43" s="247" t="s">
        <v>161</v>
      </c>
      <c r="C43" s="216"/>
      <c r="D43" s="216"/>
      <c r="E43" s="217"/>
      <c r="F43" s="215" t="s">
        <v>162</v>
      </c>
      <c r="G43" s="216"/>
      <c r="H43" s="216"/>
      <c r="I43" s="217"/>
      <c r="J43" s="215"/>
      <c r="K43" s="216"/>
      <c r="L43" s="216"/>
      <c r="M43" s="217"/>
      <c r="N43" s="215"/>
      <c r="O43" s="216"/>
      <c r="P43" s="216"/>
      <c r="Q43" s="217"/>
      <c r="R43" s="215"/>
      <c r="S43" s="216"/>
      <c r="T43" s="216"/>
      <c r="U43" s="217"/>
    </row>
    <row r="44" spans="2:26" s="184" customFormat="1" ht="27.95" customHeight="1" thickBot="1">
      <c r="B44" s="245" t="s">
        <v>163</v>
      </c>
      <c r="C44" s="219"/>
      <c r="D44" s="219"/>
      <c r="E44" s="220"/>
      <c r="F44" s="218" t="s">
        <v>112</v>
      </c>
      <c r="G44" s="219"/>
      <c r="H44" s="219"/>
      <c r="I44" s="220"/>
      <c r="J44" s="218"/>
      <c r="K44" s="219"/>
      <c r="L44" s="219"/>
      <c r="M44" s="220"/>
      <c r="N44" s="218"/>
      <c r="O44" s="219"/>
      <c r="P44" s="219"/>
      <c r="Q44" s="220"/>
      <c r="R44" s="219"/>
      <c r="S44" s="219"/>
      <c r="T44" s="219"/>
      <c r="U44" s="220"/>
    </row>
    <row r="45" spans="2:26">
      <c r="B45" s="197" t="s">
        <v>33</v>
      </c>
      <c r="C45" s="197">
        <f>第5週明細!W12</f>
        <v>716.5</v>
      </c>
      <c r="D45" s="197" t="s">
        <v>9</v>
      </c>
      <c r="E45" s="199">
        <f>第5週明細!W8</f>
        <v>24.5</v>
      </c>
      <c r="F45" s="175" t="s">
        <v>292</v>
      </c>
      <c r="G45" s="175">
        <f>第5週明細!W20</f>
        <v>731.5</v>
      </c>
      <c r="H45" s="175" t="s">
        <v>9</v>
      </c>
      <c r="I45" s="175">
        <f>第5週明細!W16</f>
        <v>23.5</v>
      </c>
      <c r="J45" s="175"/>
      <c r="K45" s="175"/>
      <c r="L45" s="175"/>
      <c r="M45" s="175"/>
      <c r="N45" s="175" t="s">
        <v>33</v>
      </c>
      <c r="O45" s="175">
        <f>第1週明細!W72</f>
        <v>0</v>
      </c>
      <c r="P45" s="175" t="s">
        <v>9</v>
      </c>
      <c r="Q45" s="176">
        <f>第1週明細!W68</f>
        <v>0</v>
      </c>
      <c r="R45" s="196"/>
      <c r="S45" s="197"/>
      <c r="T45" s="197"/>
      <c r="U45" s="199"/>
    </row>
    <row r="46" spans="2:26" ht="17.25" thickBot="1">
      <c r="B46" s="203" t="s">
        <v>7</v>
      </c>
      <c r="C46" s="203">
        <f>第5週明細!W6</f>
        <v>97</v>
      </c>
      <c r="D46" s="203" t="s">
        <v>11</v>
      </c>
      <c r="E46" s="204">
        <f>第5週明細!W10</f>
        <v>27</v>
      </c>
      <c r="F46" s="179" t="s">
        <v>7</v>
      </c>
      <c r="G46" s="179">
        <f>第5週明細!W14</f>
        <v>103</v>
      </c>
      <c r="H46" s="179" t="s">
        <v>11</v>
      </c>
      <c r="I46" s="179">
        <f>第5週明細!W18</f>
        <v>27</v>
      </c>
      <c r="J46" s="179"/>
      <c r="K46" s="179"/>
      <c r="L46" s="179"/>
      <c r="M46" s="179"/>
      <c r="N46" s="179" t="s">
        <v>7</v>
      </c>
      <c r="O46" s="179">
        <f>第1週明細!W66</f>
        <v>0</v>
      </c>
      <c r="P46" s="179" t="s">
        <v>11</v>
      </c>
      <c r="Q46" s="187">
        <f>第1週明細!W70</f>
        <v>0</v>
      </c>
      <c r="R46" s="202"/>
      <c r="S46" s="203"/>
      <c r="T46" s="203"/>
      <c r="U46" s="204"/>
    </row>
  </sheetData>
  <mergeCells count="174">
    <mergeCell ref="B40:E40"/>
    <mergeCell ref="F40:I40"/>
    <mergeCell ref="R40:U40"/>
    <mergeCell ref="B41:E41"/>
    <mergeCell ref="F41:I41"/>
    <mergeCell ref="R41:U41"/>
    <mergeCell ref="J40:M42"/>
    <mergeCell ref="N40:Q42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1:M1"/>
    <mergeCell ref="R30:U30"/>
    <mergeCell ref="R25:U25"/>
    <mergeCell ref="N25:Q25"/>
    <mergeCell ref="B2:E2"/>
    <mergeCell ref="B22:E22"/>
    <mergeCell ref="J6:M6"/>
    <mergeCell ref="N6:Q6"/>
    <mergeCell ref="F3:I3"/>
    <mergeCell ref="N11:Q11"/>
    <mergeCell ref="F14:I14"/>
    <mergeCell ref="J14:M14"/>
    <mergeCell ref="B16:E16"/>
    <mergeCell ref="F16:I16"/>
    <mergeCell ref="N22:Q22"/>
    <mergeCell ref="N13:Q13"/>
    <mergeCell ref="N7:Q7"/>
    <mergeCell ref="J26:M26"/>
    <mergeCell ref="N26:Q26"/>
    <mergeCell ref="R26:U26"/>
    <mergeCell ref="N14:Q14"/>
    <mergeCell ref="J20:M20"/>
    <mergeCell ref="N20:Q20"/>
    <mergeCell ref="J13:M13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F8:I8"/>
    <mergeCell ref="J8:M8"/>
    <mergeCell ref="N8:Q8"/>
    <mergeCell ref="R8:U8"/>
    <mergeCell ref="F7:I7"/>
    <mergeCell ref="J7:M7"/>
    <mergeCell ref="R14:U14"/>
    <mergeCell ref="R15:U15"/>
    <mergeCell ref="R12:U12"/>
    <mergeCell ref="R13:U13"/>
    <mergeCell ref="R11:U11"/>
    <mergeCell ref="R6:U6"/>
    <mergeCell ref="J12:M12"/>
    <mergeCell ref="N12:Q12"/>
    <mergeCell ref="J11:M11"/>
    <mergeCell ref="J16:M16"/>
    <mergeCell ref="R7:U7"/>
    <mergeCell ref="R2:U2"/>
    <mergeCell ref="R5:U5"/>
    <mergeCell ref="N4:Q4"/>
    <mergeCell ref="R4:U4"/>
    <mergeCell ref="J4:M4"/>
    <mergeCell ref="J2:M2"/>
    <mergeCell ref="J5:M5"/>
    <mergeCell ref="N2:Q2"/>
    <mergeCell ref="N5:Q5"/>
    <mergeCell ref="J3:M3"/>
    <mergeCell ref="N3:Q3"/>
    <mergeCell ref="R3:U3"/>
    <mergeCell ref="B15:E15"/>
    <mergeCell ref="F15:I15"/>
    <mergeCell ref="J15:M15"/>
    <mergeCell ref="N15:Q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N16:Q16"/>
    <mergeCell ref="N17:Q17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R31:U31"/>
    <mergeCell ref="R34:U34"/>
    <mergeCell ref="R35:U35"/>
    <mergeCell ref="J35:M35"/>
    <mergeCell ref="W33:Z33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5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16" zoomScale="60" workbookViewId="0">
      <selection activeCell="M30" sqref="M30:O34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53" t="s">
        <v>361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9.75" customHeight="1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10</v>
      </c>
      <c r="C5" s="248"/>
      <c r="D5" s="78" t="str">
        <f>'10月菜單'!B3</f>
        <v>寶島白飯+香濃巧克力卷(冷主)</v>
      </c>
      <c r="E5" s="78" t="s">
        <v>15</v>
      </c>
      <c r="F5" s="22" t="s">
        <v>16</v>
      </c>
      <c r="G5" s="78" t="str">
        <f>'10月菜單'!B4</f>
        <v>甜麵醬香回鍋肉</v>
      </c>
      <c r="H5" s="78" t="s">
        <v>17</v>
      </c>
      <c r="I5" s="22" t="s">
        <v>16</v>
      </c>
      <c r="J5" s="78" t="str">
        <f>'10月菜單'!B5</f>
        <v>太祖魷魚燒(海)</v>
      </c>
      <c r="K5" s="78" t="s">
        <v>17</v>
      </c>
      <c r="L5" s="22" t="s">
        <v>16</v>
      </c>
      <c r="M5" s="78" t="str">
        <f>'10月菜單'!B6</f>
        <v>黃金胖胖果(加)(炸)</v>
      </c>
      <c r="N5" s="78" t="s">
        <v>59</v>
      </c>
      <c r="O5" s="22" t="s">
        <v>16</v>
      </c>
      <c r="P5" s="78" t="str">
        <f>'10月菜單'!B7</f>
        <v>深色蔬菜</v>
      </c>
      <c r="Q5" s="78" t="s">
        <v>19</v>
      </c>
      <c r="R5" s="22" t="s">
        <v>16</v>
      </c>
      <c r="S5" s="78" t="str">
        <f>'10月菜單'!B8</f>
        <v>冬瓜排骨湯</v>
      </c>
      <c r="T5" s="78" t="s">
        <v>17</v>
      </c>
      <c r="U5" s="22" t="s">
        <v>16</v>
      </c>
      <c r="V5" s="249"/>
      <c r="W5" s="119" t="s">
        <v>7</v>
      </c>
      <c r="X5" s="120" t="s">
        <v>35</v>
      </c>
      <c r="Y5" s="121">
        <v>5.5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48"/>
      <c r="D6" s="113" t="s">
        <v>117</v>
      </c>
      <c r="E6" s="113"/>
      <c r="F6" s="113">
        <v>100</v>
      </c>
      <c r="G6" s="25" t="s">
        <v>348</v>
      </c>
      <c r="H6" s="25"/>
      <c r="I6" s="25">
        <v>50</v>
      </c>
      <c r="J6" s="147" t="s">
        <v>139</v>
      </c>
      <c r="K6" s="147"/>
      <c r="L6" s="147">
        <v>60</v>
      </c>
      <c r="M6" s="147" t="s">
        <v>327</v>
      </c>
      <c r="N6" s="147"/>
      <c r="O6" s="147">
        <v>30</v>
      </c>
      <c r="P6" s="113" t="str">
        <f>P5</f>
        <v>深色蔬菜</v>
      </c>
      <c r="Q6" s="113"/>
      <c r="R6" s="26">
        <v>120</v>
      </c>
      <c r="S6" s="26" t="s">
        <v>73</v>
      </c>
      <c r="T6" s="114"/>
      <c r="U6" s="114">
        <v>30</v>
      </c>
      <c r="V6" s="250"/>
      <c r="W6" s="122">
        <v>96</v>
      </c>
      <c r="X6" s="123" t="s">
        <v>36</v>
      </c>
      <c r="Y6" s="124">
        <v>2.5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2</v>
      </c>
      <c r="C7" s="248"/>
      <c r="D7" s="113" t="s">
        <v>368</v>
      </c>
      <c r="E7" s="113"/>
      <c r="F7" s="113">
        <v>30</v>
      </c>
      <c r="G7" s="113" t="s">
        <v>326</v>
      </c>
      <c r="H7" s="113"/>
      <c r="I7" s="113">
        <v>10</v>
      </c>
      <c r="J7" s="114" t="s">
        <v>63</v>
      </c>
      <c r="K7" s="148"/>
      <c r="L7" s="114">
        <v>20</v>
      </c>
      <c r="M7" s="114"/>
      <c r="N7" s="148"/>
      <c r="O7" s="114"/>
      <c r="P7" s="113"/>
      <c r="Q7" s="113"/>
      <c r="R7" s="113"/>
      <c r="S7" s="26" t="s">
        <v>134</v>
      </c>
      <c r="T7" s="114"/>
      <c r="U7" s="114">
        <v>5</v>
      </c>
      <c r="V7" s="250"/>
      <c r="W7" s="125" t="s">
        <v>9</v>
      </c>
      <c r="X7" s="126" t="s">
        <v>37</v>
      </c>
      <c r="Y7" s="124">
        <v>2.6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48"/>
      <c r="D8" s="114"/>
      <c r="E8" s="152"/>
      <c r="F8" s="113"/>
      <c r="G8" s="113" t="s">
        <v>63</v>
      </c>
      <c r="H8" s="149"/>
      <c r="I8" s="150">
        <v>10</v>
      </c>
      <c r="J8" s="114" t="s">
        <v>122</v>
      </c>
      <c r="K8" s="151"/>
      <c r="L8" s="114">
        <v>10</v>
      </c>
      <c r="M8" s="114"/>
      <c r="N8" s="151"/>
      <c r="O8" s="114"/>
      <c r="P8" s="113"/>
      <c r="Q8" s="149"/>
      <c r="R8" s="113"/>
      <c r="S8" s="114"/>
      <c r="T8" s="114"/>
      <c r="U8" s="114"/>
      <c r="V8" s="250"/>
      <c r="W8" s="122">
        <f>Y6*5+Y8*5+Y10*8</f>
        <v>24</v>
      </c>
      <c r="X8" s="126" t="s">
        <v>38</v>
      </c>
      <c r="Y8" s="124">
        <v>2.2999999999999998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>
      <c r="B9" s="252" t="s">
        <v>48</v>
      </c>
      <c r="C9" s="248"/>
      <c r="D9" s="113"/>
      <c r="E9" s="113"/>
      <c r="F9" s="113"/>
      <c r="G9" s="113" t="s">
        <v>62</v>
      </c>
      <c r="H9" s="152"/>
      <c r="I9" s="113">
        <v>10</v>
      </c>
      <c r="J9" s="114" t="s">
        <v>283</v>
      </c>
      <c r="K9" s="114"/>
      <c r="L9" s="114">
        <v>10</v>
      </c>
      <c r="M9" s="114"/>
      <c r="N9" s="114"/>
      <c r="O9" s="114"/>
      <c r="P9" s="113"/>
      <c r="Q9" s="149"/>
      <c r="R9" s="113"/>
      <c r="S9" s="153"/>
      <c r="T9" s="151"/>
      <c r="U9" s="114"/>
      <c r="V9" s="250"/>
      <c r="W9" s="125" t="s">
        <v>11</v>
      </c>
      <c r="X9" s="126" t="s">
        <v>39</v>
      </c>
      <c r="Y9" s="124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52"/>
      <c r="C10" s="248"/>
      <c r="D10" s="113"/>
      <c r="E10" s="113"/>
      <c r="F10" s="113"/>
      <c r="G10" s="113"/>
      <c r="H10" s="149"/>
      <c r="I10" s="113"/>
      <c r="J10" s="152" t="s">
        <v>277</v>
      </c>
      <c r="K10" s="149"/>
      <c r="L10" s="113">
        <v>10</v>
      </c>
      <c r="M10" s="152"/>
      <c r="N10" s="149"/>
      <c r="O10" s="113"/>
      <c r="P10" s="113"/>
      <c r="Q10" s="149"/>
      <c r="R10" s="113"/>
      <c r="S10" s="114"/>
      <c r="T10" s="151"/>
      <c r="U10" s="114"/>
      <c r="V10" s="250"/>
      <c r="W10" s="122">
        <v>26.5</v>
      </c>
      <c r="X10" s="127" t="s">
        <v>40</v>
      </c>
      <c r="Y10" s="124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49</v>
      </c>
      <c r="C11" s="85"/>
      <c r="D11" s="113"/>
      <c r="E11" s="149"/>
      <c r="F11" s="113"/>
      <c r="G11" s="153"/>
      <c r="H11" s="149"/>
      <c r="I11" s="113"/>
      <c r="J11" s="113"/>
      <c r="K11" s="149"/>
      <c r="L11" s="149"/>
      <c r="M11" s="155"/>
      <c r="N11" s="155"/>
      <c r="O11" s="25"/>
      <c r="P11" s="113"/>
      <c r="Q11" s="149"/>
      <c r="R11" s="113"/>
      <c r="S11" s="113"/>
      <c r="T11" s="113"/>
      <c r="U11" s="113"/>
      <c r="V11" s="250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22">
        <f>W6*4+W8*9+W10*4</f>
        <v>706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>
      <c r="B13" s="77">
        <v>10</v>
      </c>
      <c r="C13" s="248"/>
      <c r="D13" s="78" t="str">
        <f>'10月菜單'!F3</f>
        <v>地瓜飯</v>
      </c>
      <c r="E13" s="78" t="s">
        <v>15</v>
      </c>
      <c r="F13" s="78"/>
      <c r="G13" s="78" t="str">
        <f>'10月菜單'!F4</f>
        <v>蔥燒豬里肌</v>
      </c>
      <c r="H13" s="78" t="s">
        <v>125</v>
      </c>
      <c r="I13" s="78"/>
      <c r="J13" s="78" t="str">
        <f>'10月菜單'!F5</f>
        <v>咖哩雞丁</v>
      </c>
      <c r="K13" s="78" t="s">
        <v>17</v>
      </c>
      <c r="L13" s="78"/>
      <c r="M13" s="78" t="str">
        <f>'10月菜單'!F6</f>
        <v>xo醬蘿蔔糕(冷主)</v>
      </c>
      <c r="N13" s="78" t="s">
        <v>15</v>
      </c>
      <c r="O13" s="78"/>
      <c r="P13" s="78" t="str">
        <f>'10月菜單'!F7</f>
        <v>淺色蔬菜</v>
      </c>
      <c r="Q13" s="78" t="s">
        <v>19</v>
      </c>
      <c r="R13" s="78"/>
      <c r="S13" s="78" t="str">
        <f>'10月菜單'!F8</f>
        <v>三絲湯+產履豆奶</v>
      </c>
      <c r="T13" s="78" t="s">
        <v>17</v>
      </c>
      <c r="U13" s="78"/>
      <c r="V13" s="249" t="s">
        <v>338</v>
      </c>
      <c r="W13" s="119" t="s">
        <v>7</v>
      </c>
      <c r="X13" s="120" t="s">
        <v>35</v>
      </c>
      <c r="Y13" s="121">
        <v>5.3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48"/>
      <c r="D14" s="114" t="s">
        <v>117</v>
      </c>
      <c r="E14" s="114"/>
      <c r="F14" s="114">
        <v>80</v>
      </c>
      <c r="G14" s="113" t="s">
        <v>124</v>
      </c>
      <c r="H14" s="113"/>
      <c r="I14" s="113">
        <v>50</v>
      </c>
      <c r="J14" s="25" t="s">
        <v>94</v>
      </c>
      <c r="K14" s="25"/>
      <c r="L14" s="25">
        <v>40</v>
      </c>
      <c r="M14" s="25" t="s">
        <v>214</v>
      </c>
      <c r="N14" s="25"/>
      <c r="O14" s="25">
        <v>30</v>
      </c>
      <c r="P14" s="113" t="str">
        <f>P13</f>
        <v>淺色蔬菜</v>
      </c>
      <c r="Q14" s="113"/>
      <c r="R14" s="26">
        <v>130</v>
      </c>
      <c r="S14" s="113" t="s">
        <v>127</v>
      </c>
      <c r="T14" s="113"/>
      <c r="U14" s="113">
        <v>20</v>
      </c>
      <c r="V14" s="250"/>
      <c r="W14" s="122">
        <v>103</v>
      </c>
      <c r="X14" s="123" t="s">
        <v>36</v>
      </c>
      <c r="Y14" s="124">
        <v>2.2999999999999998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3</v>
      </c>
      <c r="C15" s="248"/>
      <c r="D15" s="114" t="s">
        <v>349</v>
      </c>
      <c r="E15" s="114"/>
      <c r="F15" s="114">
        <v>55</v>
      </c>
      <c r="G15" s="113"/>
      <c r="H15" s="113"/>
      <c r="I15" s="113"/>
      <c r="J15" s="25" t="s">
        <v>284</v>
      </c>
      <c r="K15" s="25"/>
      <c r="L15" s="25">
        <v>10</v>
      </c>
      <c r="M15" s="26"/>
      <c r="N15" s="155"/>
      <c r="O15" s="25"/>
      <c r="P15" s="113"/>
      <c r="Q15" s="113"/>
      <c r="R15" s="113"/>
      <c r="S15" s="25" t="s">
        <v>132</v>
      </c>
      <c r="T15" s="113"/>
      <c r="U15" s="113">
        <v>10</v>
      </c>
      <c r="V15" s="250"/>
      <c r="W15" s="125" t="s">
        <v>9</v>
      </c>
      <c r="X15" s="126" t="s">
        <v>37</v>
      </c>
      <c r="Y15" s="124">
        <v>2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>
      <c r="B16" s="80" t="s">
        <v>10</v>
      </c>
      <c r="C16" s="248"/>
      <c r="D16" s="114"/>
      <c r="E16" s="114"/>
      <c r="F16" s="114"/>
      <c r="G16" s="113"/>
      <c r="H16" s="149"/>
      <c r="I16" s="113"/>
      <c r="J16" s="26" t="s">
        <v>285</v>
      </c>
      <c r="K16" s="155"/>
      <c r="L16" s="25">
        <v>20</v>
      </c>
      <c r="M16" s="26"/>
      <c r="N16" s="26"/>
      <c r="O16" s="26"/>
      <c r="P16" s="113"/>
      <c r="Q16" s="149"/>
      <c r="R16" s="113"/>
      <c r="S16" s="113" t="s">
        <v>133</v>
      </c>
      <c r="T16" s="156"/>
      <c r="U16" s="113">
        <v>5</v>
      </c>
      <c r="V16" s="250"/>
      <c r="W16" s="122">
        <f>Y14*5+Y16*5+Y18*8</f>
        <v>24</v>
      </c>
      <c r="X16" s="126" t="s">
        <v>38</v>
      </c>
      <c r="Y16" s="124">
        <v>2.5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>
      <c r="B17" s="252" t="s">
        <v>50</v>
      </c>
      <c r="C17" s="248"/>
      <c r="D17" s="149"/>
      <c r="E17" s="149"/>
      <c r="F17" s="113"/>
      <c r="G17" s="113"/>
      <c r="H17" s="149"/>
      <c r="I17" s="113"/>
      <c r="J17" s="26" t="s">
        <v>286</v>
      </c>
      <c r="K17" s="26"/>
      <c r="L17" s="26">
        <v>10</v>
      </c>
      <c r="M17" s="114"/>
      <c r="N17" s="114"/>
      <c r="O17" s="114"/>
      <c r="P17" s="113"/>
      <c r="Q17" s="149"/>
      <c r="R17" s="113"/>
      <c r="S17" s="114"/>
      <c r="T17" s="151"/>
      <c r="U17" s="114"/>
      <c r="V17" s="250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52"/>
      <c r="C18" s="248"/>
      <c r="D18" s="149"/>
      <c r="E18" s="149"/>
      <c r="F18" s="113"/>
      <c r="G18" s="150"/>
      <c r="H18" s="149"/>
      <c r="I18" s="113"/>
      <c r="J18" s="153"/>
      <c r="K18" s="149"/>
      <c r="L18" s="113"/>
      <c r="M18" s="114"/>
      <c r="N18" s="152"/>
      <c r="O18" s="113"/>
      <c r="P18" s="113"/>
      <c r="Q18" s="149"/>
      <c r="R18" s="113"/>
      <c r="S18" s="153"/>
      <c r="T18" s="149"/>
      <c r="U18" s="113"/>
      <c r="V18" s="250"/>
      <c r="W18" s="122">
        <v>27</v>
      </c>
      <c r="X18" s="127" t="s">
        <v>40</v>
      </c>
      <c r="Y18" s="124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49</v>
      </c>
      <c r="C19" s="85"/>
      <c r="D19" s="149"/>
      <c r="E19" s="149"/>
      <c r="F19" s="113"/>
      <c r="G19" s="11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0"/>
      <c r="W19" s="125" t="s">
        <v>227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22">
        <f>W14*4+W16*9+W18*4</f>
        <v>736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>
      <c r="B21" s="77">
        <v>10</v>
      </c>
      <c r="C21" s="248"/>
      <c r="D21" s="78" t="str">
        <f>'10月菜單'!J3</f>
        <v>寶島白飯</v>
      </c>
      <c r="E21" s="21" t="s">
        <v>15</v>
      </c>
      <c r="F21" s="78"/>
      <c r="G21" s="78" t="str">
        <f>'10月菜單'!J4</f>
        <v>泰式咕咕雞</v>
      </c>
      <c r="H21" s="78" t="s">
        <v>58</v>
      </c>
      <c r="I21" s="78"/>
      <c r="J21" s="78" t="str">
        <f>'10月菜單'!J5</f>
        <v>蕃茄蛋豆腐(豆)</v>
      </c>
      <c r="K21" s="78" t="s">
        <v>17</v>
      </c>
      <c r="L21" s="78"/>
      <c r="M21" s="78" t="str">
        <f>'10月菜單'!J6</f>
        <v>沙嗲四季豆炒菇</v>
      </c>
      <c r="N21" s="78" t="s">
        <v>18</v>
      </c>
      <c r="O21" s="78"/>
      <c r="P21" s="78" t="str">
        <f>'10月菜單'!J7</f>
        <v>深色蔬菜</v>
      </c>
      <c r="Q21" s="78" t="s">
        <v>19</v>
      </c>
      <c r="R21" s="78"/>
      <c r="S21" s="78" t="str">
        <f>'10月菜單'!J8</f>
        <v>海芽蛋花湯</v>
      </c>
      <c r="T21" s="78" t="s">
        <v>17</v>
      </c>
      <c r="U21" s="78"/>
      <c r="V21" s="249"/>
      <c r="W21" s="119" t="s">
        <v>7</v>
      </c>
      <c r="X21" s="120" t="s">
        <v>35</v>
      </c>
      <c r="Y21" s="138">
        <v>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48"/>
      <c r="D22" s="114" t="s">
        <v>117</v>
      </c>
      <c r="E22" s="114"/>
      <c r="F22" s="114">
        <v>100</v>
      </c>
      <c r="G22" s="26" t="s">
        <v>68</v>
      </c>
      <c r="H22" s="25"/>
      <c r="I22" s="26">
        <v>50</v>
      </c>
      <c r="J22" s="163" t="s">
        <v>129</v>
      </c>
      <c r="K22" s="113" t="s">
        <v>288</v>
      </c>
      <c r="L22" s="113">
        <v>40</v>
      </c>
      <c r="M22" s="114" t="s">
        <v>279</v>
      </c>
      <c r="N22" s="114"/>
      <c r="O22" s="114">
        <v>50</v>
      </c>
      <c r="P22" s="26" t="str">
        <f>P21</f>
        <v>深色蔬菜</v>
      </c>
      <c r="Q22" s="26"/>
      <c r="R22" s="26">
        <v>120</v>
      </c>
      <c r="S22" s="26" t="s">
        <v>130</v>
      </c>
      <c r="T22" s="114"/>
      <c r="U22" s="114">
        <v>1</v>
      </c>
      <c r="V22" s="250"/>
      <c r="W22" s="122">
        <v>95</v>
      </c>
      <c r="X22" s="123" t="s">
        <v>36</v>
      </c>
      <c r="Y22" s="139">
        <v>2.4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>
        <v>4</v>
      </c>
      <c r="C23" s="248"/>
      <c r="D23" s="114"/>
      <c r="E23" s="114"/>
      <c r="F23" s="114"/>
      <c r="G23" s="26" t="s">
        <v>220</v>
      </c>
      <c r="H23" s="26"/>
      <c r="I23" s="26">
        <v>20</v>
      </c>
      <c r="J23" s="25" t="s">
        <v>268</v>
      </c>
      <c r="K23" s="113"/>
      <c r="L23" s="113">
        <v>20</v>
      </c>
      <c r="M23" s="114" t="s">
        <v>275</v>
      </c>
      <c r="N23" s="114"/>
      <c r="O23" s="114">
        <v>10</v>
      </c>
      <c r="P23" s="26"/>
      <c r="Q23" s="26"/>
      <c r="R23" s="26"/>
      <c r="S23" s="26" t="s">
        <v>126</v>
      </c>
      <c r="T23" s="114"/>
      <c r="U23" s="114">
        <v>5</v>
      </c>
      <c r="V23" s="250"/>
      <c r="W23" s="125" t="s">
        <v>9</v>
      </c>
      <c r="X23" s="126" t="s">
        <v>37</v>
      </c>
      <c r="Y23" s="139">
        <v>2.5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>
      <c r="B24" s="80" t="s">
        <v>10</v>
      </c>
      <c r="C24" s="248"/>
      <c r="D24" s="114"/>
      <c r="E24" s="114"/>
      <c r="F24" s="114"/>
      <c r="G24" s="26" t="s">
        <v>221</v>
      </c>
      <c r="H24" s="84"/>
      <c r="I24" s="26">
        <v>10</v>
      </c>
      <c r="J24" s="114" t="s">
        <v>282</v>
      </c>
      <c r="K24" s="114"/>
      <c r="L24" s="113">
        <v>20</v>
      </c>
      <c r="M24" s="114" t="s">
        <v>280</v>
      </c>
      <c r="N24" s="114"/>
      <c r="O24" s="114">
        <v>10</v>
      </c>
      <c r="P24" s="26"/>
      <c r="Q24" s="84"/>
      <c r="R24" s="26"/>
      <c r="S24" s="26"/>
      <c r="T24" s="84"/>
      <c r="U24" s="26"/>
      <c r="V24" s="250"/>
      <c r="W24" s="122">
        <f>Y22*5+Y24*5+Y26*8</f>
        <v>24</v>
      </c>
      <c r="X24" s="126" t="s">
        <v>38</v>
      </c>
      <c r="Y24" s="139">
        <v>2.4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52" t="s">
        <v>51</v>
      </c>
      <c r="C25" s="248"/>
      <c r="D25" s="114"/>
      <c r="E25" s="114"/>
      <c r="F25" s="114"/>
      <c r="G25" s="26"/>
      <c r="H25" s="84"/>
      <c r="I25" s="26"/>
      <c r="J25" s="114"/>
      <c r="K25" s="114"/>
      <c r="L25" s="114"/>
      <c r="M25" s="114" t="s">
        <v>281</v>
      </c>
      <c r="N25" s="114"/>
      <c r="O25" s="114">
        <v>10</v>
      </c>
      <c r="P25" s="26"/>
      <c r="Q25" s="84"/>
      <c r="R25" s="26"/>
      <c r="S25" s="26"/>
      <c r="T25" s="84"/>
      <c r="U25" s="26"/>
      <c r="V25" s="250"/>
      <c r="W25" s="125" t="s">
        <v>11</v>
      </c>
      <c r="X25" s="126" t="s">
        <v>39</v>
      </c>
      <c r="Y25" s="139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52"/>
      <c r="C26" s="248"/>
      <c r="D26" s="114"/>
      <c r="E26" s="114"/>
      <c r="F26" s="114"/>
      <c r="G26" s="211"/>
      <c r="H26" s="84"/>
      <c r="I26" s="26"/>
      <c r="J26" s="153"/>
      <c r="K26" s="26"/>
      <c r="L26" s="26"/>
      <c r="M26" s="26"/>
      <c r="N26" s="84"/>
      <c r="O26" s="26"/>
      <c r="P26" s="26"/>
      <c r="Q26" s="84"/>
      <c r="R26" s="26"/>
      <c r="S26" s="26"/>
      <c r="T26" s="84"/>
      <c r="U26" s="26"/>
      <c r="V26" s="250"/>
      <c r="W26" s="122">
        <v>26</v>
      </c>
      <c r="X26" s="127" t="s">
        <v>40</v>
      </c>
      <c r="Y26" s="139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49</v>
      </c>
      <c r="C27" s="95"/>
      <c r="D27" s="114"/>
      <c r="E27" s="114"/>
      <c r="F27" s="114"/>
      <c r="G27" s="26"/>
      <c r="H27" s="84"/>
      <c r="I27" s="26"/>
      <c r="J27" s="162"/>
      <c r="K27" s="30"/>
      <c r="L27" s="25"/>
      <c r="M27" s="26"/>
      <c r="N27" s="84"/>
      <c r="O27" s="26"/>
      <c r="P27" s="26"/>
      <c r="Q27" s="84"/>
      <c r="R27" s="26"/>
      <c r="S27" s="26"/>
      <c r="T27" s="84"/>
      <c r="U27" s="26"/>
      <c r="V27" s="250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>
      <c r="B28" s="116"/>
      <c r="C28" s="96"/>
      <c r="D28" s="114"/>
      <c r="E28" s="114"/>
      <c r="F28" s="114"/>
      <c r="G28" s="26"/>
      <c r="H28" s="84"/>
      <c r="I28" s="26"/>
      <c r="J28" s="162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700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7.95" customHeight="1">
      <c r="B29" s="77">
        <v>10</v>
      </c>
      <c r="C29" s="248"/>
      <c r="D29" s="78" t="str">
        <f>'10月菜單'!N3</f>
        <v>糙米飯</v>
      </c>
      <c r="E29" s="78" t="s">
        <v>55</v>
      </c>
      <c r="F29" s="78"/>
      <c r="G29" s="78" t="str">
        <f>'10月菜單'!N4</f>
        <v>香酥魚排(炸)(海)</v>
      </c>
      <c r="H29" s="78" t="s">
        <v>59</v>
      </c>
      <c r="I29" s="78"/>
      <c r="J29" s="78" t="str">
        <f>'10月菜單'!N5</f>
        <v>東坡燒肉(醃)</v>
      </c>
      <c r="K29" s="78" t="s">
        <v>17</v>
      </c>
      <c r="L29" s="78"/>
      <c r="M29" s="78" t="str">
        <f>'10月菜單'!N6</f>
        <v>螞蟻上樹</v>
      </c>
      <c r="N29" s="78" t="s">
        <v>18</v>
      </c>
      <c r="O29" s="78"/>
      <c r="P29" s="78" t="str">
        <f>'10月菜單'!N7</f>
        <v>淺色蔬菜</v>
      </c>
      <c r="Q29" s="78" t="s">
        <v>19</v>
      </c>
      <c r="R29" s="78"/>
      <c r="S29" s="78" t="str">
        <f>'10月菜單'!N8</f>
        <v>玉米濃湯(芡)</v>
      </c>
      <c r="T29" s="78" t="s">
        <v>17</v>
      </c>
      <c r="U29" s="78"/>
      <c r="V29" s="249"/>
      <c r="W29" s="119" t="s">
        <v>7</v>
      </c>
      <c r="X29" s="120" t="s">
        <v>35</v>
      </c>
      <c r="Y29" s="121">
        <v>5.3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48"/>
      <c r="D30" s="114" t="s">
        <v>61</v>
      </c>
      <c r="E30" s="114"/>
      <c r="F30" s="114">
        <v>60</v>
      </c>
      <c r="G30" s="26" t="s">
        <v>328</v>
      </c>
      <c r="H30" s="114"/>
      <c r="I30" s="114">
        <v>100</v>
      </c>
      <c r="J30" s="26" t="s">
        <v>192</v>
      </c>
      <c r="K30" s="114"/>
      <c r="L30" s="114">
        <v>40</v>
      </c>
      <c r="M30" s="114" t="s">
        <v>170</v>
      </c>
      <c r="N30" s="114"/>
      <c r="O30" s="114">
        <v>25</v>
      </c>
      <c r="P30" s="26" t="str">
        <f>P29</f>
        <v>淺色蔬菜</v>
      </c>
      <c r="Q30" s="26"/>
      <c r="R30" s="26">
        <v>120</v>
      </c>
      <c r="S30" s="114" t="s">
        <v>70</v>
      </c>
      <c r="T30" s="114"/>
      <c r="U30" s="114">
        <v>5</v>
      </c>
      <c r="V30" s="250"/>
      <c r="W30" s="122">
        <f>Y29*15+Y31*5+Y33*15+Y34*12</f>
        <v>89.5</v>
      </c>
      <c r="X30" s="123" t="s">
        <v>36</v>
      </c>
      <c r="Y30" s="124">
        <v>2.5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>
      <c r="B31" s="80">
        <v>5</v>
      </c>
      <c r="C31" s="248"/>
      <c r="D31" s="114" t="s">
        <v>131</v>
      </c>
      <c r="E31" s="114"/>
      <c r="F31" s="114">
        <v>40</v>
      </c>
      <c r="G31" s="26"/>
      <c r="H31" s="113"/>
      <c r="I31" s="113"/>
      <c r="J31" s="26" t="s">
        <v>90</v>
      </c>
      <c r="K31" s="114"/>
      <c r="L31" s="114">
        <v>20</v>
      </c>
      <c r="M31" s="114" t="s">
        <v>172</v>
      </c>
      <c r="N31" s="114"/>
      <c r="O31" s="114">
        <v>5</v>
      </c>
      <c r="P31" s="26"/>
      <c r="Q31" s="26"/>
      <c r="R31" s="26"/>
      <c r="S31" s="114" t="s">
        <v>62</v>
      </c>
      <c r="T31" s="114"/>
      <c r="U31" s="114">
        <v>5</v>
      </c>
      <c r="V31" s="250"/>
      <c r="W31" s="125" t="s">
        <v>9</v>
      </c>
      <c r="X31" s="126" t="s">
        <v>37</v>
      </c>
      <c r="Y31" s="124">
        <v>2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>
      <c r="B32" s="80" t="s">
        <v>10</v>
      </c>
      <c r="C32" s="248"/>
      <c r="D32" s="114"/>
      <c r="E32" s="114"/>
      <c r="F32" s="114"/>
      <c r="G32" s="162"/>
      <c r="H32" s="114"/>
      <c r="I32" s="114"/>
      <c r="J32" s="26"/>
      <c r="K32" s="114"/>
      <c r="L32" s="114"/>
      <c r="M32" s="114" t="s">
        <v>173</v>
      </c>
      <c r="N32" s="114"/>
      <c r="O32" s="114">
        <v>5</v>
      </c>
      <c r="P32" s="26"/>
      <c r="Q32" s="84"/>
      <c r="R32" s="26"/>
      <c r="S32" s="114" t="s">
        <v>126</v>
      </c>
      <c r="T32" s="114"/>
      <c r="U32" s="114">
        <v>5</v>
      </c>
      <c r="V32" s="250"/>
      <c r="W32" s="122">
        <f>Y30*5+Y32*5+Y34*8</f>
        <v>25</v>
      </c>
      <c r="X32" s="126" t="s">
        <v>38</v>
      </c>
      <c r="Y32" s="124">
        <v>2.5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>
      <c r="B33" s="252" t="s">
        <v>52</v>
      </c>
      <c r="C33" s="248"/>
      <c r="D33" s="152"/>
      <c r="E33" s="149"/>
      <c r="F33" s="113"/>
      <c r="G33" s="162"/>
      <c r="H33" s="159"/>
      <c r="I33" s="160"/>
      <c r="J33" s="163"/>
      <c r="K33" s="114"/>
      <c r="L33" s="114"/>
      <c r="M33" s="114" t="s">
        <v>174</v>
      </c>
      <c r="N33" s="114"/>
      <c r="O33" s="114">
        <v>8</v>
      </c>
      <c r="P33" s="26"/>
      <c r="Q33" s="84"/>
      <c r="R33" s="26"/>
      <c r="S33" s="26" t="s">
        <v>120</v>
      </c>
      <c r="T33" s="26"/>
      <c r="U33" s="26">
        <v>5</v>
      </c>
      <c r="V33" s="250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52"/>
      <c r="C34" s="248"/>
      <c r="D34" s="152"/>
      <c r="E34" s="152"/>
      <c r="F34" s="113"/>
      <c r="G34" s="193"/>
      <c r="H34" s="151"/>
      <c r="I34" s="114"/>
      <c r="J34" s="153"/>
      <c r="K34" s="114"/>
      <c r="L34" s="114"/>
      <c r="M34" s="26" t="s">
        <v>223</v>
      </c>
      <c r="N34" s="84"/>
      <c r="O34" s="26">
        <v>7</v>
      </c>
      <c r="P34" s="26"/>
      <c r="Q34" s="84"/>
      <c r="R34" s="26"/>
      <c r="S34" s="26" t="s">
        <v>121</v>
      </c>
      <c r="T34" s="84"/>
      <c r="U34" s="26">
        <v>5</v>
      </c>
      <c r="V34" s="250"/>
      <c r="W34" s="122">
        <v>27.3</v>
      </c>
      <c r="X34" s="127" t="s">
        <v>40</v>
      </c>
      <c r="Y34" s="137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49</v>
      </c>
      <c r="C35" s="85"/>
      <c r="D35" s="84"/>
      <c r="E35" s="84"/>
      <c r="F35" s="26"/>
      <c r="G35" s="26"/>
      <c r="H35" s="84"/>
      <c r="I35" s="26"/>
      <c r="J35" s="162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50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 thickBot="1">
      <c r="B36" s="115"/>
      <c r="C36" s="86"/>
      <c r="D36" s="84"/>
      <c r="E36" s="84"/>
      <c r="F36" s="26"/>
      <c r="G36" s="162"/>
      <c r="H36" s="84"/>
      <c r="I36" s="26"/>
      <c r="J36" s="162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1"/>
      <c r="W36" s="132">
        <f>W30*4+W32*9+W34*4</f>
        <v>692.2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>
      <c r="B37" s="77">
        <v>10</v>
      </c>
      <c r="C37" s="248"/>
      <c r="D37" s="78" t="str">
        <f>'10月菜單'!R3</f>
        <v>咖哩豬肉炒飯</v>
      </c>
      <c r="E37" s="78" t="s">
        <v>18</v>
      </c>
      <c r="F37" s="78"/>
      <c r="G37" s="78" t="str">
        <f>'10月菜單'!R4</f>
        <v>普羅旺斯雞排</v>
      </c>
      <c r="H37" s="78" t="s">
        <v>71</v>
      </c>
      <c r="I37" s="78"/>
      <c r="J37" s="78" t="str">
        <f>'10月菜單'!R5</f>
        <v>台式香腸(加)</v>
      </c>
      <c r="K37" s="78" t="s">
        <v>56</v>
      </c>
      <c r="L37" s="78"/>
      <c r="M37" s="78" t="str">
        <f>'10月菜單'!R6</f>
        <v>雙花炒菇</v>
      </c>
      <c r="N37" s="78" t="s">
        <v>58</v>
      </c>
      <c r="O37" s="78"/>
      <c r="P37" s="78" t="str">
        <f>'10月菜單'!R7</f>
        <v>深色蔬菜</v>
      </c>
      <c r="Q37" s="78" t="s">
        <v>19</v>
      </c>
      <c r="R37" s="78"/>
      <c r="S37" s="78" t="str">
        <f>'10月菜單'!R8</f>
        <v>蘿蔔腐皮湯(豆)</v>
      </c>
      <c r="T37" s="78" t="s">
        <v>17</v>
      </c>
      <c r="U37" s="78"/>
      <c r="V37" s="249"/>
      <c r="W37" s="119" t="s">
        <v>7</v>
      </c>
      <c r="X37" s="120" t="s">
        <v>35</v>
      </c>
      <c r="Y37" s="142">
        <v>5.2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48"/>
      <c r="D38" s="113" t="s">
        <v>175</v>
      </c>
      <c r="E38" s="113"/>
      <c r="F38" s="113">
        <v>100</v>
      </c>
      <c r="G38" s="113" t="s">
        <v>128</v>
      </c>
      <c r="H38" s="113"/>
      <c r="I38" s="113">
        <v>100</v>
      </c>
      <c r="J38" s="25" t="s">
        <v>329</v>
      </c>
      <c r="K38" s="25"/>
      <c r="L38" s="25">
        <v>40</v>
      </c>
      <c r="M38" s="25" t="s">
        <v>135</v>
      </c>
      <c r="N38" s="25"/>
      <c r="O38" s="25">
        <v>20</v>
      </c>
      <c r="P38" s="26" t="str">
        <f>P37</f>
        <v>深色蔬菜</v>
      </c>
      <c r="Q38" s="26"/>
      <c r="R38" s="26">
        <v>120</v>
      </c>
      <c r="S38" s="25" t="s">
        <v>137</v>
      </c>
      <c r="T38" s="25"/>
      <c r="U38" s="25">
        <v>40</v>
      </c>
      <c r="V38" s="250"/>
      <c r="W38" s="122">
        <v>99</v>
      </c>
      <c r="X38" s="123" t="s">
        <v>36</v>
      </c>
      <c r="Y38" s="131">
        <v>2.4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>
        <v>6</v>
      </c>
      <c r="C39" s="248"/>
      <c r="D39" s="113" t="s">
        <v>170</v>
      </c>
      <c r="E39" s="113"/>
      <c r="F39" s="113">
        <v>5</v>
      </c>
      <c r="G39" s="114"/>
      <c r="H39" s="113"/>
      <c r="I39" s="113"/>
      <c r="J39" s="25"/>
      <c r="K39" s="25"/>
      <c r="L39" s="25"/>
      <c r="M39" s="25" t="s">
        <v>136</v>
      </c>
      <c r="N39" s="25"/>
      <c r="O39" s="25">
        <v>15</v>
      </c>
      <c r="P39" s="26"/>
      <c r="Q39" s="26"/>
      <c r="R39" s="26"/>
      <c r="S39" s="25" t="s">
        <v>160</v>
      </c>
      <c r="T39" s="25"/>
      <c r="U39" s="25">
        <v>10</v>
      </c>
      <c r="V39" s="250"/>
      <c r="W39" s="125" t="s">
        <v>9</v>
      </c>
      <c r="X39" s="126" t="s">
        <v>37</v>
      </c>
      <c r="Y39" s="131">
        <v>2.2000000000000002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>
      <c r="B40" s="80" t="s">
        <v>10</v>
      </c>
      <c r="C40" s="248"/>
      <c r="D40" s="25" t="s">
        <v>171</v>
      </c>
      <c r="E40" s="113"/>
      <c r="F40" s="113">
        <v>25</v>
      </c>
      <c r="G40" s="113"/>
      <c r="H40" s="113"/>
      <c r="I40" s="113"/>
      <c r="J40" s="211"/>
      <c r="K40" s="30"/>
      <c r="L40" s="26"/>
      <c r="M40" s="25" t="s">
        <v>121</v>
      </c>
      <c r="N40" s="30"/>
      <c r="O40" s="26">
        <v>5</v>
      </c>
      <c r="P40" s="26"/>
      <c r="Q40" s="26"/>
      <c r="R40" s="26"/>
      <c r="S40" s="26" t="s">
        <v>141</v>
      </c>
      <c r="T40" s="26"/>
      <c r="U40" s="26">
        <v>5</v>
      </c>
      <c r="V40" s="250"/>
      <c r="W40" s="122">
        <f>Y38*5+Y40*5+Y42*8</f>
        <v>24.5</v>
      </c>
      <c r="X40" s="126" t="s">
        <v>38</v>
      </c>
      <c r="Y40" s="131">
        <v>2.5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>
      <c r="B41" s="252" t="s">
        <v>53</v>
      </c>
      <c r="C41" s="248"/>
      <c r="D41" s="113" t="s">
        <v>172</v>
      </c>
      <c r="E41" s="149"/>
      <c r="F41" s="113">
        <v>5</v>
      </c>
      <c r="G41" s="113"/>
      <c r="H41" s="113"/>
      <c r="I41" s="113"/>
      <c r="J41" s="162"/>
      <c r="K41" s="25"/>
      <c r="L41" s="25"/>
      <c r="M41" s="26" t="s">
        <v>123</v>
      </c>
      <c r="N41" s="161"/>
      <c r="O41" s="26">
        <v>5</v>
      </c>
      <c r="P41" s="26"/>
      <c r="Q41" s="26"/>
      <c r="R41" s="26"/>
      <c r="S41" s="162"/>
      <c r="T41" s="84"/>
      <c r="U41" s="26"/>
      <c r="V41" s="250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52"/>
      <c r="C42" s="248"/>
      <c r="D42" s="113" t="s">
        <v>177</v>
      </c>
      <c r="E42" s="149"/>
      <c r="F42" s="113">
        <v>5</v>
      </c>
      <c r="G42" s="113"/>
      <c r="H42" s="149"/>
      <c r="I42" s="113"/>
      <c r="J42" s="113"/>
      <c r="K42" s="149"/>
      <c r="L42" s="114"/>
      <c r="M42" s="163"/>
      <c r="N42" s="84"/>
      <c r="O42" s="26"/>
      <c r="P42" s="26"/>
      <c r="Q42" s="84"/>
      <c r="R42" s="26"/>
      <c r="S42" s="162"/>
      <c r="T42" s="161"/>
      <c r="U42" s="26"/>
      <c r="V42" s="250"/>
      <c r="W42" s="122">
        <v>27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2" ht="27.95" customHeight="1">
      <c r="B43" s="31" t="s">
        <v>49</v>
      </c>
      <c r="C43" s="85"/>
      <c r="D43" s="153"/>
      <c r="E43" s="149"/>
      <c r="F43" s="113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50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1"/>
      <c r="W44" s="122">
        <f>W38*4+W40*9+W42*4</f>
        <v>724.5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103"/>
      <c r="AB45" s="89"/>
    </row>
    <row r="46" spans="2:32">
      <c r="B46" s="89"/>
      <c r="C46" s="94"/>
      <c r="D46" s="257"/>
      <c r="E46" s="257"/>
      <c r="F46" s="258"/>
      <c r="G46" s="258"/>
      <c r="H46" s="104"/>
      <c r="K46" s="104"/>
      <c r="N46" s="104"/>
      <c r="Q46" s="104"/>
      <c r="T46" s="104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zoomScale="60" workbookViewId="0">
      <selection activeCell="M24" sqref="M24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53" t="s">
        <v>362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13.5" customHeight="1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10</v>
      </c>
      <c r="C5" s="248"/>
      <c r="D5" s="78">
        <f>'10月菜單'!B12</f>
        <v>0</v>
      </c>
      <c r="E5" s="78" t="s">
        <v>41</v>
      </c>
      <c r="F5" s="22" t="s">
        <v>16</v>
      </c>
      <c r="G5" s="78">
        <f>'10月菜單'!B13</f>
        <v>0</v>
      </c>
      <c r="H5" s="78" t="s">
        <v>18</v>
      </c>
      <c r="I5" s="22" t="s">
        <v>16</v>
      </c>
      <c r="J5" s="78">
        <f>'10月菜單'!B14</f>
        <v>0</v>
      </c>
      <c r="K5" s="78" t="s">
        <v>18</v>
      </c>
      <c r="L5" s="22" t="s">
        <v>16</v>
      </c>
      <c r="M5" s="78">
        <f>'10月菜單'!B15</f>
        <v>0</v>
      </c>
      <c r="N5" s="78" t="s">
        <v>15</v>
      </c>
      <c r="O5" s="22" t="s">
        <v>16</v>
      </c>
      <c r="P5" s="78">
        <f>'10月菜單'!B16</f>
        <v>0</v>
      </c>
      <c r="Q5" s="78" t="s">
        <v>19</v>
      </c>
      <c r="R5" s="22" t="s">
        <v>16</v>
      </c>
      <c r="S5" s="78">
        <f>'10月菜單'!B17</f>
        <v>0</v>
      </c>
      <c r="T5" s="78" t="s">
        <v>17</v>
      </c>
      <c r="U5" s="22" t="s">
        <v>16</v>
      </c>
      <c r="V5" s="249"/>
      <c r="W5" s="144" t="s">
        <v>7</v>
      </c>
      <c r="X5" s="120" t="s">
        <v>35</v>
      </c>
      <c r="Y5" s="142"/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48"/>
      <c r="D6" s="26"/>
      <c r="E6" s="26"/>
      <c r="F6" s="26"/>
      <c r="G6" s="25"/>
      <c r="H6" s="25"/>
      <c r="I6" s="25"/>
      <c r="J6" s="25"/>
      <c r="K6" s="25"/>
      <c r="L6" s="25"/>
      <c r="M6" s="25"/>
      <c r="N6" s="25"/>
      <c r="O6" s="25"/>
      <c r="P6" s="26"/>
      <c r="Q6" s="26"/>
      <c r="R6" s="26"/>
      <c r="S6" s="25"/>
      <c r="T6" s="25"/>
      <c r="U6" s="25"/>
      <c r="V6" s="250"/>
      <c r="W6" s="145">
        <f>Y5*15+Y7*5+Y9*15+Y10*12</f>
        <v>0</v>
      </c>
      <c r="X6" s="123" t="s">
        <v>36</v>
      </c>
      <c r="Y6" s="131"/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9</v>
      </c>
      <c r="C7" s="248"/>
      <c r="D7" s="25"/>
      <c r="E7" s="25"/>
      <c r="F7" s="25"/>
      <c r="G7" s="26"/>
      <c r="H7" s="26"/>
      <c r="I7" s="26"/>
      <c r="J7" s="26"/>
      <c r="K7" s="26"/>
      <c r="L7" s="25"/>
      <c r="M7" s="26"/>
      <c r="N7" s="161"/>
      <c r="O7" s="26"/>
      <c r="P7" s="26"/>
      <c r="Q7" s="26"/>
      <c r="R7" s="26"/>
      <c r="S7" s="25"/>
      <c r="T7" s="25"/>
      <c r="U7" s="25"/>
      <c r="V7" s="250"/>
      <c r="W7" s="146" t="s">
        <v>9</v>
      </c>
      <c r="X7" s="126" t="s">
        <v>37</v>
      </c>
      <c r="Y7" s="131"/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48"/>
      <c r="D8" s="25"/>
      <c r="E8" s="25"/>
      <c r="F8" s="25"/>
      <c r="G8" s="162"/>
      <c r="H8" s="26"/>
      <c r="I8" s="26"/>
      <c r="J8" s="26"/>
      <c r="K8" s="161"/>
      <c r="L8" s="26"/>
      <c r="M8" s="26"/>
      <c r="N8" s="161"/>
      <c r="O8" s="26"/>
      <c r="P8" s="26"/>
      <c r="Q8" s="84"/>
      <c r="R8" s="26"/>
      <c r="S8" s="26"/>
      <c r="T8" s="26"/>
      <c r="U8" s="26"/>
      <c r="V8" s="250"/>
      <c r="W8" s="145">
        <f>Y6*5+Y8*5+Y10*8</f>
        <v>0</v>
      </c>
      <c r="X8" s="126" t="s">
        <v>38</v>
      </c>
      <c r="Y8" s="131"/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7.95" customHeight="1">
      <c r="B9" s="252" t="s">
        <v>48</v>
      </c>
      <c r="C9" s="248"/>
      <c r="D9" s="25"/>
      <c r="E9" s="25"/>
      <c r="F9" s="25"/>
      <c r="G9" s="162"/>
      <c r="H9" s="30"/>
      <c r="I9" s="25"/>
      <c r="J9" s="26"/>
      <c r="K9" s="161"/>
      <c r="L9" s="26"/>
      <c r="M9" s="26"/>
      <c r="N9" s="30"/>
      <c r="O9" s="25"/>
      <c r="P9" s="26"/>
      <c r="Q9" s="84"/>
      <c r="R9" s="26"/>
      <c r="S9" s="26"/>
      <c r="T9" s="84"/>
      <c r="U9" s="26"/>
      <c r="V9" s="250"/>
      <c r="W9" s="146" t="s">
        <v>11</v>
      </c>
      <c r="X9" s="126" t="s">
        <v>39</v>
      </c>
      <c r="Y9" s="131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52"/>
      <c r="C10" s="248"/>
      <c r="D10" s="25"/>
      <c r="E10" s="25"/>
      <c r="F10" s="25"/>
      <c r="G10" s="173"/>
      <c r="H10" s="30"/>
      <c r="I10" s="25"/>
      <c r="J10" s="26"/>
      <c r="K10" s="30"/>
      <c r="L10" s="25"/>
      <c r="M10" s="26"/>
      <c r="N10" s="84"/>
      <c r="O10" s="26"/>
      <c r="P10" s="26"/>
      <c r="Q10" s="84"/>
      <c r="R10" s="26"/>
      <c r="S10" s="26"/>
      <c r="T10" s="84"/>
      <c r="U10" s="26"/>
      <c r="V10" s="250"/>
      <c r="W10" s="145">
        <v>27</v>
      </c>
      <c r="X10" s="127" t="s">
        <v>40</v>
      </c>
      <c r="Y10" s="131"/>
      <c r="Z10" s="61"/>
      <c r="AA10" s="62" t="s">
        <v>29</v>
      </c>
      <c r="AE10" s="62">
        <f>AB10*15</f>
        <v>0</v>
      </c>
    </row>
    <row r="11" spans="2:32" ht="27.95" customHeight="1">
      <c r="B11" s="31" t="s">
        <v>44</v>
      </c>
      <c r="C11" s="85"/>
      <c r="D11" s="26"/>
      <c r="E11" s="84"/>
      <c r="F11" s="26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50"/>
      <c r="W11" s="146" t="s">
        <v>12</v>
      </c>
      <c r="X11" s="128"/>
      <c r="Y11" s="13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7.95" customHeight="1" thickBot="1">
      <c r="B12" s="115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45">
        <f>W6*4+W8*9+W10*4</f>
        <v>108</v>
      </c>
      <c r="X12" s="133"/>
      <c r="Y12" s="143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7.95" customHeight="1">
      <c r="B13" s="77">
        <v>10</v>
      </c>
      <c r="C13" s="248"/>
      <c r="D13" s="78">
        <f>'10月菜單'!F12</f>
        <v>0</v>
      </c>
      <c r="E13" s="78" t="s">
        <v>15</v>
      </c>
      <c r="F13" s="78"/>
      <c r="G13" s="78">
        <f>'10月菜單'!F13</f>
        <v>0</v>
      </c>
      <c r="H13" s="78" t="s">
        <v>72</v>
      </c>
      <c r="I13" s="78"/>
      <c r="J13" s="78">
        <f>'10月菜單'!F14</f>
        <v>0</v>
      </c>
      <c r="K13" s="78" t="s">
        <v>17</v>
      </c>
      <c r="L13" s="78"/>
      <c r="M13" s="169">
        <f>'10月菜單'!F15</f>
        <v>0</v>
      </c>
      <c r="N13" s="169" t="s">
        <v>72</v>
      </c>
      <c r="O13" s="169"/>
      <c r="P13" s="78">
        <f>'10月菜單'!F16</f>
        <v>0</v>
      </c>
      <c r="Q13" s="78" t="s">
        <v>19</v>
      </c>
      <c r="R13" s="78"/>
      <c r="S13" s="78">
        <f>'10月菜單'!F17</f>
        <v>0</v>
      </c>
      <c r="T13" s="78" t="s">
        <v>17</v>
      </c>
      <c r="U13" s="78"/>
      <c r="V13" s="249"/>
      <c r="W13" s="119" t="s">
        <v>7</v>
      </c>
      <c r="X13" s="120" t="s">
        <v>35</v>
      </c>
      <c r="Y13" s="121">
        <v>6.5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48"/>
      <c r="D14" s="114"/>
      <c r="E14" s="114"/>
      <c r="F14" s="11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5"/>
      <c r="T14" s="25"/>
      <c r="U14" s="25"/>
      <c r="V14" s="250"/>
      <c r="W14" s="122">
        <f>Y13*15+Y15*5+Y17*15+Y18*12</f>
        <v>107.5</v>
      </c>
      <c r="X14" s="123" t="s">
        <v>36</v>
      </c>
      <c r="Y14" s="124">
        <v>23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10</v>
      </c>
      <c r="C15" s="248"/>
      <c r="D15" s="114"/>
      <c r="E15" s="114"/>
      <c r="F15" s="114"/>
      <c r="G15" s="26"/>
      <c r="H15" s="26"/>
      <c r="I15" s="26"/>
      <c r="J15" s="26"/>
      <c r="K15" s="26"/>
      <c r="L15" s="26"/>
      <c r="M15" s="25"/>
      <c r="N15" s="155"/>
      <c r="O15" s="25"/>
      <c r="P15" s="26"/>
      <c r="Q15" s="26"/>
      <c r="R15" s="26"/>
      <c r="S15" s="25"/>
      <c r="T15" s="25"/>
      <c r="U15" s="25"/>
      <c r="V15" s="250"/>
      <c r="W15" s="125" t="s">
        <v>9</v>
      </c>
      <c r="X15" s="126" t="s">
        <v>37</v>
      </c>
      <c r="Y15" s="124">
        <v>2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7.95" customHeight="1">
      <c r="B16" s="80" t="s">
        <v>10</v>
      </c>
      <c r="C16" s="248"/>
      <c r="D16" s="114"/>
      <c r="E16" s="114"/>
      <c r="F16" s="114"/>
      <c r="G16" s="26"/>
      <c r="H16" s="84"/>
      <c r="I16" s="26"/>
      <c r="J16" s="25"/>
      <c r="K16" s="155"/>
      <c r="L16" s="25"/>
      <c r="M16" s="25"/>
      <c r="N16" s="155"/>
      <c r="O16" s="25"/>
      <c r="P16" s="26"/>
      <c r="Q16" s="84"/>
      <c r="R16" s="26"/>
      <c r="S16" s="25"/>
      <c r="T16" s="172"/>
      <c r="U16" s="25"/>
      <c r="V16" s="250"/>
      <c r="W16" s="122">
        <v>24</v>
      </c>
      <c r="X16" s="126" t="s">
        <v>38</v>
      </c>
      <c r="Y16" s="124">
        <v>2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7" ht="27.95" customHeight="1">
      <c r="B17" s="252" t="s">
        <v>43</v>
      </c>
      <c r="C17" s="248"/>
      <c r="D17" s="30"/>
      <c r="E17" s="30"/>
      <c r="F17" s="25"/>
      <c r="G17" s="25"/>
      <c r="H17" s="30"/>
      <c r="I17" s="25"/>
      <c r="J17" s="25"/>
      <c r="K17" s="155"/>
      <c r="L17" s="25"/>
      <c r="M17" s="25"/>
      <c r="N17" s="155"/>
      <c r="O17" s="25"/>
      <c r="P17" s="26"/>
      <c r="Q17" s="84"/>
      <c r="R17" s="26"/>
      <c r="S17" s="26"/>
      <c r="T17" s="84"/>
      <c r="U17" s="26"/>
      <c r="V17" s="250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7" ht="27.95" customHeight="1">
      <c r="B18" s="252"/>
      <c r="C18" s="248"/>
      <c r="D18" s="30"/>
      <c r="E18" s="30"/>
      <c r="F18" s="25"/>
      <c r="G18" s="166"/>
      <c r="H18" s="30"/>
      <c r="I18" s="25"/>
      <c r="J18" s="162"/>
      <c r="K18" s="30"/>
      <c r="L18" s="25"/>
      <c r="M18" s="26"/>
      <c r="N18" s="84"/>
      <c r="O18" s="26"/>
      <c r="P18" s="26"/>
      <c r="Q18" s="84"/>
      <c r="R18" s="26"/>
      <c r="S18" s="118"/>
      <c r="T18" s="118"/>
      <c r="U18" s="118"/>
      <c r="V18" s="250"/>
      <c r="W18" s="122">
        <v>26</v>
      </c>
      <c r="X18" s="127" t="s">
        <v>40</v>
      </c>
      <c r="Y18" s="137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7" ht="27.95" customHeight="1">
      <c r="B19" s="31" t="s">
        <v>44</v>
      </c>
      <c r="C19" s="85"/>
      <c r="D19" s="30"/>
      <c r="E19" s="30"/>
      <c r="F19" s="25"/>
      <c r="G19" s="25"/>
      <c r="H19" s="30"/>
      <c r="I19" s="25"/>
      <c r="J19" s="162"/>
      <c r="K19" s="30"/>
      <c r="L19" s="30"/>
      <c r="M19" s="113"/>
      <c r="N19" s="149"/>
      <c r="O19" s="113"/>
      <c r="P19" s="26"/>
      <c r="Q19" s="84"/>
      <c r="R19" s="26"/>
      <c r="S19" s="26"/>
      <c r="T19" s="118"/>
      <c r="U19" s="118"/>
      <c r="V19" s="250"/>
      <c r="W19" s="125" t="s">
        <v>12</v>
      </c>
      <c r="X19" s="128"/>
      <c r="Y19" s="124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7" ht="27.95" customHeight="1" thickBo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32">
        <f>W14*4+W16*9+W18*4</f>
        <v>750</v>
      </c>
      <c r="X20" s="130"/>
      <c r="Y20" s="137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7" s="79" customFormat="1" ht="27.95" customHeight="1">
      <c r="B21" s="77">
        <v>10</v>
      </c>
      <c r="C21" s="248"/>
      <c r="D21" s="78" t="str">
        <f>'10月菜單'!J12</f>
        <v>寶島白飯</v>
      </c>
      <c r="E21" s="21" t="s">
        <v>15</v>
      </c>
      <c r="F21" s="78"/>
      <c r="G21" s="78" t="str">
        <f>'10月菜單'!J13</f>
        <v>蜜汁烤雞腿</v>
      </c>
      <c r="H21" s="169" t="s">
        <v>56</v>
      </c>
      <c r="I21" s="78"/>
      <c r="J21" s="78" t="str">
        <f>'10月菜單'!J14</f>
        <v>日式壽喜燒鍋(豆)</v>
      </c>
      <c r="K21" s="78" t="s">
        <v>17</v>
      </c>
      <c r="L21" s="78"/>
      <c r="M21" s="169" t="str">
        <f>'10月菜單'!J15</f>
        <v>招牌海鮮卷(加)(海)</v>
      </c>
      <c r="N21" s="169" t="s">
        <v>56</v>
      </c>
      <c r="O21" s="169"/>
      <c r="P21" s="78" t="str">
        <f>'10月菜單'!J16</f>
        <v>深色蔬菜</v>
      </c>
      <c r="Q21" s="78" t="s">
        <v>19</v>
      </c>
      <c r="R21" s="78"/>
      <c r="S21" s="78" t="str">
        <f>'10月菜單'!J17</f>
        <v>柴香豆腐湯(豆)</v>
      </c>
      <c r="T21" s="78" t="s">
        <v>17</v>
      </c>
      <c r="U21" s="78"/>
      <c r="V21" s="249"/>
      <c r="W21" s="119" t="s">
        <v>7</v>
      </c>
      <c r="X21" s="120" t="s">
        <v>35</v>
      </c>
      <c r="Y21" s="121">
        <v>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7" s="90" customFormat="1" ht="27.75" customHeight="1">
      <c r="B22" s="80" t="s">
        <v>8</v>
      </c>
      <c r="C22" s="248"/>
      <c r="D22" s="26" t="s">
        <v>117</v>
      </c>
      <c r="E22" s="26"/>
      <c r="F22" s="26">
        <v>100</v>
      </c>
      <c r="G22" s="25" t="s">
        <v>69</v>
      </c>
      <c r="H22" s="25"/>
      <c r="I22" s="25">
        <v>100</v>
      </c>
      <c r="J22" s="25" t="s">
        <v>140</v>
      </c>
      <c r="K22" s="25"/>
      <c r="L22" s="25">
        <v>10</v>
      </c>
      <c r="M22" s="25" t="s">
        <v>147</v>
      </c>
      <c r="N22" s="25"/>
      <c r="O22" s="25">
        <v>30</v>
      </c>
      <c r="P22" s="26" t="str">
        <f>P21</f>
        <v>深色蔬菜</v>
      </c>
      <c r="Q22" s="26"/>
      <c r="R22" s="26">
        <v>120</v>
      </c>
      <c r="S22" s="26" t="s">
        <v>130</v>
      </c>
      <c r="T22" s="26"/>
      <c r="U22" s="26">
        <v>5</v>
      </c>
      <c r="V22" s="250"/>
      <c r="W22" s="122">
        <v>95</v>
      </c>
      <c r="X22" s="123" t="s">
        <v>36</v>
      </c>
      <c r="Y22" s="124">
        <v>2.6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7" s="90" customFormat="1" ht="27.95" customHeight="1">
      <c r="B23" s="80">
        <v>11</v>
      </c>
      <c r="C23" s="248"/>
      <c r="D23" s="25"/>
      <c r="E23" s="25"/>
      <c r="F23" s="25"/>
      <c r="G23" s="26"/>
      <c r="H23" s="26"/>
      <c r="I23" s="26"/>
      <c r="J23" s="25" t="s">
        <v>139</v>
      </c>
      <c r="K23" s="25"/>
      <c r="L23" s="25">
        <v>60</v>
      </c>
      <c r="M23" s="25"/>
      <c r="N23" s="25"/>
      <c r="O23" s="25"/>
      <c r="P23" s="26"/>
      <c r="Q23" s="26"/>
      <c r="R23" s="26"/>
      <c r="S23" s="26" t="s">
        <v>129</v>
      </c>
      <c r="T23" s="26" t="s">
        <v>212</v>
      </c>
      <c r="U23" s="26">
        <v>20</v>
      </c>
      <c r="V23" s="250"/>
      <c r="W23" s="125" t="s">
        <v>9</v>
      </c>
      <c r="X23" s="126" t="s">
        <v>37</v>
      </c>
      <c r="Y23" s="124">
        <v>2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7" s="90" customFormat="1" ht="27.95" customHeight="1">
      <c r="B24" s="80" t="s">
        <v>10</v>
      </c>
      <c r="C24" s="248"/>
      <c r="D24" s="25"/>
      <c r="E24" s="25"/>
      <c r="F24" s="25"/>
      <c r="G24" s="26"/>
      <c r="H24" s="84"/>
      <c r="I24" s="26"/>
      <c r="J24" s="26" t="s">
        <v>121</v>
      </c>
      <c r="K24" s="155"/>
      <c r="L24" s="25">
        <v>15</v>
      </c>
      <c r="M24" s="211"/>
      <c r="N24" s="155"/>
      <c r="O24" s="25"/>
      <c r="P24" s="26"/>
      <c r="Q24" s="84"/>
      <c r="R24" s="26"/>
      <c r="S24" s="26" t="s">
        <v>156</v>
      </c>
      <c r="T24" s="84"/>
      <c r="U24" s="26">
        <v>5</v>
      </c>
      <c r="V24" s="250"/>
      <c r="W24" s="122">
        <v>23</v>
      </c>
      <c r="X24" s="126" t="s">
        <v>38</v>
      </c>
      <c r="Y24" s="124">
        <v>2.2999999999999998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7" s="90" customFormat="1" ht="27.95" customHeight="1">
      <c r="B25" s="252" t="s">
        <v>45</v>
      </c>
      <c r="C25" s="248"/>
      <c r="D25" s="26"/>
      <c r="E25" s="26"/>
      <c r="F25" s="26"/>
      <c r="G25" s="26"/>
      <c r="H25" s="84"/>
      <c r="I25" s="26"/>
      <c r="J25" s="26" t="s">
        <v>141</v>
      </c>
      <c r="K25" s="26" t="s">
        <v>288</v>
      </c>
      <c r="L25" s="26">
        <v>5</v>
      </c>
      <c r="M25" s="161"/>
      <c r="N25" s="161"/>
      <c r="O25" s="26"/>
      <c r="P25" s="26"/>
      <c r="Q25" s="84"/>
      <c r="R25" s="26"/>
      <c r="S25" s="26"/>
      <c r="T25" s="84"/>
      <c r="U25" s="26"/>
      <c r="V25" s="250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7" s="90" customFormat="1" ht="27.95" customHeight="1">
      <c r="B26" s="252"/>
      <c r="C26" s="248"/>
      <c r="D26" s="161"/>
      <c r="E26" s="84"/>
      <c r="F26" s="26"/>
      <c r="G26" s="166"/>
      <c r="H26" s="30"/>
      <c r="I26" s="25"/>
      <c r="J26" s="161"/>
      <c r="K26" s="161"/>
      <c r="L26" s="26"/>
      <c r="M26" s="26"/>
      <c r="N26" s="84"/>
      <c r="O26" s="26"/>
      <c r="P26" s="26"/>
      <c r="Q26" s="84"/>
      <c r="R26" s="26"/>
      <c r="S26" s="26"/>
      <c r="T26" s="84"/>
      <c r="U26" s="26"/>
      <c r="V26" s="250"/>
      <c r="W26" s="122">
        <v>26.8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7" s="90" customFormat="1" ht="27.95" customHeight="1">
      <c r="B27" s="31" t="s">
        <v>44</v>
      </c>
      <c r="C27" s="95"/>
      <c r="D27" s="161"/>
      <c r="E27" s="84"/>
      <c r="F27" s="26"/>
      <c r="G27" s="26"/>
      <c r="H27" s="84"/>
      <c r="I27" s="26"/>
      <c r="J27" s="153"/>
      <c r="K27" s="84"/>
      <c r="L27" s="26"/>
      <c r="M27" s="26"/>
      <c r="N27" s="84"/>
      <c r="O27" s="26"/>
      <c r="P27" s="26"/>
      <c r="Q27" s="84"/>
      <c r="R27" s="26"/>
      <c r="S27" s="26"/>
      <c r="T27" s="84"/>
      <c r="U27" s="26"/>
      <c r="V27" s="250"/>
      <c r="W27" s="125" t="s">
        <v>12</v>
      </c>
      <c r="X27" s="128"/>
      <c r="Y27" s="12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7" s="90" customFormat="1" ht="27.95" customHeight="1" thickBot="1">
      <c r="B28" s="116"/>
      <c r="C28" s="96"/>
      <c r="D28" s="100"/>
      <c r="E28" s="100"/>
      <c r="F28" s="101"/>
      <c r="G28" s="189"/>
      <c r="H28" s="190"/>
      <c r="I28" s="189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694.2</v>
      </c>
      <c r="X28" s="130"/>
      <c r="Y28" s="124"/>
      <c r="Z28" s="88"/>
      <c r="AB28" s="97"/>
      <c r="AC28" s="98">
        <f>AC27*4/AF27</f>
        <v>0.15817029484706532</v>
      </c>
      <c r="AD28" s="98">
        <f>AD27*9/AF27</f>
        <v>0.28520253513364563</v>
      </c>
      <c r="AE28" s="98">
        <f>AE27*4/AF27</f>
        <v>0.55662717001928907</v>
      </c>
    </row>
    <row r="29" spans="2:37" s="79" customFormat="1" ht="27.95" customHeight="1">
      <c r="B29" s="77">
        <v>10</v>
      </c>
      <c r="C29" s="248"/>
      <c r="D29" s="78" t="str">
        <f>'10月菜單'!N12</f>
        <v>小米飯</v>
      </c>
      <c r="E29" s="78" t="s">
        <v>15</v>
      </c>
      <c r="F29" s="78"/>
      <c r="G29" s="191" t="str">
        <f>'10月菜單'!N13</f>
        <v>茄汁豬排</v>
      </c>
      <c r="H29" s="191" t="s">
        <v>17</v>
      </c>
      <c r="I29" s="191"/>
      <c r="J29" s="78" t="str">
        <f>'10月菜單'!N14</f>
        <v>傳家肉燥(醃)</v>
      </c>
      <c r="K29" s="78" t="s">
        <v>17</v>
      </c>
      <c r="L29" s="78"/>
      <c r="M29" s="78" t="str">
        <f>'10月菜單'!N15</f>
        <v>洋蔥炒蛋</v>
      </c>
      <c r="N29" s="78" t="s">
        <v>157</v>
      </c>
      <c r="O29" s="78"/>
      <c r="P29" s="78" t="str">
        <f>'10月菜單'!N16</f>
        <v>淺色蔬菜</v>
      </c>
      <c r="Q29" s="78" t="s">
        <v>19</v>
      </c>
      <c r="R29" s="78"/>
      <c r="S29" s="78" t="str">
        <f>'10月菜單'!N17</f>
        <v>薑絲海芽湯</v>
      </c>
      <c r="T29" s="78" t="s">
        <v>17</v>
      </c>
      <c r="U29" s="78"/>
      <c r="V29" s="249"/>
      <c r="W29" s="119" t="s">
        <v>7</v>
      </c>
      <c r="X29" s="120" t="s">
        <v>35</v>
      </c>
      <c r="Y29" s="142">
        <v>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7" ht="27.95" customHeight="1">
      <c r="B30" s="80" t="s">
        <v>8</v>
      </c>
      <c r="C30" s="248"/>
      <c r="D30" s="26" t="s">
        <v>42</v>
      </c>
      <c r="E30" s="26"/>
      <c r="F30" s="26">
        <v>60</v>
      </c>
      <c r="G30" s="207" t="s">
        <v>80</v>
      </c>
      <c r="H30" s="25"/>
      <c r="I30" s="25">
        <v>60</v>
      </c>
      <c r="J30" s="25" t="s">
        <v>143</v>
      </c>
      <c r="K30" s="113"/>
      <c r="L30" s="113">
        <v>20</v>
      </c>
      <c r="M30" s="26" t="s">
        <v>126</v>
      </c>
      <c r="N30" s="26"/>
      <c r="O30" s="26">
        <v>20</v>
      </c>
      <c r="P30" s="26" t="str">
        <f>P29</f>
        <v>淺色蔬菜</v>
      </c>
      <c r="Q30" s="26"/>
      <c r="R30" s="26">
        <v>120</v>
      </c>
      <c r="S30" s="25" t="s">
        <v>224</v>
      </c>
      <c r="T30" s="25"/>
      <c r="U30" s="25">
        <v>2</v>
      </c>
      <c r="V30" s="250"/>
      <c r="W30" s="122">
        <v>97</v>
      </c>
      <c r="X30" s="123" t="s">
        <v>36</v>
      </c>
      <c r="Y30" s="131">
        <v>2.5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7" ht="27.95" customHeight="1">
      <c r="B31" s="80">
        <v>12</v>
      </c>
      <c r="C31" s="248"/>
      <c r="D31" s="26" t="s">
        <v>96</v>
      </c>
      <c r="E31" s="26"/>
      <c r="F31" s="26">
        <v>40</v>
      </c>
      <c r="G31" s="26"/>
      <c r="H31" s="25"/>
      <c r="I31" s="25"/>
      <c r="J31" s="25" t="s">
        <v>144</v>
      </c>
      <c r="K31" s="113" t="s">
        <v>145</v>
      </c>
      <c r="L31" s="113">
        <v>20</v>
      </c>
      <c r="M31" s="26" t="s">
        <v>118</v>
      </c>
      <c r="N31" s="26"/>
      <c r="O31" s="26">
        <v>35</v>
      </c>
      <c r="P31" s="26"/>
      <c r="Q31" s="26"/>
      <c r="R31" s="26"/>
      <c r="S31" s="25" t="s">
        <v>225</v>
      </c>
      <c r="T31" s="25"/>
      <c r="U31" s="25">
        <v>1</v>
      </c>
      <c r="V31" s="250"/>
      <c r="W31" s="125" t="s">
        <v>9</v>
      </c>
      <c r="X31" s="126" t="s">
        <v>37</v>
      </c>
      <c r="Y31" s="131">
        <v>2.1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  <c r="AK31"/>
    </row>
    <row r="32" spans="2:37" ht="27.95" customHeight="1">
      <c r="B32" s="80" t="s">
        <v>10</v>
      </c>
      <c r="C32" s="248"/>
      <c r="D32" s="26"/>
      <c r="E32" s="26"/>
      <c r="F32" s="26"/>
      <c r="G32" s="162"/>
      <c r="H32" s="26"/>
      <c r="I32" s="26"/>
      <c r="J32" s="25" t="s">
        <v>62</v>
      </c>
      <c r="K32" s="149"/>
      <c r="L32" s="113">
        <v>20</v>
      </c>
      <c r="M32" s="26" t="s">
        <v>121</v>
      </c>
      <c r="N32" s="26"/>
      <c r="O32" s="26">
        <v>15</v>
      </c>
      <c r="P32" s="26"/>
      <c r="Q32" s="84"/>
      <c r="R32" s="26"/>
      <c r="S32" s="25"/>
      <c r="T32" s="172"/>
      <c r="U32" s="25"/>
      <c r="V32" s="250"/>
      <c r="W32" s="122">
        <f>Y30*5+Y32*5+Y34*8</f>
        <v>25</v>
      </c>
      <c r="X32" s="126" t="s">
        <v>38</v>
      </c>
      <c r="Y32" s="131">
        <v>2.5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  <c r="AK32"/>
    </row>
    <row r="33" spans="2:34" ht="27.95" customHeight="1">
      <c r="B33" s="252" t="s">
        <v>46</v>
      </c>
      <c r="C33" s="248"/>
      <c r="D33" s="155"/>
      <c r="E33" s="30"/>
      <c r="F33" s="25"/>
      <c r="G33" s="170"/>
      <c r="H33" s="90"/>
      <c r="I33" s="171"/>
      <c r="J33" s="25"/>
      <c r="K33" s="149"/>
      <c r="L33" s="113"/>
      <c r="M33" s="26"/>
      <c r="N33" s="84"/>
      <c r="O33" s="26"/>
      <c r="P33" s="26"/>
      <c r="Q33" s="84"/>
      <c r="R33" s="26"/>
      <c r="S33" s="25"/>
      <c r="T33" s="155"/>
      <c r="U33" s="25"/>
      <c r="V33" s="250"/>
      <c r="W33" s="125" t="s">
        <v>11</v>
      </c>
      <c r="X33" s="126" t="s">
        <v>39</v>
      </c>
      <c r="Y33" s="13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4" ht="27.95" customHeight="1">
      <c r="B34" s="252"/>
      <c r="C34" s="248"/>
      <c r="D34" s="155"/>
      <c r="E34" s="155"/>
      <c r="F34" s="25"/>
      <c r="G34" s="26"/>
      <c r="H34" s="84"/>
      <c r="I34" s="26"/>
      <c r="J34" s="162"/>
      <c r="K34" s="30"/>
      <c r="L34" s="25"/>
      <c r="M34" s="26"/>
      <c r="N34" s="161"/>
      <c r="O34" s="26"/>
      <c r="P34" s="26"/>
      <c r="Q34" s="84"/>
      <c r="R34" s="26"/>
      <c r="S34" s="25"/>
      <c r="T34" s="30"/>
      <c r="U34" s="25"/>
      <c r="V34" s="250"/>
      <c r="W34" s="122">
        <v>27</v>
      </c>
      <c r="X34" s="127" t="s">
        <v>40</v>
      </c>
      <c r="Y34" s="131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4" ht="27.95" customHeight="1">
      <c r="B35" s="31" t="s">
        <v>44</v>
      </c>
      <c r="C35" s="85"/>
      <c r="D35" s="84"/>
      <c r="E35" s="84"/>
      <c r="F35" s="26"/>
      <c r="G35" s="26"/>
      <c r="H35" s="161"/>
      <c r="I35" s="26"/>
      <c r="J35" s="162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50"/>
      <c r="W35" s="125" t="s">
        <v>12</v>
      </c>
      <c r="X35" s="128"/>
      <c r="Y35" s="131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4" ht="27.95" customHeight="1" thickBot="1">
      <c r="B36" s="115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1"/>
      <c r="W36" s="132">
        <f>W30*4+W32*9+W34*4</f>
        <v>721</v>
      </c>
      <c r="X36" s="133"/>
      <c r="Y36" s="143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4" s="79" customFormat="1" ht="27.95" customHeight="1">
      <c r="B37" s="77">
        <v>10</v>
      </c>
      <c r="C37" s="248"/>
      <c r="D37" s="78" t="str">
        <f>'10月菜單'!R12</f>
        <v>蘑菇肉醬義大利麵</v>
      </c>
      <c r="E37" s="78" t="s">
        <v>18</v>
      </c>
      <c r="F37" s="78"/>
      <c r="G37" s="78" t="str">
        <f>'10月菜單'!R13</f>
        <v>日式黃金豬排(炸)</v>
      </c>
      <c r="H37" s="78" t="s">
        <v>59</v>
      </c>
      <c r="I37" s="78"/>
      <c r="J37" s="78" t="str">
        <f>'10月菜單'!R14</f>
        <v>蜜汁翅小腿</v>
      </c>
      <c r="K37" s="78" t="s">
        <v>56</v>
      </c>
      <c r="L37" s="78"/>
      <c r="M37" s="78" t="str">
        <f>'10月菜單'!R15</f>
        <v>偽東山滷味(豆)</v>
      </c>
      <c r="N37" s="78" t="s">
        <v>17</v>
      </c>
      <c r="O37" s="78"/>
      <c r="P37" s="78" t="str">
        <f>'10月菜單'!R16</f>
        <v>深色蔬菜</v>
      </c>
      <c r="Q37" s="78" t="s">
        <v>19</v>
      </c>
      <c r="R37" s="78"/>
      <c r="S37" s="78" t="str">
        <f>'10月菜單'!R17</f>
        <v>黑糖紅豆烤奶</v>
      </c>
      <c r="T37" s="78" t="s">
        <v>17</v>
      </c>
      <c r="U37" s="78"/>
      <c r="V37" s="249"/>
      <c r="W37" s="119" t="s">
        <v>7</v>
      </c>
      <c r="X37" s="120" t="s">
        <v>35</v>
      </c>
      <c r="Y37" s="142">
        <v>5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4" ht="27.95" customHeight="1">
      <c r="B38" s="80" t="s">
        <v>8</v>
      </c>
      <c r="C38" s="248"/>
      <c r="D38" s="26" t="s">
        <v>169</v>
      </c>
      <c r="E38" s="114"/>
      <c r="F38" s="114">
        <v>100</v>
      </c>
      <c r="G38" s="26" t="s">
        <v>124</v>
      </c>
      <c r="H38" s="25"/>
      <c r="I38" s="26">
        <v>45</v>
      </c>
      <c r="J38" s="26" t="s">
        <v>354</v>
      </c>
      <c r="K38" s="26"/>
      <c r="L38" s="26">
        <v>30</v>
      </c>
      <c r="M38" s="26" t="s">
        <v>330</v>
      </c>
      <c r="N38" s="26"/>
      <c r="O38" s="26">
        <v>10</v>
      </c>
      <c r="P38" s="26" t="str">
        <f>P37</f>
        <v>深色蔬菜</v>
      </c>
      <c r="Q38" s="26"/>
      <c r="R38" s="26">
        <v>140</v>
      </c>
      <c r="S38" s="113" t="s">
        <v>336</v>
      </c>
      <c r="T38" s="113"/>
      <c r="U38" s="113">
        <v>10</v>
      </c>
      <c r="V38" s="250"/>
      <c r="W38" s="122">
        <v>98</v>
      </c>
      <c r="X38" s="123" t="s">
        <v>36</v>
      </c>
      <c r="Y38" s="131">
        <v>2.4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  <c r="AH38" s="184"/>
    </row>
    <row r="39" spans="2:34" ht="27.95" customHeight="1">
      <c r="B39" s="80">
        <v>13</v>
      </c>
      <c r="C39" s="248"/>
      <c r="D39" s="113" t="s">
        <v>170</v>
      </c>
      <c r="E39" s="113"/>
      <c r="F39" s="113">
        <v>20</v>
      </c>
      <c r="G39" s="26"/>
      <c r="H39" s="25"/>
      <c r="I39" s="25"/>
      <c r="J39" s="26"/>
      <c r="K39" s="26"/>
      <c r="L39" s="26"/>
      <c r="M39" s="25" t="s">
        <v>331</v>
      </c>
      <c r="N39" s="25"/>
      <c r="O39" s="25">
        <v>10</v>
      </c>
      <c r="P39" s="26"/>
      <c r="Q39" s="26"/>
      <c r="R39" s="26"/>
      <c r="S39" s="25" t="s">
        <v>272</v>
      </c>
      <c r="T39" s="113"/>
      <c r="U39" s="113">
        <v>10</v>
      </c>
      <c r="V39" s="250"/>
      <c r="W39" s="125" t="s">
        <v>9</v>
      </c>
      <c r="X39" s="126" t="s">
        <v>37</v>
      </c>
      <c r="Y39" s="131">
        <v>2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4" ht="27.95" customHeight="1">
      <c r="B40" s="80" t="s">
        <v>10</v>
      </c>
      <c r="C40" s="248"/>
      <c r="D40" s="113" t="s">
        <v>178</v>
      </c>
      <c r="E40" s="113"/>
      <c r="F40" s="113">
        <v>5</v>
      </c>
      <c r="G40" s="26"/>
      <c r="H40" s="25"/>
      <c r="I40" s="25"/>
      <c r="J40" s="25"/>
      <c r="K40" s="25"/>
      <c r="L40" s="25"/>
      <c r="M40" s="25" t="s">
        <v>332</v>
      </c>
      <c r="N40" s="26"/>
      <c r="O40" s="25">
        <v>10</v>
      </c>
      <c r="P40" s="26"/>
      <c r="Q40" s="26"/>
      <c r="R40" s="26"/>
      <c r="S40" s="113" t="s">
        <v>337</v>
      </c>
      <c r="T40" s="113"/>
      <c r="U40" s="113">
        <v>10</v>
      </c>
      <c r="V40" s="250"/>
      <c r="W40" s="122">
        <f>Y38*5+Y40*5+Y42*8</f>
        <v>24.5</v>
      </c>
      <c r="X40" s="126" t="s">
        <v>38</v>
      </c>
      <c r="Y40" s="131">
        <v>2.5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4" ht="27.95" customHeight="1">
      <c r="B41" s="252" t="s">
        <v>47</v>
      </c>
      <c r="C41" s="248"/>
      <c r="D41" s="113" t="s">
        <v>179</v>
      </c>
      <c r="E41" s="113"/>
      <c r="F41" s="113">
        <v>5</v>
      </c>
      <c r="G41" s="161"/>
      <c r="H41" s="25"/>
      <c r="I41" s="25"/>
      <c r="J41" s="25"/>
      <c r="K41" s="155"/>
      <c r="L41" s="25"/>
      <c r="M41" s="26" t="s">
        <v>333</v>
      </c>
      <c r="N41" s="161"/>
      <c r="O41" s="26">
        <v>10</v>
      </c>
      <c r="P41" s="26"/>
      <c r="Q41" s="26"/>
      <c r="R41" s="26"/>
      <c r="S41" s="162"/>
      <c r="T41" s="112"/>
      <c r="U41" s="110"/>
      <c r="V41" s="250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4" ht="27.95" customHeight="1">
      <c r="B42" s="252"/>
      <c r="C42" s="248"/>
      <c r="D42" s="25" t="s">
        <v>180</v>
      </c>
      <c r="E42" s="30"/>
      <c r="F42" s="26">
        <v>5</v>
      </c>
      <c r="G42" s="25"/>
      <c r="H42" s="30"/>
      <c r="I42" s="25"/>
      <c r="J42" s="25"/>
      <c r="K42" s="30"/>
      <c r="L42" s="26"/>
      <c r="M42" s="26" t="s">
        <v>334</v>
      </c>
      <c r="N42" s="84"/>
      <c r="O42" s="26">
        <v>5</v>
      </c>
      <c r="P42" s="26"/>
      <c r="Q42" s="84"/>
      <c r="R42" s="26"/>
      <c r="S42" s="162"/>
      <c r="T42" s="84"/>
      <c r="U42" s="26"/>
      <c r="V42" s="250"/>
      <c r="W42" s="122">
        <v>27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4" ht="27.95" customHeight="1">
      <c r="B43" s="31" t="s">
        <v>44</v>
      </c>
      <c r="C43" s="85"/>
      <c r="D43" s="167"/>
      <c r="E43" s="30"/>
      <c r="F43" s="25"/>
      <c r="G43" s="162"/>
      <c r="H43" s="186"/>
      <c r="I43" s="162"/>
      <c r="J43" s="162"/>
      <c r="K43" s="161"/>
      <c r="L43" s="26"/>
      <c r="M43" s="26" t="s">
        <v>335</v>
      </c>
      <c r="N43" s="84"/>
      <c r="O43" s="26">
        <v>5</v>
      </c>
      <c r="P43" s="26"/>
      <c r="Q43" s="84"/>
      <c r="R43" s="26"/>
      <c r="S43" s="26"/>
      <c r="T43" s="84"/>
      <c r="U43" s="26"/>
      <c r="V43" s="250"/>
      <c r="W43" s="125" t="s">
        <v>12</v>
      </c>
      <c r="X43" s="128"/>
      <c r="Y43" s="131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4" ht="27.95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51"/>
      <c r="W44" s="122">
        <f>W38*4+W40*9+W42*4</f>
        <v>720.5</v>
      </c>
      <c r="X44" s="133"/>
      <c r="Y44" s="143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4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103"/>
      <c r="AB45" s="89"/>
    </row>
    <row r="46" spans="2:34">
      <c r="B46" s="89"/>
      <c r="C46" s="94"/>
      <c r="D46" s="257"/>
      <c r="E46" s="257"/>
      <c r="F46" s="258"/>
      <c r="G46" s="258"/>
      <c r="H46" s="104"/>
      <c r="K46" s="104"/>
      <c r="N46" s="104"/>
      <c r="Q46" s="104"/>
      <c r="T46" s="104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B1" zoomScale="60" workbookViewId="0">
      <selection activeCell="L39" sqref="L39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6.37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>
      <c r="B1" s="253" t="s">
        <v>363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ht="16.5" customHeight="1">
      <c r="B2" s="264"/>
      <c r="C2" s="265"/>
      <c r="D2" s="265"/>
      <c r="E2" s="265"/>
      <c r="F2" s="265"/>
      <c r="G2" s="2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>
      <c r="B5" s="20">
        <v>10</v>
      </c>
      <c r="C5" s="259"/>
      <c r="D5" s="21" t="str">
        <f>'10月菜單'!B21</f>
        <v>寶島白飯+爆漿芋泥包(冷主)</v>
      </c>
      <c r="E5" s="21" t="s">
        <v>54</v>
      </c>
      <c r="F5" s="22" t="s">
        <v>16</v>
      </c>
      <c r="G5" s="21" t="str">
        <f>'10月菜單'!B22</f>
        <v>BBQ烤雞排</v>
      </c>
      <c r="H5" s="21" t="s">
        <v>56</v>
      </c>
      <c r="I5" s="22" t="s">
        <v>16</v>
      </c>
      <c r="J5" s="21" t="str">
        <f>'10月菜單'!B23</f>
        <v>麻油鮮蔬豬肉鍋(豆)</v>
      </c>
      <c r="K5" s="21" t="s">
        <v>17</v>
      </c>
      <c r="L5" s="22" t="s">
        <v>16</v>
      </c>
      <c r="M5" s="21" t="str">
        <f>'10月菜單'!B24</f>
        <v>魷魚圈佐洋蔥圈圈(加)(炸)</v>
      </c>
      <c r="N5" s="21" t="s">
        <v>125</v>
      </c>
      <c r="O5" s="22" t="s">
        <v>16</v>
      </c>
      <c r="P5" s="21" t="str">
        <f>'10月菜單'!B25</f>
        <v>深色蔬菜</v>
      </c>
      <c r="Q5" s="21" t="s">
        <v>19</v>
      </c>
      <c r="R5" s="22" t="s">
        <v>16</v>
      </c>
      <c r="S5" s="21" t="str">
        <f>'10月菜單'!B26</f>
        <v>酸辣湯(芡)(豆)</v>
      </c>
      <c r="T5" s="21" t="s">
        <v>17</v>
      </c>
      <c r="U5" s="22" t="s">
        <v>16</v>
      </c>
      <c r="V5" s="260"/>
      <c r="W5" s="119" t="s">
        <v>7</v>
      </c>
      <c r="X5" s="120" t="s">
        <v>35</v>
      </c>
      <c r="Y5" s="142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59"/>
      <c r="D6" s="114" t="s">
        <v>61</v>
      </c>
      <c r="E6" s="114"/>
      <c r="F6" s="114">
        <v>100</v>
      </c>
      <c r="G6" s="26" t="s">
        <v>79</v>
      </c>
      <c r="H6" s="26"/>
      <c r="I6" s="26">
        <v>120</v>
      </c>
      <c r="J6" s="26" t="s">
        <v>148</v>
      </c>
      <c r="K6" s="114"/>
      <c r="L6" s="26">
        <v>10</v>
      </c>
      <c r="M6" s="99" t="s">
        <v>277</v>
      </c>
      <c r="N6" s="99"/>
      <c r="O6" s="26">
        <v>20</v>
      </c>
      <c r="P6" s="26" t="str">
        <f>P5</f>
        <v>深色蔬菜</v>
      </c>
      <c r="Q6" s="25"/>
      <c r="R6" s="25">
        <v>120</v>
      </c>
      <c r="S6" s="99" t="s">
        <v>127</v>
      </c>
      <c r="T6" s="26"/>
      <c r="U6" s="26">
        <v>10</v>
      </c>
      <c r="V6" s="261"/>
      <c r="W6" s="122">
        <v>98</v>
      </c>
      <c r="X6" s="123" t="s">
        <v>36</v>
      </c>
      <c r="Y6" s="131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16</v>
      </c>
      <c r="C7" s="259"/>
      <c r="D7" s="114" t="s">
        <v>369</v>
      </c>
      <c r="E7" s="114"/>
      <c r="F7" s="114">
        <v>30</v>
      </c>
      <c r="G7" s="26"/>
      <c r="H7" s="26"/>
      <c r="I7" s="26"/>
      <c r="J7" s="26" t="s">
        <v>149</v>
      </c>
      <c r="K7" s="161"/>
      <c r="L7" s="26">
        <v>30</v>
      </c>
      <c r="M7" s="26" t="s">
        <v>154</v>
      </c>
      <c r="N7" s="161"/>
      <c r="O7" s="26">
        <v>30</v>
      </c>
      <c r="P7" s="25"/>
      <c r="Q7" s="25"/>
      <c r="R7" s="25"/>
      <c r="S7" s="26" t="s">
        <v>122</v>
      </c>
      <c r="T7" s="26"/>
      <c r="U7" s="26">
        <v>5</v>
      </c>
      <c r="V7" s="261"/>
      <c r="W7" s="125" t="s">
        <v>9</v>
      </c>
      <c r="X7" s="126" t="s">
        <v>37</v>
      </c>
      <c r="Y7" s="131">
        <v>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59"/>
      <c r="D8" s="114"/>
      <c r="E8" s="114"/>
      <c r="F8" s="114"/>
      <c r="G8" s="26"/>
      <c r="H8" s="26"/>
      <c r="I8" s="26"/>
      <c r="J8" s="26" t="s">
        <v>150</v>
      </c>
      <c r="K8" s="161"/>
      <c r="L8" s="26">
        <v>10</v>
      </c>
      <c r="M8" s="25"/>
      <c r="N8" s="30"/>
      <c r="O8" s="26"/>
      <c r="P8" s="25"/>
      <c r="Q8" s="30"/>
      <c r="R8" s="25"/>
      <c r="S8" s="26" t="s">
        <v>63</v>
      </c>
      <c r="T8" s="26"/>
      <c r="U8" s="26">
        <v>5</v>
      </c>
      <c r="V8" s="261"/>
      <c r="W8" s="122">
        <f>Y6*5+Y8*5+Y10*8</f>
        <v>25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63" t="s">
        <v>48</v>
      </c>
      <c r="C9" s="259"/>
      <c r="D9" s="114"/>
      <c r="E9" s="114"/>
      <c r="F9" s="114"/>
      <c r="G9" s="26"/>
      <c r="H9" s="26"/>
      <c r="I9" s="26"/>
      <c r="J9" s="26" t="s">
        <v>151</v>
      </c>
      <c r="K9" s="84"/>
      <c r="L9" s="26">
        <v>10</v>
      </c>
      <c r="M9" s="25"/>
      <c r="N9" s="30"/>
      <c r="O9" s="26"/>
      <c r="P9" s="25"/>
      <c r="Q9" s="30"/>
      <c r="R9" s="25"/>
      <c r="S9" s="26" t="s">
        <v>167</v>
      </c>
      <c r="T9" s="26"/>
      <c r="U9" s="26">
        <v>5</v>
      </c>
      <c r="V9" s="261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63"/>
      <c r="C10" s="259"/>
      <c r="D10" s="114"/>
      <c r="E10" s="114"/>
      <c r="F10" s="114"/>
      <c r="G10" s="26"/>
      <c r="H10" s="30"/>
      <c r="I10" s="26"/>
      <c r="J10" s="26" t="s">
        <v>152</v>
      </c>
      <c r="K10" s="161" t="s">
        <v>146</v>
      </c>
      <c r="L10" s="26">
        <v>5</v>
      </c>
      <c r="M10" s="162"/>
      <c r="N10" s="30"/>
      <c r="O10" s="25"/>
      <c r="P10" s="25"/>
      <c r="Q10" s="30"/>
      <c r="R10" s="25"/>
      <c r="S10" s="26" t="s">
        <v>67</v>
      </c>
      <c r="T10" s="161" t="s">
        <v>146</v>
      </c>
      <c r="U10" s="26">
        <v>10</v>
      </c>
      <c r="V10" s="261"/>
      <c r="W10" s="122">
        <v>27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162"/>
      <c r="N11" s="30"/>
      <c r="O11" s="26"/>
      <c r="P11" s="25"/>
      <c r="Q11" s="30"/>
      <c r="R11" s="25"/>
      <c r="S11" s="26" t="s">
        <v>187</v>
      </c>
      <c r="T11" s="84"/>
      <c r="U11" s="26">
        <v>5</v>
      </c>
      <c r="V11" s="261"/>
      <c r="W11" s="125" t="s">
        <v>12</v>
      </c>
      <c r="X11" s="128"/>
      <c r="Y11" s="13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2"/>
      <c r="W12" s="122">
        <f>W6*4+W8*9+W10*4</f>
        <v>725</v>
      </c>
      <c r="X12" s="133"/>
      <c r="Y12" s="143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10</v>
      </c>
      <c r="C13" s="259"/>
      <c r="D13" s="21" t="str">
        <f>'10月菜單'!F21</f>
        <v>地瓜飯</v>
      </c>
      <c r="E13" s="21" t="s">
        <v>15</v>
      </c>
      <c r="F13" s="21"/>
      <c r="G13" s="21" t="str">
        <f>'10月菜單'!F22</f>
        <v>香酥魚片(海)(炸)</v>
      </c>
      <c r="H13" s="21" t="s">
        <v>59</v>
      </c>
      <c r="I13" s="21"/>
      <c r="J13" s="21" t="str">
        <f>'10月菜單'!F23</f>
        <v>蘑菇燒雞</v>
      </c>
      <c r="K13" s="21" t="s">
        <v>18</v>
      </c>
      <c r="L13" s="21"/>
      <c r="M13" s="21" t="str">
        <f>'10月菜單'!F24</f>
        <v>糯米丸子(加)</v>
      </c>
      <c r="N13" s="21" t="s">
        <v>15</v>
      </c>
      <c r="O13" s="21"/>
      <c r="P13" s="21" t="str">
        <f>'10月菜單'!F25</f>
        <v>淺色蔬菜</v>
      </c>
      <c r="Q13" s="21" t="s">
        <v>19</v>
      </c>
      <c r="R13" s="21"/>
      <c r="S13" s="21" t="str">
        <f>'10月菜單'!F26</f>
        <v>玉米蛋花湯</v>
      </c>
      <c r="T13" s="21" t="s">
        <v>17</v>
      </c>
      <c r="U13" s="21"/>
      <c r="V13" s="260"/>
      <c r="W13" s="119" t="s">
        <v>7</v>
      </c>
      <c r="X13" s="120" t="s">
        <v>35</v>
      </c>
      <c r="Y13" s="121">
        <v>6.5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59"/>
      <c r="D14" s="114" t="s">
        <v>117</v>
      </c>
      <c r="E14" s="114"/>
      <c r="F14" s="114">
        <v>80</v>
      </c>
      <c r="G14" s="25" t="s">
        <v>328</v>
      </c>
      <c r="H14" s="25"/>
      <c r="I14" s="25">
        <v>100</v>
      </c>
      <c r="J14" s="113" t="s">
        <v>153</v>
      </c>
      <c r="K14" s="113"/>
      <c r="L14" s="113">
        <v>30</v>
      </c>
      <c r="M14" s="25" t="s">
        <v>339</v>
      </c>
      <c r="N14" s="25"/>
      <c r="O14" s="25">
        <v>30</v>
      </c>
      <c r="P14" s="26" t="str">
        <f>P13</f>
        <v>淺色蔬菜</v>
      </c>
      <c r="Q14" s="25"/>
      <c r="R14" s="25">
        <v>150</v>
      </c>
      <c r="S14" s="114" t="s">
        <v>70</v>
      </c>
      <c r="T14" s="114"/>
      <c r="U14" s="114">
        <v>20</v>
      </c>
      <c r="V14" s="261"/>
      <c r="W14" s="122">
        <v>110</v>
      </c>
      <c r="X14" s="123" t="s">
        <v>36</v>
      </c>
      <c r="Y14" s="124">
        <v>2.2000000000000002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17</v>
      </c>
      <c r="C15" s="259"/>
      <c r="D15" s="114" t="s">
        <v>138</v>
      </c>
      <c r="E15" s="114"/>
      <c r="F15" s="114">
        <v>55</v>
      </c>
      <c r="G15" s="25"/>
      <c r="H15" s="25"/>
      <c r="I15" s="25"/>
      <c r="J15" s="113" t="s">
        <v>89</v>
      </c>
      <c r="K15" s="113"/>
      <c r="L15" s="113">
        <v>30</v>
      </c>
      <c r="M15" s="25"/>
      <c r="N15" s="25"/>
      <c r="O15" s="25"/>
      <c r="P15" s="25"/>
      <c r="Q15" s="25"/>
      <c r="R15" s="25"/>
      <c r="S15" s="113" t="s">
        <v>65</v>
      </c>
      <c r="T15" s="113"/>
      <c r="U15" s="113">
        <v>20</v>
      </c>
      <c r="V15" s="261"/>
      <c r="W15" s="125" t="s">
        <v>9</v>
      </c>
      <c r="X15" s="126" t="s">
        <v>37</v>
      </c>
      <c r="Y15" s="124">
        <v>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59"/>
      <c r="D16" s="114"/>
      <c r="E16" s="114"/>
      <c r="F16" s="114"/>
      <c r="G16" s="162"/>
      <c r="H16" s="30"/>
      <c r="I16" s="25"/>
      <c r="J16" s="113" t="s">
        <v>78</v>
      </c>
      <c r="K16" s="152"/>
      <c r="L16" s="113">
        <v>15</v>
      </c>
      <c r="M16" s="162"/>
      <c r="N16" s="25"/>
      <c r="O16" s="25"/>
      <c r="P16" s="25"/>
      <c r="Q16" s="30"/>
      <c r="R16" s="25"/>
      <c r="S16" s="26"/>
      <c r="T16" s="26"/>
      <c r="U16" s="26"/>
      <c r="V16" s="261"/>
      <c r="W16" s="122">
        <f>Y14*5+Y16*5+Y18*8</f>
        <v>23.5</v>
      </c>
      <c r="X16" s="126" t="s">
        <v>38</v>
      </c>
      <c r="Y16" s="124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63" t="s">
        <v>43</v>
      </c>
      <c r="C17" s="259"/>
      <c r="D17" s="149"/>
      <c r="E17" s="149"/>
      <c r="F17" s="113"/>
      <c r="G17" s="25"/>
      <c r="H17" s="30"/>
      <c r="I17" s="25"/>
      <c r="J17" s="113" t="s">
        <v>91</v>
      </c>
      <c r="K17" s="149"/>
      <c r="L17" s="113">
        <v>20</v>
      </c>
      <c r="M17" s="211"/>
      <c r="N17" s="161"/>
      <c r="O17" s="25"/>
      <c r="P17" s="25"/>
      <c r="Q17" s="30"/>
      <c r="R17" s="25"/>
      <c r="S17" s="26"/>
      <c r="T17" s="26"/>
      <c r="U17" s="26"/>
      <c r="V17" s="261"/>
      <c r="W17" s="125" t="s">
        <v>11</v>
      </c>
      <c r="X17" s="126" t="s">
        <v>39</v>
      </c>
      <c r="Y17" s="124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63"/>
      <c r="C18" s="259"/>
      <c r="D18" s="149"/>
      <c r="E18" s="149"/>
      <c r="F18" s="113"/>
      <c r="G18" s="150"/>
      <c r="H18" s="149"/>
      <c r="I18" s="113"/>
      <c r="J18" s="113"/>
      <c r="K18" s="149"/>
      <c r="L18" s="113"/>
      <c r="M18" s="113"/>
      <c r="N18" s="148"/>
      <c r="O18" s="113"/>
      <c r="P18" s="25"/>
      <c r="Q18" s="30"/>
      <c r="R18" s="25"/>
      <c r="S18" s="25"/>
      <c r="T18" s="30"/>
      <c r="U18" s="25"/>
      <c r="V18" s="261"/>
      <c r="W18" s="122">
        <v>26.5</v>
      </c>
      <c r="X18" s="127" t="s">
        <v>40</v>
      </c>
      <c r="Y18" s="124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149"/>
      <c r="E19" s="149"/>
      <c r="F19" s="113"/>
      <c r="G19" s="113"/>
      <c r="H19" s="149"/>
      <c r="I19" s="113"/>
      <c r="J19" s="113"/>
      <c r="K19" s="149"/>
      <c r="L19" s="149"/>
      <c r="M19" s="113"/>
      <c r="N19" s="149"/>
      <c r="O19" s="113"/>
      <c r="P19" s="25"/>
      <c r="Q19" s="30"/>
      <c r="R19" s="25"/>
      <c r="S19" s="25"/>
      <c r="T19" s="30"/>
      <c r="U19" s="25"/>
      <c r="V19" s="261"/>
      <c r="W19" s="125" t="s">
        <v>12</v>
      </c>
      <c r="X19" s="128"/>
      <c r="Y19" s="124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2"/>
      <c r="W20" s="122">
        <f>W14*4+W16*9+W18*4</f>
        <v>757.5</v>
      </c>
      <c r="X20" s="130"/>
      <c r="Y20" s="124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10</v>
      </c>
      <c r="C21" s="259"/>
      <c r="D21" s="21" t="str">
        <f>'10月菜單'!J21</f>
        <v>寶島白飯</v>
      </c>
      <c r="E21" s="21" t="s">
        <v>181</v>
      </c>
      <c r="F21" s="21"/>
      <c r="G21" s="21" t="str">
        <f>'10月菜單'!J22</f>
        <v>普羅旺斯雞翅</v>
      </c>
      <c r="H21" s="21" t="s">
        <v>183</v>
      </c>
      <c r="I21" s="21"/>
      <c r="J21" s="21" t="str">
        <f>'10月菜單'!J23</f>
        <v>洋蔥炒肉片</v>
      </c>
      <c r="K21" s="21" t="s">
        <v>18</v>
      </c>
      <c r="L21" s="21"/>
      <c r="M21" s="21" t="str">
        <f>'10月菜單'!J24</f>
        <v>蝦香扁蒲</v>
      </c>
      <c r="N21" s="21" t="s">
        <v>184</v>
      </c>
      <c r="O21" s="21"/>
      <c r="P21" s="21" t="str">
        <f>'10月菜單'!J25</f>
        <v>深色蔬菜</v>
      </c>
      <c r="Q21" s="21" t="s">
        <v>196</v>
      </c>
      <c r="R21" s="21"/>
      <c r="S21" s="21" t="str">
        <f>'10月菜單'!J26</f>
        <v>筍絲排骨湯</v>
      </c>
      <c r="T21" s="21" t="s">
        <v>184</v>
      </c>
      <c r="U21" s="21"/>
      <c r="V21" s="260"/>
      <c r="W21" s="119" t="s">
        <v>7</v>
      </c>
      <c r="X21" s="120" t="s">
        <v>35</v>
      </c>
      <c r="Y21" s="121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59"/>
      <c r="D22" s="114" t="s">
        <v>182</v>
      </c>
      <c r="E22" s="114"/>
      <c r="F22" s="114">
        <v>100</v>
      </c>
      <c r="G22" s="114" t="s">
        <v>142</v>
      </c>
      <c r="H22" s="113"/>
      <c r="I22" s="114">
        <v>120</v>
      </c>
      <c r="J22" s="25" t="s">
        <v>267</v>
      </c>
      <c r="K22" s="113"/>
      <c r="L22" s="113">
        <v>40</v>
      </c>
      <c r="M22" s="113" t="s">
        <v>185</v>
      </c>
      <c r="N22" s="113"/>
      <c r="O22" s="113">
        <v>30</v>
      </c>
      <c r="P22" s="26" t="str">
        <f>P21</f>
        <v>深色蔬菜</v>
      </c>
      <c r="Q22" s="25"/>
      <c r="R22" s="25">
        <v>120</v>
      </c>
      <c r="S22" s="99" t="s">
        <v>127</v>
      </c>
      <c r="T22" s="26"/>
      <c r="U22" s="26">
        <v>40</v>
      </c>
      <c r="V22" s="261"/>
      <c r="W22" s="122">
        <v>98</v>
      </c>
      <c r="X22" s="123" t="s">
        <v>36</v>
      </c>
      <c r="Y22" s="124">
        <v>2.4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>
      <c r="B23" s="24">
        <v>18</v>
      </c>
      <c r="C23" s="259"/>
      <c r="D23" s="113"/>
      <c r="E23" s="113"/>
      <c r="F23" s="113"/>
      <c r="G23" s="114"/>
      <c r="H23" s="114"/>
      <c r="I23" s="114"/>
      <c r="J23" s="25" t="s">
        <v>140</v>
      </c>
      <c r="K23" s="113"/>
      <c r="L23" s="113">
        <v>40</v>
      </c>
      <c r="M23" s="113" t="s">
        <v>172</v>
      </c>
      <c r="N23" s="152"/>
      <c r="O23" s="113">
        <v>5</v>
      </c>
      <c r="P23" s="25"/>
      <c r="Q23" s="25"/>
      <c r="R23" s="25"/>
      <c r="S23" s="26" t="s">
        <v>340</v>
      </c>
      <c r="T23" s="26"/>
      <c r="U23" s="26">
        <v>10</v>
      </c>
      <c r="V23" s="261"/>
      <c r="W23" s="125" t="s">
        <v>9</v>
      </c>
      <c r="X23" s="126" t="s">
        <v>37</v>
      </c>
      <c r="Y23" s="124">
        <v>2.4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>
      <c r="B24" s="24" t="s">
        <v>10</v>
      </c>
      <c r="C24" s="259"/>
      <c r="D24" s="113"/>
      <c r="E24" s="113"/>
      <c r="F24" s="113"/>
      <c r="G24" s="114"/>
      <c r="H24" s="151"/>
      <c r="I24" s="114"/>
      <c r="J24" s="114" t="s">
        <v>290</v>
      </c>
      <c r="K24" s="114"/>
      <c r="L24" s="113">
        <v>1</v>
      </c>
      <c r="M24" s="113" t="s">
        <v>173</v>
      </c>
      <c r="N24" s="149"/>
      <c r="O24" s="113">
        <v>10</v>
      </c>
      <c r="P24" s="25"/>
      <c r="Q24" s="30"/>
      <c r="R24" s="25"/>
      <c r="S24" s="26"/>
      <c r="T24" s="26"/>
      <c r="U24" s="26"/>
      <c r="V24" s="261"/>
      <c r="W24" s="122">
        <f>Y22*5+Y24*5+Y26*8</f>
        <v>22</v>
      </c>
      <c r="X24" s="126" t="s">
        <v>38</v>
      </c>
      <c r="Y24" s="124">
        <v>2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>
      <c r="B25" s="263" t="s">
        <v>45</v>
      </c>
      <c r="C25" s="259"/>
      <c r="D25" s="113"/>
      <c r="E25" s="113"/>
      <c r="F25" s="113"/>
      <c r="G25" s="114"/>
      <c r="H25" s="151"/>
      <c r="I25" s="114"/>
      <c r="J25" s="153"/>
      <c r="K25" s="114"/>
      <c r="L25" s="114"/>
      <c r="M25" s="113" t="s">
        <v>186</v>
      </c>
      <c r="N25" s="149"/>
      <c r="O25" s="113">
        <v>5</v>
      </c>
      <c r="P25" s="25"/>
      <c r="Q25" s="30"/>
      <c r="R25" s="25"/>
      <c r="S25" s="26"/>
      <c r="T25" s="26"/>
      <c r="U25" s="26"/>
      <c r="V25" s="261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>
      <c r="B26" s="263"/>
      <c r="C26" s="259"/>
      <c r="D26" s="114"/>
      <c r="E26" s="114"/>
      <c r="F26" s="114"/>
      <c r="G26" s="150"/>
      <c r="H26" s="149"/>
      <c r="I26" s="205"/>
      <c r="J26" s="162"/>
      <c r="K26" s="149"/>
      <c r="L26" s="113"/>
      <c r="M26" s="113"/>
      <c r="N26" s="149"/>
      <c r="O26" s="113"/>
      <c r="P26" s="25"/>
      <c r="Q26" s="30"/>
      <c r="R26" s="25"/>
      <c r="S26" s="26"/>
      <c r="T26" s="161"/>
      <c r="U26" s="26"/>
      <c r="V26" s="261"/>
      <c r="W26" s="122">
        <v>27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>
      <c r="B27" s="31" t="s">
        <v>44</v>
      </c>
      <c r="C27" s="38"/>
      <c r="D27" s="114"/>
      <c r="E27" s="114"/>
      <c r="F27" s="114"/>
      <c r="G27" s="113"/>
      <c r="H27" s="149"/>
      <c r="I27" s="113"/>
      <c r="J27" s="162"/>
      <c r="K27" s="148"/>
      <c r="L27" s="114"/>
      <c r="M27" s="113"/>
      <c r="N27" s="149"/>
      <c r="O27" s="113"/>
      <c r="P27" s="25"/>
      <c r="Q27" s="30"/>
      <c r="R27" s="25"/>
      <c r="S27" s="26"/>
      <c r="T27" s="84"/>
      <c r="U27" s="26"/>
      <c r="V27" s="261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153"/>
      <c r="T28" s="30"/>
      <c r="U28" s="25"/>
      <c r="V28" s="262"/>
      <c r="W28" s="122">
        <f>W22*4+W24*9+W26*4</f>
        <v>698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10</v>
      </c>
      <c r="C29" s="259"/>
      <c r="D29" s="21" t="str">
        <f>'10月菜單'!N21</f>
        <v>胚芽飯</v>
      </c>
      <c r="E29" s="21" t="s">
        <v>181</v>
      </c>
      <c r="F29" s="21"/>
      <c r="G29" s="21" t="str">
        <f>'10月菜單'!N22</f>
        <v>茄汁豬排</v>
      </c>
      <c r="H29" s="21" t="s">
        <v>17</v>
      </c>
      <c r="I29" s="21"/>
      <c r="J29" s="21" t="str">
        <f>'10月菜單'!N23</f>
        <v>筍乾燒肉(醃)</v>
      </c>
      <c r="K29" s="21" t="s">
        <v>184</v>
      </c>
      <c r="L29" s="21"/>
      <c r="M29" s="21" t="str">
        <f>'10月菜單'!N24</f>
        <v>彩繪小瓜</v>
      </c>
      <c r="N29" s="21" t="s">
        <v>195</v>
      </c>
      <c r="O29" s="21"/>
      <c r="P29" s="21" t="str">
        <f>'10月菜單'!N25</f>
        <v>淺色蔬菜</v>
      </c>
      <c r="Q29" s="21" t="s">
        <v>196</v>
      </c>
      <c r="R29" s="21"/>
      <c r="S29" s="21" t="str">
        <f>'10月菜單'!N26</f>
        <v>薑絲冬瓜湯</v>
      </c>
      <c r="T29" s="21" t="s">
        <v>184</v>
      </c>
      <c r="U29" s="21"/>
      <c r="V29" s="249"/>
      <c r="W29" s="119" t="s">
        <v>7</v>
      </c>
      <c r="X29" s="120" t="s">
        <v>35</v>
      </c>
      <c r="Y29" s="121">
        <v>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59"/>
      <c r="D30" s="114" t="s">
        <v>42</v>
      </c>
      <c r="E30" s="114"/>
      <c r="F30" s="114">
        <v>60</v>
      </c>
      <c r="G30" s="25" t="s">
        <v>80</v>
      </c>
      <c r="H30" s="113"/>
      <c r="I30" s="113">
        <v>45</v>
      </c>
      <c r="J30" s="26" t="s">
        <v>188</v>
      </c>
      <c r="K30" s="114"/>
      <c r="L30" s="114">
        <v>40</v>
      </c>
      <c r="M30" s="26" t="s">
        <v>189</v>
      </c>
      <c r="N30" s="114"/>
      <c r="O30" s="114">
        <v>30</v>
      </c>
      <c r="P30" s="26" t="str">
        <f>P29</f>
        <v>淺色蔬菜</v>
      </c>
      <c r="Q30" s="25"/>
      <c r="R30" s="25">
        <v>120</v>
      </c>
      <c r="S30" s="114" t="s">
        <v>190</v>
      </c>
      <c r="T30" s="114"/>
      <c r="U30" s="114">
        <v>40</v>
      </c>
      <c r="V30" s="250"/>
      <c r="W30" s="122">
        <v>97</v>
      </c>
      <c r="X30" s="123" t="s">
        <v>36</v>
      </c>
      <c r="Y30" s="124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19</v>
      </c>
      <c r="C31" s="259"/>
      <c r="D31" s="114" t="s">
        <v>191</v>
      </c>
      <c r="E31" s="114"/>
      <c r="F31" s="114">
        <v>40</v>
      </c>
      <c r="G31" s="113"/>
      <c r="H31" s="113"/>
      <c r="I31" s="113"/>
      <c r="J31" s="114" t="s">
        <v>192</v>
      </c>
      <c r="K31" s="114"/>
      <c r="L31" s="114">
        <v>10</v>
      </c>
      <c r="M31" s="114" t="s">
        <v>172</v>
      </c>
      <c r="N31" s="114"/>
      <c r="O31" s="114">
        <v>10</v>
      </c>
      <c r="P31" s="26"/>
      <c r="Q31" s="84"/>
      <c r="R31" s="26"/>
      <c r="S31" s="114" t="s">
        <v>193</v>
      </c>
      <c r="T31" s="114"/>
      <c r="U31" s="114">
        <v>1</v>
      </c>
      <c r="V31" s="250"/>
      <c r="W31" s="125" t="s">
        <v>9</v>
      </c>
      <c r="X31" s="126" t="s">
        <v>37</v>
      </c>
      <c r="Y31" s="124">
        <v>2.2000000000000002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59"/>
      <c r="D32" s="114"/>
      <c r="E32" s="114"/>
      <c r="F32" s="114"/>
      <c r="G32" s="162"/>
      <c r="H32" s="149"/>
      <c r="I32" s="113"/>
      <c r="J32" s="26"/>
      <c r="K32" s="114"/>
      <c r="L32" s="114"/>
      <c r="M32" s="26" t="s">
        <v>173</v>
      </c>
      <c r="N32" s="114"/>
      <c r="O32" s="114">
        <v>5</v>
      </c>
      <c r="P32" s="26"/>
      <c r="Q32" s="84"/>
      <c r="R32" s="26"/>
      <c r="S32" s="114"/>
      <c r="T32" s="151"/>
      <c r="U32" s="114"/>
      <c r="V32" s="250"/>
      <c r="W32" s="122">
        <f>Y30*5+Y32*5+Y34*8</f>
        <v>25</v>
      </c>
      <c r="X32" s="126" t="s">
        <v>38</v>
      </c>
      <c r="Y32" s="124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63" t="s">
        <v>46</v>
      </c>
      <c r="C33" s="259"/>
      <c r="D33" s="149"/>
      <c r="E33" s="149"/>
      <c r="F33" s="113"/>
      <c r="G33" s="200"/>
      <c r="H33" s="159"/>
      <c r="I33" s="160"/>
      <c r="J33" s="114"/>
      <c r="K33" s="114"/>
      <c r="L33" s="114"/>
      <c r="M33" s="114" t="s">
        <v>194</v>
      </c>
      <c r="N33" s="148"/>
      <c r="O33" s="114">
        <v>5</v>
      </c>
      <c r="P33" s="25"/>
      <c r="Q33" s="30"/>
      <c r="R33" s="25"/>
      <c r="S33" s="114"/>
      <c r="T33" s="151"/>
      <c r="U33" s="114"/>
      <c r="V33" s="250"/>
      <c r="W33" s="125" t="s">
        <v>11</v>
      </c>
      <c r="X33" s="126" t="s">
        <v>39</v>
      </c>
      <c r="Y33" s="12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63"/>
      <c r="C34" s="259"/>
      <c r="D34" s="30"/>
      <c r="E34" s="30"/>
      <c r="F34" s="25"/>
      <c r="G34" s="162"/>
      <c r="H34" s="30"/>
      <c r="I34" s="25"/>
      <c r="J34" s="162"/>
      <c r="K34" s="30"/>
      <c r="L34" s="25"/>
      <c r="M34" s="153"/>
      <c r="N34" s="155"/>
      <c r="O34" s="26"/>
      <c r="P34" s="25"/>
      <c r="Q34" s="30"/>
      <c r="R34" s="25"/>
      <c r="S34" s="114"/>
      <c r="T34" s="151"/>
      <c r="U34" s="114"/>
      <c r="V34" s="250"/>
      <c r="W34" s="122">
        <v>26.5</v>
      </c>
      <c r="X34" s="127" t="s">
        <v>40</v>
      </c>
      <c r="Y34" s="124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162"/>
      <c r="N35" s="30"/>
      <c r="O35" s="26"/>
      <c r="P35" s="25"/>
      <c r="Q35" s="30"/>
      <c r="R35" s="25"/>
      <c r="S35" s="153"/>
      <c r="T35" s="149"/>
      <c r="U35" s="113"/>
      <c r="V35" s="250"/>
      <c r="W35" s="125" t="s">
        <v>12</v>
      </c>
      <c r="X35" s="128"/>
      <c r="Y35" s="124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1"/>
      <c r="W36" s="122">
        <f>W30*4+W32*9+W34*4</f>
        <v>719</v>
      </c>
      <c r="X36" s="130"/>
      <c r="Y36" s="12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10</v>
      </c>
      <c r="C37" s="259"/>
      <c r="D37" s="21" t="str">
        <f>'10月菜單'!R21</f>
        <v>古早味油飯</v>
      </c>
      <c r="E37" s="21" t="s">
        <v>211</v>
      </c>
      <c r="F37" s="21"/>
      <c r="G37" s="21" t="str">
        <f>'10月菜單'!R22</f>
        <v>泰式咕咕雞</v>
      </c>
      <c r="H37" s="21" t="s">
        <v>205</v>
      </c>
      <c r="I37" s="21"/>
      <c r="J37" s="21" t="str">
        <f>'10月菜單'!R23</f>
        <v>茶香滷蛋</v>
      </c>
      <c r="K37" s="21" t="s">
        <v>206</v>
      </c>
      <c r="L37" s="21"/>
      <c r="M37" s="21" t="str">
        <f>'10月菜單'!R24</f>
        <v>日式烤饅頭(冷主)</v>
      </c>
      <c r="N37" s="21" t="s">
        <v>56</v>
      </c>
      <c r="O37" s="21"/>
      <c r="P37" s="21" t="str">
        <f>'10月菜單'!R25</f>
        <v>深色蔬菜</v>
      </c>
      <c r="Q37" s="21" t="s">
        <v>198</v>
      </c>
      <c r="R37" s="21"/>
      <c r="S37" s="21" t="str">
        <f>'10月菜單'!R26</f>
        <v>白玉上排湯</v>
      </c>
      <c r="T37" s="21" t="s">
        <v>184</v>
      </c>
      <c r="U37" s="21"/>
      <c r="V37" s="249"/>
      <c r="W37" s="119" t="s">
        <v>7</v>
      </c>
      <c r="X37" s="120" t="s">
        <v>35</v>
      </c>
      <c r="Y37" s="121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59"/>
      <c r="D38" s="26" t="s">
        <v>199</v>
      </c>
      <c r="E38" s="26"/>
      <c r="F38" s="26">
        <v>110</v>
      </c>
      <c r="G38" s="113" t="s">
        <v>94</v>
      </c>
      <c r="H38" s="113"/>
      <c r="I38" s="113">
        <v>60</v>
      </c>
      <c r="J38" s="26" t="s">
        <v>373</v>
      </c>
      <c r="K38" s="26"/>
      <c r="L38" s="111">
        <v>50</v>
      </c>
      <c r="M38" s="114" t="s">
        <v>367</v>
      </c>
      <c r="N38" s="114"/>
      <c r="O38" s="114">
        <v>30</v>
      </c>
      <c r="P38" s="26" t="str">
        <f>P37</f>
        <v>深色蔬菜</v>
      </c>
      <c r="Q38" s="26"/>
      <c r="R38" s="26">
        <v>120</v>
      </c>
      <c r="S38" s="26" t="s">
        <v>197</v>
      </c>
      <c r="T38" s="26"/>
      <c r="U38" s="26">
        <v>40</v>
      </c>
      <c r="V38" s="250"/>
      <c r="W38" s="122">
        <v>96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20</v>
      </c>
      <c r="C39" s="259"/>
      <c r="D39" s="26" t="s">
        <v>200</v>
      </c>
      <c r="E39" s="26"/>
      <c r="F39" s="26">
        <v>5</v>
      </c>
      <c r="G39" s="114" t="s">
        <v>62</v>
      </c>
      <c r="H39" s="114"/>
      <c r="I39" s="114">
        <v>5</v>
      </c>
      <c r="J39" s="26"/>
      <c r="K39" s="26"/>
      <c r="L39" s="111"/>
      <c r="M39" s="113"/>
      <c r="N39" s="113"/>
      <c r="O39" s="113"/>
      <c r="P39" s="25"/>
      <c r="Q39" s="25"/>
      <c r="R39" s="25"/>
      <c r="S39" s="26" t="s">
        <v>208</v>
      </c>
      <c r="T39" s="26"/>
      <c r="U39" s="26">
        <v>10</v>
      </c>
      <c r="V39" s="250"/>
      <c r="W39" s="125" t="s">
        <v>9</v>
      </c>
      <c r="X39" s="126" t="s">
        <v>37</v>
      </c>
      <c r="Y39" s="124">
        <v>2.1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59"/>
      <c r="D40" s="26" t="s">
        <v>201</v>
      </c>
      <c r="E40" s="26"/>
      <c r="F40" s="26">
        <v>5</v>
      </c>
      <c r="G40" s="114" t="s">
        <v>119</v>
      </c>
      <c r="H40" s="114"/>
      <c r="I40" s="114">
        <v>5</v>
      </c>
      <c r="J40" s="26"/>
      <c r="K40" s="84"/>
      <c r="L40" s="111"/>
      <c r="M40" s="114"/>
      <c r="N40" s="148"/>
      <c r="O40" s="114"/>
      <c r="P40" s="25"/>
      <c r="Q40" s="25"/>
      <c r="R40" s="25"/>
      <c r="S40" s="26"/>
      <c r="T40" s="84"/>
      <c r="U40" s="26"/>
      <c r="V40" s="250"/>
      <c r="W40" s="122">
        <v>23</v>
      </c>
      <c r="X40" s="126" t="s">
        <v>38</v>
      </c>
      <c r="Y40" s="124">
        <v>2.2000000000000002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63" t="s">
        <v>47</v>
      </c>
      <c r="C41" s="259"/>
      <c r="D41" s="161" t="s">
        <v>202</v>
      </c>
      <c r="E41" s="84"/>
      <c r="F41" s="26">
        <v>1</v>
      </c>
      <c r="G41" s="113"/>
      <c r="H41" s="149"/>
      <c r="I41" s="113"/>
      <c r="J41" s="26"/>
      <c r="K41" s="26"/>
      <c r="L41" s="111"/>
      <c r="M41" s="114"/>
      <c r="N41" s="148"/>
      <c r="O41" s="114"/>
      <c r="P41" s="25"/>
      <c r="Q41" s="25"/>
      <c r="R41" s="25"/>
      <c r="S41" s="162"/>
      <c r="T41" s="149"/>
      <c r="U41" s="113"/>
      <c r="V41" s="250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63"/>
      <c r="C42" s="259"/>
      <c r="D42" s="161" t="s">
        <v>203</v>
      </c>
      <c r="E42" s="161" t="s">
        <v>204</v>
      </c>
      <c r="F42" s="26">
        <v>1</v>
      </c>
      <c r="G42" s="211"/>
      <c r="H42" s="149"/>
      <c r="I42" s="113"/>
      <c r="J42" s="26"/>
      <c r="K42" s="161"/>
      <c r="L42" s="111"/>
      <c r="M42" s="113"/>
      <c r="N42" s="148"/>
      <c r="O42" s="114"/>
      <c r="P42" s="25"/>
      <c r="Q42" s="30"/>
      <c r="R42" s="25"/>
      <c r="S42" s="162"/>
      <c r="T42" s="30"/>
      <c r="U42" s="25"/>
      <c r="V42" s="250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194"/>
      <c r="E43" s="149"/>
      <c r="F43" s="113"/>
      <c r="G43" s="113"/>
      <c r="H43" s="149"/>
      <c r="I43" s="113"/>
      <c r="J43" s="153"/>
      <c r="K43" s="168"/>
      <c r="L43" s="163"/>
      <c r="M43" s="114"/>
      <c r="N43" s="151"/>
      <c r="O43" s="114"/>
      <c r="P43" s="25"/>
      <c r="Q43" s="30"/>
      <c r="R43" s="25"/>
      <c r="S43" s="26"/>
      <c r="T43" s="84"/>
      <c r="U43" s="26"/>
      <c r="V43" s="250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2"/>
      <c r="C44" s="34"/>
      <c r="D44" s="192"/>
      <c r="E44" s="43"/>
      <c r="F44" s="44"/>
      <c r="G44" s="44"/>
      <c r="H44" s="43"/>
      <c r="I44" s="44"/>
      <c r="J44" s="162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51"/>
      <c r="W44" s="122">
        <f>W38*4+W40*9+W42*4</f>
        <v>699</v>
      </c>
      <c r="X44" s="130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46"/>
    </row>
    <row r="46" spans="2:32">
      <c r="D46" s="267"/>
      <c r="E46" s="267"/>
      <c r="F46" s="268"/>
      <c r="G46" s="268"/>
      <c r="H46" s="47"/>
      <c r="K46" s="47"/>
      <c r="N46" s="47"/>
      <c r="Q46" s="47"/>
      <c r="T46" s="47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zoomScale="60" workbookViewId="0">
      <selection activeCell="F11" sqref="F11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>
      <c r="B1" s="253" t="s">
        <v>364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ht="16.5" customHeight="1">
      <c r="B2" s="264"/>
      <c r="C2" s="265"/>
      <c r="D2" s="265"/>
      <c r="E2" s="265"/>
      <c r="F2" s="265"/>
      <c r="G2" s="265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10</v>
      </c>
      <c r="C5" s="259"/>
      <c r="D5" s="21" t="str">
        <f>'10月菜單'!B30</f>
        <v>寶島白飯+椒鹽毛豆莢</v>
      </c>
      <c r="E5" s="21" t="s">
        <v>15</v>
      </c>
      <c r="F5" s="22" t="s">
        <v>16</v>
      </c>
      <c r="G5" s="21" t="str">
        <f>'10月菜單'!B31</f>
        <v>五味醬豬排</v>
      </c>
      <c r="H5" s="21" t="s">
        <v>125</v>
      </c>
      <c r="I5" s="22" t="s">
        <v>16</v>
      </c>
      <c r="J5" s="21" t="str">
        <f>'10月菜單'!B32</f>
        <v>冬瓜燒雞(豆)</v>
      </c>
      <c r="K5" s="21" t="s">
        <v>60</v>
      </c>
      <c r="L5" s="22" t="s">
        <v>16</v>
      </c>
      <c r="M5" s="21" t="str">
        <f>'10月菜單'!B33</f>
        <v>照燒芝麻魷魚丸(加)(海)</v>
      </c>
      <c r="N5" s="21" t="s">
        <v>17</v>
      </c>
      <c r="O5" s="22" t="s">
        <v>16</v>
      </c>
      <c r="P5" s="21" t="str">
        <f>'10月菜單'!B34</f>
        <v>深色蔬菜</v>
      </c>
      <c r="Q5" s="21" t="s">
        <v>19</v>
      </c>
      <c r="R5" s="22" t="s">
        <v>16</v>
      </c>
      <c r="S5" s="21" t="str">
        <f>'10月菜單'!B35</f>
        <v>馬鈴薯濃湯(芡)</v>
      </c>
      <c r="T5" s="21" t="s">
        <v>17</v>
      </c>
      <c r="U5" s="22" t="s">
        <v>16</v>
      </c>
      <c r="V5" s="260"/>
      <c r="W5" s="119" t="s">
        <v>7</v>
      </c>
      <c r="X5" s="120" t="s">
        <v>35</v>
      </c>
      <c r="Y5" s="134">
        <v>5.4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59"/>
      <c r="D6" s="114" t="s">
        <v>61</v>
      </c>
      <c r="E6" s="114"/>
      <c r="F6" s="114">
        <v>100</v>
      </c>
      <c r="G6" s="113" t="s">
        <v>80</v>
      </c>
      <c r="H6" s="113"/>
      <c r="I6" s="113">
        <v>45</v>
      </c>
      <c r="J6" s="26" t="s">
        <v>228</v>
      </c>
      <c r="K6" s="114"/>
      <c r="L6" s="164">
        <v>30</v>
      </c>
      <c r="M6" s="26" t="s">
        <v>341</v>
      </c>
      <c r="N6" s="26"/>
      <c r="O6" s="26">
        <v>50</v>
      </c>
      <c r="P6" s="26" t="str">
        <f>P5</f>
        <v>深色蔬菜</v>
      </c>
      <c r="Q6" s="25"/>
      <c r="R6" s="25">
        <v>150</v>
      </c>
      <c r="S6" s="114" t="s">
        <v>70</v>
      </c>
      <c r="T6" s="114"/>
      <c r="U6" s="114">
        <v>5</v>
      </c>
      <c r="V6" s="261"/>
      <c r="W6" s="122">
        <v>98</v>
      </c>
      <c r="X6" s="123" t="s">
        <v>36</v>
      </c>
      <c r="Y6" s="135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23</v>
      </c>
      <c r="C7" s="259"/>
      <c r="D7" s="114" t="s">
        <v>370</v>
      </c>
      <c r="E7" s="114"/>
      <c r="F7" s="114">
        <v>30</v>
      </c>
      <c r="G7" s="114"/>
      <c r="H7" s="114"/>
      <c r="I7" s="114"/>
      <c r="J7" s="114" t="s">
        <v>73</v>
      </c>
      <c r="K7" s="114"/>
      <c r="L7" s="164">
        <v>40</v>
      </c>
      <c r="M7" s="114" t="s">
        <v>342</v>
      </c>
      <c r="N7" s="114"/>
      <c r="O7" s="114">
        <v>1</v>
      </c>
      <c r="P7" s="25"/>
      <c r="Q7" s="25"/>
      <c r="R7" s="25"/>
      <c r="S7" s="114" t="s">
        <v>62</v>
      </c>
      <c r="T7" s="114"/>
      <c r="U7" s="114">
        <v>5</v>
      </c>
      <c r="V7" s="261"/>
      <c r="W7" s="125" t="s">
        <v>9</v>
      </c>
      <c r="X7" s="126" t="s">
        <v>37</v>
      </c>
      <c r="Y7" s="135">
        <v>2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59"/>
      <c r="D8" s="114"/>
      <c r="E8" s="114"/>
      <c r="F8" s="114"/>
      <c r="G8" s="114"/>
      <c r="H8" s="114"/>
      <c r="I8" s="114"/>
      <c r="J8" s="114" t="s">
        <v>93</v>
      </c>
      <c r="K8" s="114"/>
      <c r="L8" s="164">
        <v>15</v>
      </c>
      <c r="M8" s="114"/>
      <c r="N8" s="151"/>
      <c r="O8" s="114"/>
      <c r="P8" s="25"/>
      <c r="Q8" s="30"/>
      <c r="R8" s="25"/>
      <c r="S8" s="114" t="s">
        <v>126</v>
      </c>
      <c r="T8" s="114"/>
      <c r="U8" s="114">
        <v>10</v>
      </c>
      <c r="V8" s="261"/>
      <c r="W8" s="122">
        <v>23</v>
      </c>
      <c r="X8" s="126" t="s">
        <v>38</v>
      </c>
      <c r="Y8" s="135">
        <v>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63" t="s">
        <v>48</v>
      </c>
      <c r="C9" s="259"/>
      <c r="D9" s="114"/>
      <c r="E9" s="114"/>
      <c r="F9" s="114"/>
      <c r="G9" s="113"/>
      <c r="H9" s="149"/>
      <c r="I9" s="113"/>
      <c r="J9" s="26" t="s">
        <v>226</v>
      </c>
      <c r="K9" s="26"/>
      <c r="L9" s="26">
        <v>15</v>
      </c>
      <c r="M9" s="26"/>
      <c r="N9" s="26"/>
      <c r="O9" s="26"/>
      <c r="P9" s="25"/>
      <c r="Q9" s="30"/>
      <c r="R9" s="25"/>
      <c r="S9" s="26" t="s">
        <v>120</v>
      </c>
      <c r="T9" s="26"/>
      <c r="U9" s="26">
        <v>5</v>
      </c>
      <c r="V9" s="261"/>
      <c r="W9" s="125" t="s">
        <v>11</v>
      </c>
      <c r="X9" s="126" t="s">
        <v>39</v>
      </c>
      <c r="Y9" s="135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63"/>
      <c r="C10" s="259"/>
      <c r="D10" s="114"/>
      <c r="E10" s="114"/>
      <c r="F10" s="114"/>
      <c r="G10" s="154"/>
      <c r="H10" s="149"/>
      <c r="I10" s="113"/>
      <c r="J10" s="159"/>
      <c r="K10" s="165"/>
      <c r="L10" s="113"/>
      <c r="M10" s="149"/>
      <c r="N10" s="149"/>
      <c r="O10" s="113"/>
      <c r="P10" s="25"/>
      <c r="Q10" s="30"/>
      <c r="R10" s="25"/>
      <c r="S10" s="26" t="s">
        <v>121</v>
      </c>
      <c r="T10" s="84"/>
      <c r="U10" s="26">
        <v>5</v>
      </c>
      <c r="V10" s="261"/>
      <c r="W10" s="122">
        <v>27</v>
      </c>
      <c r="X10" s="127" t="s">
        <v>40</v>
      </c>
      <c r="Y10" s="136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153"/>
      <c r="K11" s="30"/>
      <c r="L11" s="25"/>
      <c r="M11" s="26"/>
      <c r="N11" s="30"/>
      <c r="O11" s="26"/>
      <c r="P11" s="25"/>
      <c r="Q11" s="30"/>
      <c r="R11" s="25"/>
      <c r="S11" s="26"/>
      <c r="T11" s="26"/>
      <c r="U11" s="26"/>
      <c r="V11" s="261"/>
      <c r="W11" s="125" t="s">
        <v>12</v>
      </c>
      <c r="X11" s="128"/>
      <c r="Y11" s="135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2"/>
      <c r="W12" s="132">
        <f>W6*4+W8*9+W10*4</f>
        <v>707</v>
      </c>
      <c r="X12" s="130"/>
      <c r="Y12" s="13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10</v>
      </c>
      <c r="C13" s="259"/>
      <c r="D13" s="21" t="str">
        <f>'10月菜單'!F30</f>
        <v>地瓜飯</v>
      </c>
      <c r="E13" s="21" t="s">
        <v>15</v>
      </c>
      <c r="F13" s="21"/>
      <c r="G13" s="21" t="str">
        <f>'10月菜單'!F31</f>
        <v>蔥爆沙茶肉片</v>
      </c>
      <c r="H13" s="21" t="s">
        <v>18</v>
      </c>
      <c r="I13" s="21"/>
      <c r="J13" s="21" t="str">
        <f>'10月菜單'!F32</f>
        <v>蕃茄炒蛋(豆)</v>
      </c>
      <c r="K13" s="21" t="s">
        <v>17</v>
      </c>
      <c r="L13" s="21"/>
      <c r="M13" s="21" t="str">
        <f>'10月菜單'!F33</f>
        <v>砂鍋肉丸子</v>
      </c>
      <c r="N13" s="21" t="s">
        <v>15</v>
      </c>
      <c r="O13" s="21"/>
      <c r="P13" s="21" t="str">
        <f>'10月菜單'!F34</f>
        <v>淺色蔬菜</v>
      </c>
      <c r="Q13" s="21" t="s">
        <v>19</v>
      </c>
      <c r="R13" s="21"/>
      <c r="S13" s="21" t="str">
        <f>'10月菜單'!F35</f>
        <v>竹筍排骨湯</v>
      </c>
      <c r="T13" s="21" t="s">
        <v>17</v>
      </c>
      <c r="U13" s="21"/>
      <c r="V13" s="260"/>
      <c r="W13" s="119" t="s">
        <v>7</v>
      </c>
      <c r="X13" s="120" t="s">
        <v>35</v>
      </c>
      <c r="Y13" s="142">
        <v>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59"/>
      <c r="D14" s="114" t="s">
        <v>117</v>
      </c>
      <c r="E14" s="114"/>
      <c r="F14" s="114">
        <v>80</v>
      </c>
      <c r="G14" s="26" t="s">
        <v>148</v>
      </c>
      <c r="H14" s="114"/>
      <c r="I14" s="114">
        <v>60</v>
      </c>
      <c r="J14" s="26" t="s">
        <v>92</v>
      </c>
      <c r="K14" s="26"/>
      <c r="L14" s="26">
        <v>40</v>
      </c>
      <c r="M14" s="26" t="s">
        <v>77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25" t="s">
        <v>95</v>
      </c>
      <c r="T14" s="113"/>
      <c r="U14" s="113">
        <v>40</v>
      </c>
      <c r="V14" s="261"/>
      <c r="W14" s="122">
        <f>Y13*15+Y15*8+Y17*15+Y18*12</f>
        <v>95</v>
      </c>
      <c r="X14" s="123" t="s">
        <v>36</v>
      </c>
      <c r="Y14" s="131">
        <v>2.6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24</v>
      </c>
      <c r="C15" s="259"/>
      <c r="D15" s="114" t="s">
        <v>138</v>
      </c>
      <c r="E15" s="114"/>
      <c r="F15" s="114">
        <v>55</v>
      </c>
      <c r="G15" s="114" t="s">
        <v>149</v>
      </c>
      <c r="H15" s="114"/>
      <c r="I15" s="114">
        <v>30</v>
      </c>
      <c r="J15" s="26" t="s">
        <v>65</v>
      </c>
      <c r="K15" s="26"/>
      <c r="L15" s="26">
        <v>10</v>
      </c>
      <c r="M15" s="26"/>
      <c r="N15" s="26"/>
      <c r="O15" s="26"/>
      <c r="P15" s="25"/>
      <c r="Q15" s="25"/>
      <c r="R15" s="25"/>
      <c r="S15" s="113" t="s">
        <v>274</v>
      </c>
      <c r="T15" s="113"/>
      <c r="U15" s="113">
        <v>10</v>
      </c>
      <c r="V15" s="261"/>
      <c r="W15" s="125" t="s">
        <v>9</v>
      </c>
      <c r="X15" s="126" t="s">
        <v>37</v>
      </c>
      <c r="Y15" s="131">
        <v>2.5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59"/>
      <c r="D16" s="114"/>
      <c r="E16" s="114"/>
      <c r="F16" s="114"/>
      <c r="G16" s="114" t="s">
        <v>63</v>
      </c>
      <c r="H16" s="151"/>
      <c r="I16" s="114">
        <v>10</v>
      </c>
      <c r="J16" s="26" t="s">
        <v>67</v>
      </c>
      <c r="K16" s="26"/>
      <c r="L16" s="26">
        <v>25</v>
      </c>
      <c r="M16" s="26"/>
      <c r="N16" s="26"/>
      <c r="O16" s="26"/>
      <c r="P16" s="25"/>
      <c r="Q16" s="30"/>
      <c r="R16" s="25"/>
      <c r="S16" s="113"/>
      <c r="T16" s="156"/>
      <c r="U16" s="113"/>
      <c r="V16" s="261"/>
      <c r="W16" s="122">
        <f>Y14*5+Y16*5+Y18*8</f>
        <v>23</v>
      </c>
      <c r="X16" s="126" t="s">
        <v>38</v>
      </c>
      <c r="Y16" s="131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63" t="s">
        <v>43</v>
      </c>
      <c r="C17" s="259"/>
      <c r="D17" s="149"/>
      <c r="E17" s="149"/>
      <c r="F17" s="113"/>
      <c r="G17" s="113" t="s">
        <v>62</v>
      </c>
      <c r="H17" s="149"/>
      <c r="I17" s="113">
        <v>10</v>
      </c>
      <c r="J17" s="26"/>
      <c r="K17" s="26"/>
      <c r="L17" s="26"/>
      <c r="M17" s="26"/>
      <c r="N17" s="26"/>
      <c r="O17" s="26"/>
      <c r="P17" s="25"/>
      <c r="Q17" s="30"/>
      <c r="R17" s="25"/>
      <c r="S17" s="162"/>
      <c r="T17" s="30"/>
      <c r="U17" s="25"/>
      <c r="V17" s="261"/>
      <c r="W17" s="125" t="s">
        <v>11</v>
      </c>
      <c r="X17" s="126" t="s">
        <v>39</v>
      </c>
      <c r="Y17" s="13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63"/>
      <c r="C18" s="259"/>
      <c r="D18" s="30"/>
      <c r="E18" s="30"/>
      <c r="F18" s="25"/>
      <c r="G18" s="162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61"/>
      <c r="W18" s="122">
        <v>26.5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44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61"/>
      <c r="W19" s="125" t="s">
        <v>12</v>
      </c>
      <c r="X19" s="128"/>
      <c r="Y19" s="13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2"/>
      <c r="W20" s="122">
        <f>W14*4+W16*9+W18*4</f>
        <v>693</v>
      </c>
      <c r="X20" s="133"/>
      <c r="Y20" s="143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10</v>
      </c>
      <c r="C21" s="259"/>
      <c r="D21" s="21" t="str">
        <f>'10月菜單'!J30</f>
        <v>寶島白飯</v>
      </c>
      <c r="E21" s="21" t="s">
        <v>15</v>
      </c>
      <c r="F21" s="21"/>
      <c r="G21" s="21" t="str">
        <f>'10月菜單'!J31</f>
        <v>糖醋豬柳條</v>
      </c>
      <c r="H21" s="21" t="s">
        <v>18</v>
      </c>
      <c r="I21" s="21"/>
      <c r="J21" s="21" t="str">
        <f>'10月菜單'!J32</f>
        <v>蘿蔔燒肉</v>
      </c>
      <c r="K21" s="21" t="s">
        <v>17</v>
      </c>
      <c r="L21" s="21"/>
      <c r="M21" s="21" t="str">
        <f>'10月菜單'!J33</f>
        <v>開陽大白菜(豆)</v>
      </c>
      <c r="N21" s="21" t="s">
        <v>17</v>
      </c>
      <c r="O21" s="21"/>
      <c r="P21" s="21" t="str">
        <f>'10月菜單'!J34</f>
        <v>深色蔬菜</v>
      </c>
      <c r="Q21" s="21" t="s">
        <v>19</v>
      </c>
      <c r="R21" s="21"/>
      <c r="S21" s="21" t="str">
        <f>'10月菜單'!J35</f>
        <v>薑絲海芽湯</v>
      </c>
      <c r="T21" s="21" t="s">
        <v>17</v>
      </c>
      <c r="U21" s="21"/>
      <c r="V21" s="260"/>
      <c r="W21" s="119" t="s">
        <v>7</v>
      </c>
      <c r="X21" s="120" t="s">
        <v>35</v>
      </c>
      <c r="Y21" s="121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59"/>
      <c r="D22" s="114" t="s">
        <v>61</v>
      </c>
      <c r="E22" s="114"/>
      <c r="F22" s="114">
        <v>100</v>
      </c>
      <c r="G22" s="114" t="s">
        <v>82</v>
      </c>
      <c r="H22" s="114"/>
      <c r="I22" s="114">
        <v>45</v>
      </c>
      <c r="J22" s="26" t="s">
        <v>66</v>
      </c>
      <c r="K22" s="114"/>
      <c r="L22" s="164">
        <v>30</v>
      </c>
      <c r="M22" s="26" t="s">
        <v>158</v>
      </c>
      <c r="N22" s="26"/>
      <c r="O22" s="26">
        <v>40</v>
      </c>
      <c r="P22" s="26" t="str">
        <f>P21</f>
        <v>深色蔬菜</v>
      </c>
      <c r="Q22" s="25"/>
      <c r="R22" s="25">
        <v>120</v>
      </c>
      <c r="S22" s="113" t="s">
        <v>86</v>
      </c>
      <c r="T22" s="113"/>
      <c r="U22" s="113">
        <v>3</v>
      </c>
      <c r="V22" s="261"/>
      <c r="W22" s="122">
        <v>97</v>
      </c>
      <c r="X22" s="123" t="s">
        <v>36</v>
      </c>
      <c r="Y22" s="124">
        <v>2.5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>
      <c r="B23" s="24">
        <v>25</v>
      </c>
      <c r="C23" s="259"/>
      <c r="D23" s="114"/>
      <c r="E23" s="114"/>
      <c r="F23" s="114"/>
      <c r="G23" s="114" t="s">
        <v>118</v>
      </c>
      <c r="H23" s="114"/>
      <c r="I23" s="114">
        <v>15</v>
      </c>
      <c r="J23" s="114" t="s">
        <v>275</v>
      </c>
      <c r="K23" s="114"/>
      <c r="L23" s="164">
        <v>20</v>
      </c>
      <c r="M23" s="26" t="s">
        <v>121</v>
      </c>
      <c r="N23" s="26"/>
      <c r="O23" s="26">
        <v>10</v>
      </c>
      <c r="P23" s="25"/>
      <c r="Q23" s="25"/>
      <c r="R23" s="25"/>
      <c r="S23" s="25" t="s">
        <v>76</v>
      </c>
      <c r="T23" s="113"/>
      <c r="U23" s="113">
        <v>1</v>
      </c>
      <c r="V23" s="261"/>
      <c r="W23" s="125" t="s">
        <v>9</v>
      </c>
      <c r="X23" s="126" t="s">
        <v>37</v>
      </c>
      <c r="Y23" s="124">
        <v>2.2999999999999998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>
      <c r="B24" s="24" t="s">
        <v>10</v>
      </c>
      <c r="C24" s="259"/>
      <c r="D24" s="114"/>
      <c r="E24" s="114"/>
      <c r="F24" s="114"/>
      <c r="G24" s="114" t="s">
        <v>119</v>
      </c>
      <c r="H24" s="151"/>
      <c r="I24" s="114">
        <v>10</v>
      </c>
      <c r="J24" s="26" t="s">
        <v>276</v>
      </c>
      <c r="K24" s="114"/>
      <c r="L24" s="164">
        <v>25</v>
      </c>
      <c r="M24" s="113" t="s">
        <v>122</v>
      </c>
      <c r="N24" s="113"/>
      <c r="O24" s="113">
        <v>5</v>
      </c>
      <c r="P24" s="25"/>
      <c r="Q24" s="30"/>
      <c r="R24" s="25"/>
      <c r="S24" s="113"/>
      <c r="T24" s="113"/>
      <c r="U24" s="113"/>
      <c r="V24" s="261"/>
      <c r="W24" s="122">
        <f>Y22*5+Y24*5+Y26*8</f>
        <v>25</v>
      </c>
      <c r="X24" s="126" t="s">
        <v>38</v>
      </c>
      <c r="Y24" s="124">
        <v>2.5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>
      <c r="B25" s="263" t="s">
        <v>83</v>
      </c>
      <c r="C25" s="259"/>
      <c r="D25" s="114"/>
      <c r="E25" s="114"/>
      <c r="F25" s="114"/>
      <c r="G25" s="114"/>
      <c r="H25" s="151"/>
      <c r="I25" s="114"/>
      <c r="J25" s="162"/>
      <c r="K25" s="114"/>
      <c r="L25" s="114"/>
      <c r="M25" s="113" t="s">
        <v>141</v>
      </c>
      <c r="N25" s="148" t="s">
        <v>159</v>
      </c>
      <c r="O25" s="113">
        <v>5</v>
      </c>
      <c r="P25" s="25"/>
      <c r="Q25" s="30"/>
      <c r="R25" s="25"/>
      <c r="S25" s="162"/>
      <c r="T25" s="112"/>
      <c r="U25" s="110"/>
      <c r="V25" s="261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>
      <c r="B26" s="269"/>
      <c r="C26" s="259"/>
      <c r="D26" s="114"/>
      <c r="E26" s="114"/>
      <c r="F26" s="114"/>
      <c r="G26" s="150"/>
      <c r="H26" s="149"/>
      <c r="I26" s="113"/>
      <c r="J26" s="194"/>
      <c r="K26" s="148"/>
      <c r="L26" s="114"/>
      <c r="M26" s="113" t="s">
        <v>155</v>
      </c>
      <c r="N26" s="148"/>
      <c r="O26" s="113">
        <v>1</v>
      </c>
      <c r="P26" s="25"/>
      <c r="Q26" s="30"/>
      <c r="R26" s="25"/>
      <c r="S26" s="162"/>
      <c r="T26" s="112"/>
      <c r="U26" s="110"/>
      <c r="V26" s="261"/>
      <c r="W26" s="122">
        <v>26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>
      <c r="B27" s="31" t="s">
        <v>44</v>
      </c>
      <c r="C27" s="38"/>
      <c r="D27" s="113"/>
      <c r="E27" s="149"/>
      <c r="F27" s="113"/>
      <c r="G27" s="113"/>
      <c r="H27" s="149"/>
      <c r="I27" s="113"/>
      <c r="J27" s="161"/>
      <c r="K27" s="148"/>
      <c r="L27" s="114"/>
      <c r="M27" s="113"/>
      <c r="N27" s="149"/>
      <c r="O27" s="113"/>
      <c r="P27" s="25"/>
      <c r="Q27" s="30"/>
      <c r="R27" s="25"/>
      <c r="S27" s="25"/>
      <c r="T27" s="30"/>
      <c r="U27" s="25"/>
      <c r="V27" s="261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>
      <c r="B28" s="39"/>
      <c r="C28" s="40"/>
      <c r="D28" s="30"/>
      <c r="E28" s="30"/>
      <c r="F28" s="25"/>
      <c r="G28" s="25"/>
      <c r="H28" s="30"/>
      <c r="I28" s="25"/>
      <c r="J28" s="162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62"/>
      <c r="W28" s="122">
        <f>W22*4+W24*9+W26*4</f>
        <v>717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10</v>
      </c>
      <c r="C29" s="259"/>
      <c r="D29" s="21" t="str">
        <f>'10月菜單'!N30</f>
        <v>全穀飯</v>
      </c>
      <c r="E29" s="21" t="s">
        <v>15</v>
      </c>
      <c r="F29" s="21"/>
      <c r="G29" s="21" t="str">
        <f>'10月菜單'!N31</f>
        <v>杏子炸豬排(炸)</v>
      </c>
      <c r="H29" s="21" t="s">
        <v>59</v>
      </c>
      <c r="I29" s="21"/>
      <c r="J29" s="21" t="str">
        <f>'10月菜單'!N32</f>
        <v>南洋咖哩雞</v>
      </c>
      <c r="K29" s="21" t="s">
        <v>17</v>
      </c>
      <c r="L29" s="21"/>
      <c r="M29" s="21" t="str">
        <f>'10月菜單'!N33</f>
        <v>港式燒賣(加)</v>
      </c>
      <c r="N29" s="21" t="s">
        <v>15</v>
      </c>
      <c r="O29" s="21"/>
      <c r="P29" s="21" t="str">
        <f>'10月菜單'!N34</f>
        <v>淺色蔬菜</v>
      </c>
      <c r="Q29" s="21" t="s">
        <v>19</v>
      </c>
      <c r="R29" s="21"/>
      <c r="S29" s="21" t="str">
        <f>'10月菜單'!N35</f>
        <v>冬瓜豚骨湯</v>
      </c>
      <c r="T29" s="21" t="s">
        <v>17</v>
      </c>
      <c r="U29" s="21"/>
      <c r="V29" s="249"/>
      <c r="W29" s="119" t="s">
        <v>7</v>
      </c>
      <c r="X29" s="120" t="s">
        <v>35</v>
      </c>
      <c r="Y29" s="142">
        <v>5.2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59"/>
      <c r="D30" s="114" t="s">
        <v>42</v>
      </c>
      <c r="E30" s="114"/>
      <c r="F30" s="114">
        <v>60</v>
      </c>
      <c r="G30" s="113" t="s">
        <v>64</v>
      </c>
      <c r="H30" s="113"/>
      <c r="I30" s="113">
        <v>45</v>
      </c>
      <c r="J30" s="26" t="s">
        <v>68</v>
      </c>
      <c r="K30" s="114"/>
      <c r="L30" s="114">
        <v>20</v>
      </c>
      <c r="M30" s="25" t="s">
        <v>347</v>
      </c>
      <c r="N30" s="113"/>
      <c r="O30" s="113">
        <v>20</v>
      </c>
      <c r="P30" s="26" t="str">
        <f>P29</f>
        <v>淺色蔬菜</v>
      </c>
      <c r="Q30" s="25"/>
      <c r="R30" s="25">
        <v>120</v>
      </c>
      <c r="S30" s="114" t="s">
        <v>73</v>
      </c>
      <c r="T30" s="114"/>
      <c r="U30" s="114">
        <v>40</v>
      </c>
      <c r="V30" s="250"/>
      <c r="W30" s="122">
        <v>103</v>
      </c>
      <c r="X30" s="123" t="s">
        <v>36</v>
      </c>
      <c r="Y30" s="131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26</v>
      </c>
      <c r="C31" s="259"/>
      <c r="D31" s="114" t="s">
        <v>81</v>
      </c>
      <c r="E31" s="114"/>
      <c r="F31" s="114">
        <v>40</v>
      </c>
      <c r="G31" s="114"/>
      <c r="H31" s="113"/>
      <c r="I31" s="113"/>
      <c r="J31" s="114" t="s">
        <v>120</v>
      </c>
      <c r="K31" s="114"/>
      <c r="L31" s="114">
        <v>15</v>
      </c>
      <c r="M31" s="114"/>
      <c r="N31" s="113"/>
      <c r="O31" s="113"/>
      <c r="P31" s="26"/>
      <c r="Q31" s="84"/>
      <c r="R31" s="26"/>
      <c r="S31" s="26" t="s">
        <v>160</v>
      </c>
      <c r="T31" s="151"/>
      <c r="U31" s="114">
        <v>5</v>
      </c>
      <c r="V31" s="250"/>
      <c r="W31" s="125" t="s">
        <v>9</v>
      </c>
      <c r="X31" s="126" t="s">
        <v>37</v>
      </c>
      <c r="Y31" s="131">
        <v>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59"/>
      <c r="D32" s="114"/>
      <c r="E32" s="114"/>
      <c r="F32" s="114"/>
      <c r="G32" s="114"/>
      <c r="H32" s="114"/>
      <c r="I32" s="114"/>
      <c r="J32" s="113" t="s">
        <v>91</v>
      </c>
      <c r="K32" s="113"/>
      <c r="L32" s="113">
        <v>20</v>
      </c>
      <c r="M32" s="162"/>
      <c r="N32" s="149"/>
      <c r="O32" s="113"/>
      <c r="P32" s="26"/>
      <c r="Q32" s="84"/>
      <c r="R32" s="26"/>
      <c r="S32" s="114"/>
      <c r="T32" s="151"/>
      <c r="U32" s="114"/>
      <c r="V32" s="250"/>
      <c r="W32" s="122">
        <v>23</v>
      </c>
      <c r="X32" s="126" t="s">
        <v>38</v>
      </c>
      <c r="Y32" s="131">
        <v>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63" t="s">
        <v>84</v>
      </c>
      <c r="C33" s="259"/>
      <c r="D33" s="113"/>
      <c r="E33" s="113"/>
      <c r="F33" s="113"/>
      <c r="G33" s="158"/>
      <c r="H33" s="159"/>
      <c r="I33" s="160"/>
      <c r="J33" s="26" t="s">
        <v>62</v>
      </c>
      <c r="K33" s="114"/>
      <c r="L33" s="114">
        <v>20</v>
      </c>
      <c r="M33" s="153"/>
      <c r="N33" s="149"/>
      <c r="O33" s="113"/>
      <c r="P33" s="25"/>
      <c r="Q33" s="30"/>
      <c r="R33" s="25"/>
      <c r="S33" s="162"/>
      <c r="T33" s="25"/>
      <c r="U33" s="25"/>
      <c r="V33" s="250"/>
      <c r="W33" s="125" t="s">
        <v>11</v>
      </c>
      <c r="X33" s="126" t="s">
        <v>39</v>
      </c>
      <c r="Y33" s="13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63"/>
      <c r="C34" s="259"/>
      <c r="D34" s="113"/>
      <c r="E34" s="113"/>
      <c r="F34" s="113"/>
      <c r="G34" s="26"/>
      <c r="H34" s="26"/>
      <c r="I34" s="26"/>
      <c r="J34" s="162"/>
      <c r="K34" s="26"/>
      <c r="L34" s="26"/>
      <c r="M34" s="26"/>
      <c r="N34" s="155"/>
      <c r="O34" s="26"/>
      <c r="P34" s="25"/>
      <c r="Q34" s="30"/>
      <c r="R34" s="25"/>
      <c r="S34" s="162"/>
      <c r="T34" s="30"/>
      <c r="U34" s="25"/>
      <c r="V34" s="250"/>
      <c r="W34" s="122">
        <v>26.4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162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50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1"/>
      <c r="W36" s="140" t="s">
        <v>57</v>
      </c>
      <c r="X36" s="133"/>
      <c r="Y36" s="143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10</v>
      </c>
      <c r="C37" s="259"/>
      <c r="D37" s="21" t="str">
        <f>'10月菜單'!R30</f>
        <v>台式什錦炒麵</v>
      </c>
      <c r="E37" s="21" t="s">
        <v>18</v>
      </c>
      <c r="F37" s="21"/>
      <c r="G37" s="21" t="str">
        <f>'10月菜單'!R31</f>
        <v>香草烤雞腿</v>
      </c>
      <c r="H37" s="21" t="s">
        <v>56</v>
      </c>
      <c r="I37" s="21"/>
      <c r="J37" s="21" t="str">
        <f>'10月菜單'!R32</f>
        <v>黑白豆腐(豆)(醃)</v>
      </c>
      <c r="K37" s="21" t="s">
        <v>17</v>
      </c>
      <c r="L37" s="21"/>
      <c r="M37" s="21" t="str">
        <f>'10月菜單'!R33</f>
        <v>雙色銀絲卷(冷主)</v>
      </c>
      <c r="N37" s="21" t="s">
        <v>15</v>
      </c>
      <c r="O37" s="21"/>
      <c r="P37" s="21" t="str">
        <f>'10月菜單'!R34</f>
        <v>深色蔬菜</v>
      </c>
      <c r="Q37" s="21" t="s">
        <v>19</v>
      </c>
      <c r="R37" s="21"/>
      <c r="S37" s="21" t="str">
        <f>'10月菜單'!R35</f>
        <v>綠豆燒仙草</v>
      </c>
      <c r="T37" s="21" t="s">
        <v>17</v>
      </c>
      <c r="U37" s="21"/>
      <c r="V37" s="249"/>
      <c r="W37" s="119" t="s">
        <v>7</v>
      </c>
      <c r="X37" s="120" t="s">
        <v>35</v>
      </c>
      <c r="Y37" s="121">
        <v>5.7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59"/>
      <c r="D38" s="26" t="s">
        <v>350</v>
      </c>
      <c r="E38" s="114"/>
      <c r="F38" s="114">
        <v>250</v>
      </c>
      <c r="G38" s="114" t="s">
        <v>69</v>
      </c>
      <c r="H38" s="114"/>
      <c r="I38" s="114">
        <v>100</v>
      </c>
      <c r="J38" s="25" t="s">
        <v>67</v>
      </c>
      <c r="K38" s="25"/>
      <c r="L38" s="25">
        <v>40</v>
      </c>
      <c r="M38" s="114" t="s">
        <v>353</v>
      </c>
      <c r="N38" s="114"/>
      <c r="O38" s="114">
        <v>30</v>
      </c>
      <c r="P38" s="26" t="str">
        <f>P37</f>
        <v>深色蔬菜</v>
      </c>
      <c r="Q38" s="26"/>
      <c r="R38" s="26">
        <v>150</v>
      </c>
      <c r="S38" s="26" t="s">
        <v>278</v>
      </c>
      <c r="T38" s="26"/>
      <c r="U38" s="26">
        <v>10</v>
      </c>
      <c r="V38" s="250"/>
      <c r="W38" s="122">
        <f>Y37*15+Y39*5+Y41*15+Y42*12</f>
        <v>95.5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27</v>
      </c>
      <c r="C39" s="259"/>
      <c r="D39" s="113" t="s">
        <v>149</v>
      </c>
      <c r="E39" s="113"/>
      <c r="F39" s="113">
        <v>25</v>
      </c>
      <c r="G39" s="114"/>
      <c r="H39" s="113"/>
      <c r="I39" s="113"/>
      <c r="J39" s="25" t="s">
        <v>167</v>
      </c>
      <c r="K39" s="25"/>
      <c r="L39" s="25">
        <v>15</v>
      </c>
      <c r="M39" s="113"/>
      <c r="N39" s="113"/>
      <c r="O39" s="113"/>
      <c r="P39" s="26"/>
      <c r="Q39" s="26"/>
      <c r="R39" s="26"/>
      <c r="S39" s="26" t="s">
        <v>343</v>
      </c>
      <c r="T39" s="26"/>
      <c r="U39" s="26">
        <v>10</v>
      </c>
      <c r="V39" s="250"/>
      <c r="W39" s="125" t="s">
        <v>9</v>
      </c>
      <c r="X39" s="126" t="s">
        <v>37</v>
      </c>
      <c r="Y39" s="124">
        <v>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59"/>
      <c r="D40" s="113" t="s">
        <v>133</v>
      </c>
      <c r="E40" s="113"/>
      <c r="F40" s="113">
        <v>10</v>
      </c>
      <c r="G40" s="113"/>
      <c r="H40" s="113"/>
      <c r="I40" s="113"/>
      <c r="J40" s="26" t="s">
        <v>351</v>
      </c>
      <c r="K40" s="155"/>
      <c r="L40" s="25">
        <v>15</v>
      </c>
      <c r="M40" s="113"/>
      <c r="N40" s="113"/>
      <c r="O40" s="113"/>
      <c r="P40" s="26"/>
      <c r="Q40" s="84"/>
      <c r="R40" s="26"/>
      <c r="S40" s="113"/>
      <c r="T40" s="156"/>
      <c r="U40" s="113"/>
      <c r="V40" s="250"/>
      <c r="W40" s="122">
        <f>Y38*5+Y40*5+Y42*8</f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63" t="s">
        <v>85</v>
      </c>
      <c r="C41" s="259"/>
      <c r="D41" s="113" t="s">
        <v>179</v>
      </c>
      <c r="E41" s="113"/>
      <c r="F41" s="113">
        <v>10</v>
      </c>
      <c r="G41" s="113"/>
      <c r="H41" s="113"/>
      <c r="I41" s="113"/>
      <c r="J41" s="161" t="s">
        <v>352</v>
      </c>
      <c r="K41" s="161" t="s">
        <v>145</v>
      </c>
      <c r="L41" s="26">
        <v>10</v>
      </c>
      <c r="M41" s="113"/>
      <c r="N41" s="148"/>
      <c r="O41" s="113"/>
      <c r="P41" s="26"/>
      <c r="Q41" s="84"/>
      <c r="R41" s="26"/>
      <c r="S41" s="113"/>
      <c r="T41" s="152"/>
      <c r="U41" s="113"/>
      <c r="V41" s="250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63"/>
      <c r="C42" s="259"/>
      <c r="D42" s="113" t="s">
        <v>63</v>
      </c>
      <c r="E42" s="113"/>
      <c r="F42" s="113">
        <v>5</v>
      </c>
      <c r="G42" s="113"/>
      <c r="H42" s="149"/>
      <c r="I42" s="113"/>
      <c r="J42" s="211"/>
      <c r="K42" s="84"/>
      <c r="L42" s="26"/>
      <c r="M42" s="113"/>
      <c r="N42" s="148"/>
      <c r="O42" s="113"/>
      <c r="P42" s="26"/>
      <c r="Q42" s="84"/>
      <c r="R42" s="26"/>
      <c r="S42" s="113"/>
      <c r="T42" s="149"/>
      <c r="U42" s="113"/>
      <c r="V42" s="250"/>
      <c r="W42" s="122">
        <v>27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44</v>
      </c>
      <c r="C43" s="32"/>
      <c r="D43" s="194"/>
      <c r="E43" s="149"/>
      <c r="F43" s="113"/>
      <c r="G43" s="113"/>
      <c r="H43" s="149"/>
      <c r="I43" s="113"/>
      <c r="J43" s="162"/>
      <c r="K43" s="148"/>
      <c r="L43" s="114"/>
      <c r="M43" s="113"/>
      <c r="N43" s="149"/>
      <c r="O43" s="113"/>
      <c r="P43" s="26"/>
      <c r="Q43" s="84"/>
      <c r="R43" s="26"/>
      <c r="S43" s="113"/>
      <c r="T43" s="149"/>
      <c r="U43" s="113"/>
      <c r="V43" s="250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2"/>
      <c r="C44" s="34"/>
      <c r="D44" s="43"/>
      <c r="E44" s="43"/>
      <c r="F44" s="44"/>
      <c r="G44" s="44"/>
      <c r="H44" s="43"/>
      <c r="I44" s="44"/>
      <c r="J44" s="201"/>
      <c r="K44" s="43"/>
      <c r="L44" s="44"/>
      <c r="M44" s="44"/>
      <c r="N44" s="43"/>
      <c r="O44" s="44"/>
      <c r="P44" s="44"/>
      <c r="Q44" s="43"/>
      <c r="R44" s="44"/>
      <c r="S44" s="44"/>
      <c r="T44" s="43"/>
      <c r="U44" s="44"/>
      <c r="V44" s="251"/>
      <c r="W44" s="122">
        <f>W38*4+W40*9+W42*4</f>
        <v>715</v>
      </c>
      <c r="X44" s="129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46"/>
    </row>
    <row r="46" spans="2:32">
      <c r="D46" s="267"/>
      <c r="E46" s="267"/>
      <c r="F46" s="268"/>
      <c r="G46" s="268"/>
      <c r="H46" s="47"/>
      <c r="K46" s="47"/>
      <c r="N46" s="47"/>
      <c r="Q46" s="47"/>
      <c r="T46" s="47"/>
    </row>
    <row r="48" spans="2:32">
      <c r="O48" s="2">
        <f>30+20+30+20+20+120+30</f>
        <v>270</v>
      </c>
      <c r="R48" s="2">
        <f>25+20+30+10+10+10+120+30</f>
        <v>255</v>
      </c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zoomScale="60" workbookViewId="0">
      <selection activeCell="F10" sqref="F10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53" t="s">
        <v>365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50"/>
      <c r="AB1" s="52"/>
    </row>
    <row r="2" spans="2:32" s="51" customFormat="1" ht="9.75" customHeight="1">
      <c r="B2" s="254"/>
      <c r="C2" s="255"/>
      <c r="D2" s="255"/>
      <c r="E2" s="255"/>
      <c r="F2" s="255"/>
      <c r="G2" s="255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10</v>
      </c>
      <c r="C5" s="248"/>
      <c r="D5" s="78" t="str">
        <f>'10月菜單'!B39</f>
        <v>寶島白飯+爆漿小肉包(冷主)</v>
      </c>
      <c r="E5" s="78" t="s">
        <v>217</v>
      </c>
      <c r="F5" s="22"/>
      <c r="G5" s="78" t="str">
        <f>'10月菜單'!B40</f>
        <v>板烤雞腿排</v>
      </c>
      <c r="H5" s="78" t="s">
        <v>215</v>
      </c>
      <c r="I5" s="22"/>
      <c r="J5" s="78" t="str">
        <f>'10月菜單'!B41</f>
        <v>特櫥窗滷味(豆)</v>
      </c>
      <c r="K5" s="78" t="s">
        <v>215</v>
      </c>
      <c r="L5" s="22"/>
      <c r="M5" s="78" t="str">
        <f>'10月菜單'!B42</f>
        <v>香酥小魚排(加)(炸)(海)</v>
      </c>
      <c r="N5" s="78" t="s">
        <v>216</v>
      </c>
      <c r="O5" s="22"/>
      <c r="P5" s="78" t="str">
        <f>'10月菜單'!B43</f>
        <v>深色蔬菜</v>
      </c>
      <c r="Q5" s="78" t="s">
        <v>273</v>
      </c>
      <c r="R5" s="22"/>
      <c r="S5" s="78" t="str">
        <f>'10月菜單'!B44</f>
        <v>味噌豆腐湯(豆)</v>
      </c>
      <c r="T5" s="78" t="s">
        <v>345</v>
      </c>
      <c r="U5" s="22" t="s">
        <v>16</v>
      </c>
      <c r="V5" s="249"/>
      <c r="W5" s="119" t="s">
        <v>7</v>
      </c>
      <c r="X5" s="120" t="s">
        <v>35</v>
      </c>
      <c r="Y5" s="142">
        <v>5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48"/>
      <c r="D6" s="113" t="s">
        <v>218</v>
      </c>
      <c r="E6" s="113"/>
      <c r="F6" s="113">
        <v>100</v>
      </c>
      <c r="G6" s="25" t="s">
        <v>79</v>
      </c>
      <c r="H6" s="25"/>
      <c r="I6" s="25">
        <v>120</v>
      </c>
      <c r="J6" s="26" t="s">
        <v>148</v>
      </c>
      <c r="K6" s="26"/>
      <c r="L6" s="111">
        <v>15</v>
      </c>
      <c r="M6" s="25" t="s">
        <v>294</v>
      </c>
      <c r="N6" s="25"/>
      <c r="O6" s="25">
        <v>40</v>
      </c>
      <c r="P6" s="113" t="str">
        <f>P5</f>
        <v>深色蔬菜</v>
      </c>
      <c r="Q6" s="113"/>
      <c r="R6" s="26">
        <v>150</v>
      </c>
      <c r="S6" s="25" t="s">
        <v>67</v>
      </c>
      <c r="T6" s="25"/>
      <c r="U6" s="25">
        <v>20</v>
      </c>
      <c r="V6" s="250"/>
      <c r="W6" s="122">
        <v>97</v>
      </c>
      <c r="X6" s="123" t="s">
        <v>36</v>
      </c>
      <c r="Y6" s="131">
        <v>2.4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30</v>
      </c>
      <c r="C7" s="248"/>
      <c r="D7" s="114" t="s">
        <v>371</v>
      </c>
      <c r="E7" s="114"/>
      <c r="F7" s="114">
        <v>30</v>
      </c>
      <c r="G7" s="114"/>
      <c r="H7" s="114"/>
      <c r="I7" s="114"/>
      <c r="J7" s="26" t="s">
        <v>166</v>
      </c>
      <c r="K7" s="84"/>
      <c r="L7" s="111">
        <v>50</v>
      </c>
      <c r="M7" s="25"/>
      <c r="N7" s="25"/>
      <c r="O7" s="25"/>
      <c r="P7" s="113"/>
      <c r="Q7" s="113"/>
      <c r="R7" s="113"/>
      <c r="S7" s="25" t="s">
        <v>86</v>
      </c>
      <c r="T7" s="25"/>
      <c r="U7" s="25">
        <v>3</v>
      </c>
      <c r="V7" s="250"/>
      <c r="W7" s="125" t="s">
        <v>9</v>
      </c>
      <c r="X7" s="126" t="s">
        <v>37</v>
      </c>
      <c r="Y7" s="131">
        <v>2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48"/>
      <c r="D8" s="113"/>
      <c r="E8" s="113"/>
      <c r="F8" s="113"/>
      <c r="G8" s="162"/>
      <c r="H8" s="114"/>
      <c r="I8" s="114"/>
      <c r="J8" s="26" t="s">
        <v>167</v>
      </c>
      <c r="K8" s="26"/>
      <c r="L8" s="111">
        <v>15</v>
      </c>
      <c r="M8" s="162"/>
      <c r="N8" s="30"/>
      <c r="O8" s="26"/>
      <c r="P8" s="113"/>
      <c r="Q8" s="149"/>
      <c r="R8" s="113"/>
      <c r="S8" s="26" t="s">
        <v>164</v>
      </c>
      <c r="T8" s="26"/>
      <c r="U8" s="26">
        <v>2</v>
      </c>
      <c r="V8" s="250"/>
      <c r="W8" s="122">
        <f>Y6*5+Y8*5+Y10*8</f>
        <v>24.5</v>
      </c>
      <c r="X8" s="126" t="s">
        <v>38</v>
      </c>
      <c r="Y8" s="13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>
      <c r="B9" s="252" t="s">
        <v>48</v>
      </c>
      <c r="C9" s="248"/>
      <c r="D9" s="113"/>
      <c r="E9" s="113"/>
      <c r="F9" s="113"/>
      <c r="G9" s="113"/>
      <c r="H9" s="149"/>
      <c r="I9" s="113"/>
      <c r="J9" s="26" t="s">
        <v>168</v>
      </c>
      <c r="K9" s="84"/>
      <c r="L9" s="111">
        <v>5</v>
      </c>
      <c r="M9" s="162"/>
      <c r="N9" s="161"/>
      <c r="O9" s="26"/>
      <c r="P9" s="113"/>
      <c r="Q9" s="149"/>
      <c r="R9" s="113"/>
      <c r="S9" s="162"/>
      <c r="T9" s="84"/>
      <c r="U9" s="26"/>
      <c r="V9" s="250"/>
      <c r="W9" s="125" t="s">
        <v>11</v>
      </c>
      <c r="X9" s="126" t="s">
        <v>39</v>
      </c>
      <c r="Y9" s="13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52"/>
      <c r="C10" s="248"/>
      <c r="D10" s="113"/>
      <c r="E10" s="113"/>
      <c r="F10" s="113"/>
      <c r="G10" s="113"/>
      <c r="H10" s="149"/>
      <c r="I10" s="113"/>
      <c r="J10" s="26" t="s">
        <v>355</v>
      </c>
      <c r="K10" s="84"/>
      <c r="L10" s="111">
        <v>10</v>
      </c>
      <c r="M10" s="211"/>
      <c r="N10" s="84"/>
      <c r="O10" s="26"/>
      <c r="P10" s="113"/>
      <c r="Q10" s="149"/>
      <c r="R10" s="113"/>
      <c r="S10" s="114"/>
      <c r="T10" s="151"/>
      <c r="U10" s="114"/>
      <c r="V10" s="250"/>
      <c r="W10" s="122">
        <v>27</v>
      </c>
      <c r="X10" s="127" t="s">
        <v>40</v>
      </c>
      <c r="Y10" s="131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30</v>
      </c>
      <c r="C11" s="85"/>
      <c r="D11" s="113"/>
      <c r="E11" s="149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113"/>
      <c r="Q11" s="149"/>
      <c r="R11" s="113"/>
      <c r="S11" s="113"/>
      <c r="T11" s="113"/>
      <c r="U11" s="113"/>
      <c r="V11" s="250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1"/>
      <c r="W12" s="122">
        <f>W6*4+W8*9+W10*4</f>
        <v>716.5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>
      <c r="B13" s="77">
        <v>10</v>
      </c>
      <c r="C13" s="248"/>
      <c r="D13" s="78" t="str">
        <f>'10月菜單'!F39</f>
        <v>地瓜飯</v>
      </c>
      <c r="E13" s="78" t="s">
        <v>264</v>
      </c>
      <c r="F13" s="78"/>
      <c r="G13" s="78" t="str">
        <f>'10月菜單'!F40</f>
        <v>香酥魚排(炸)</v>
      </c>
      <c r="H13" s="78" t="s">
        <v>59</v>
      </c>
      <c r="I13" s="78"/>
      <c r="J13" s="78" t="str">
        <f>'10月菜單'!F41</f>
        <v>泰式打拋豬(醃)</v>
      </c>
      <c r="K13" s="78" t="s">
        <v>271</v>
      </c>
      <c r="L13" s="78"/>
      <c r="M13" s="78" t="str">
        <f>'10月菜單'!F42</f>
        <v>洋蔥炒蛋</v>
      </c>
      <c r="N13" s="78" t="s">
        <v>18</v>
      </c>
      <c r="O13" s="78"/>
      <c r="P13" s="78" t="str">
        <f>'10月菜單'!F43</f>
        <v>淺色蔬菜</v>
      </c>
      <c r="Q13" s="78" t="s">
        <v>273</v>
      </c>
      <c r="R13" s="78"/>
      <c r="S13" s="78" t="str">
        <f>'10月菜單'!F44</f>
        <v>冬瓜排骨湯</v>
      </c>
      <c r="T13" s="78" t="s">
        <v>271</v>
      </c>
      <c r="U13" s="78"/>
      <c r="V13" s="249"/>
      <c r="W13" s="119" t="s">
        <v>7</v>
      </c>
      <c r="X13" s="120" t="s">
        <v>35</v>
      </c>
      <c r="Y13" s="121">
        <v>6.3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48"/>
      <c r="D14" s="114" t="s">
        <v>262</v>
      </c>
      <c r="E14" s="114"/>
      <c r="F14" s="114">
        <v>100</v>
      </c>
      <c r="G14" s="26" t="s">
        <v>328</v>
      </c>
      <c r="H14" s="114"/>
      <c r="I14" s="114">
        <v>100</v>
      </c>
      <c r="J14" s="25" t="s">
        <v>266</v>
      </c>
      <c r="K14" s="113"/>
      <c r="L14" s="113">
        <v>15</v>
      </c>
      <c r="M14" s="25" t="s">
        <v>65</v>
      </c>
      <c r="N14" s="25"/>
      <c r="O14" s="25">
        <v>35</v>
      </c>
      <c r="P14" s="113" t="str">
        <f>P13</f>
        <v>淺色蔬菜</v>
      </c>
      <c r="Q14" s="113"/>
      <c r="R14" s="26">
        <v>120</v>
      </c>
      <c r="S14" s="114" t="s">
        <v>73</v>
      </c>
      <c r="T14" s="114"/>
      <c r="U14" s="114">
        <v>40</v>
      </c>
      <c r="V14" s="250"/>
      <c r="W14" s="122">
        <v>103</v>
      </c>
      <c r="X14" s="123" t="s">
        <v>36</v>
      </c>
      <c r="Y14" s="124">
        <v>2.5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31</v>
      </c>
      <c r="C15" s="248"/>
      <c r="D15" s="114" t="s">
        <v>263</v>
      </c>
      <c r="E15" s="114"/>
      <c r="F15" s="114">
        <v>55</v>
      </c>
      <c r="G15" s="26"/>
      <c r="H15" s="113"/>
      <c r="I15" s="113"/>
      <c r="J15" s="113" t="s">
        <v>267</v>
      </c>
      <c r="K15" s="113"/>
      <c r="L15" s="113">
        <v>25</v>
      </c>
      <c r="M15" s="26" t="s">
        <v>62</v>
      </c>
      <c r="N15" s="161"/>
      <c r="O15" s="26">
        <v>20</v>
      </c>
      <c r="P15" s="113"/>
      <c r="Q15" s="113"/>
      <c r="R15" s="113"/>
      <c r="S15" s="26" t="s">
        <v>160</v>
      </c>
      <c r="T15" s="151"/>
      <c r="U15" s="114">
        <v>5</v>
      </c>
      <c r="V15" s="250"/>
      <c r="W15" s="125" t="s">
        <v>9</v>
      </c>
      <c r="X15" s="126" t="s">
        <v>37</v>
      </c>
      <c r="Y15" s="124">
        <v>2.1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>
      <c r="B16" s="80" t="s">
        <v>10</v>
      </c>
      <c r="C16" s="248"/>
      <c r="D16" s="114"/>
      <c r="E16" s="114"/>
      <c r="F16" s="114"/>
      <c r="G16" s="162"/>
      <c r="H16" s="114"/>
      <c r="I16" s="114"/>
      <c r="J16" s="114" t="s">
        <v>268</v>
      </c>
      <c r="K16" s="152"/>
      <c r="L16" s="113">
        <v>20</v>
      </c>
      <c r="M16" s="212" t="s">
        <v>63</v>
      </c>
      <c r="N16" s="26"/>
      <c r="O16" s="26">
        <v>20</v>
      </c>
      <c r="P16" s="113"/>
      <c r="Q16" s="149"/>
      <c r="R16" s="113"/>
      <c r="S16" s="113"/>
      <c r="T16" s="156"/>
      <c r="U16" s="113"/>
      <c r="V16" s="250"/>
      <c r="W16" s="122">
        <f>Y14*5+Y16*5+Y18*8</f>
        <v>23.5</v>
      </c>
      <c r="X16" s="126" t="s">
        <v>38</v>
      </c>
      <c r="Y16" s="124">
        <v>2.2000000000000002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>
      <c r="B17" s="252" t="s">
        <v>43</v>
      </c>
      <c r="C17" s="248"/>
      <c r="D17" s="149"/>
      <c r="E17" s="149"/>
      <c r="F17" s="113"/>
      <c r="G17" s="113"/>
      <c r="H17" s="149"/>
      <c r="I17" s="113"/>
      <c r="J17" s="114" t="s">
        <v>269</v>
      </c>
      <c r="K17" s="114" t="s">
        <v>270</v>
      </c>
      <c r="L17" s="114">
        <v>10</v>
      </c>
      <c r="M17" s="114"/>
      <c r="N17" s="114"/>
      <c r="O17" s="114"/>
      <c r="P17" s="113"/>
      <c r="Q17" s="149"/>
      <c r="R17" s="113"/>
      <c r="S17" s="114"/>
      <c r="T17" s="151"/>
      <c r="U17" s="114"/>
      <c r="V17" s="250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52"/>
      <c r="C18" s="248"/>
      <c r="D18" s="149"/>
      <c r="E18" s="149"/>
      <c r="F18" s="113"/>
      <c r="G18" s="150"/>
      <c r="H18" s="149"/>
      <c r="I18" s="113"/>
      <c r="J18" s="114" t="s">
        <v>265</v>
      </c>
      <c r="K18" s="149"/>
      <c r="L18" s="113">
        <v>1</v>
      </c>
      <c r="M18" s="114"/>
      <c r="N18" s="152"/>
      <c r="O18" s="113"/>
      <c r="P18" s="113"/>
      <c r="Q18" s="149"/>
      <c r="R18" s="113"/>
      <c r="S18" s="153"/>
      <c r="T18" s="149"/>
      <c r="U18" s="113"/>
      <c r="V18" s="250"/>
      <c r="W18" s="122">
        <v>27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30</v>
      </c>
      <c r="C19" s="85"/>
      <c r="D19" s="149"/>
      <c r="E19" s="149"/>
      <c r="F19" s="113"/>
      <c r="G19" s="113"/>
      <c r="H19" s="149"/>
      <c r="I19" s="113"/>
      <c r="J19" s="153"/>
      <c r="K19" s="149"/>
      <c r="L19" s="149"/>
      <c r="M19" s="113"/>
      <c r="N19" s="149"/>
      <c r="O19" s="113"/>
      <c r="P19" s="157"/>
      <c r="Q19" s="149"/>
      <c r="R19" s="113"/>
      <c r="S19" s="114"/>
      <c r="T19" s="151"/>
      <c r="U19" s="114"/>
      <c r="V19" s="250"/>
      <c r="W19" s="125" t="s">
        <v>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1"/>
      <c r="W20" s="122">
        <f>W14*4+W16*9+W18*4</f>
        <v>731.5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>
      <c r="B21" s="77"/>
      <c r="C21" s="248"/>
      <c r="D21" s="78"/>
      <c r="E21" s="21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249"/>
      <c r="W21" s="119" t="s">
        <v>7</v>
      </c>
      <c r="X21" s="120" t="s">
        <v>35</v>
      </c>
      <c r="Y21" s="138"/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48"/>
      <c r="D22" s="114"/>
      <c r="E22" s="114"/>
      <c r="F22" s="114"/>
      <c r="G22" s="114"/>
      <c r="H22" s="113"/>
      <c r="I22" s="114"/>
      <c r="J22" s="25"/>
      <c r="K22" s="113"/>
      <c r="L22" s="113"/>
      <c r="M22" s="114"/>
      <c r="N22" s="114"/>
      <c r="O22" s="114"/>
      <c r="P22" s="26"/>
      <c r="Q22" s="26"/>
      <c r="R22" s="26"/>
      <c r="S22" s="26"/>
      <c r="T22" s="114"/>
      <c r="U22" s="114"/>
      <c r="V22" s="250"/>
      <c r="W22" s="122">
        <f>Y21*15+Y23*5+Y25*15+Y26*12</f>
        <v>0</v>
      </c>
      <c r="X22" s="123" t="s">
        <v>36</v>
      </c>
      <c r="Y22" s="139"/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/>
      <c r="C23" s="248"/>
      <c r="D23" s="114"/>
      <c r="E23" s="114"/>
      <c r="F23" s="114"/>
      <c r="G23" s="114"/>
      <c r="H23" s="114"/>
      <c r="I23" s="114"/>
      <c r="J23" s="25"/>
      <c r="K23" s="113"/>
      <c r="L23" s="113"/>
      <c r="M23" s="114"/>
      <c r="N23" s="114"/>
      <c r="O23" s="114"/>
      <c r="P23" s="26"/>
      <c r="Q23" s="26"/>
      <c r="R23" s="26"/>
      <c r="S23" s="26"/>
      <c r="T23" s="114"/>
      <c r="U23" s="114"/>
      <c r="V23" s="250"/>
      <c r="W23" s="125" t="s">
        <v>9</v>
      </c>
      <c r="X23" s="126" t="s">
        <v>37</v>
      </c>
      <c r="Y23" s="139"/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>
      <c r="B24" s="80" t="s">
        <v>10</v>
      </c>
      <c r="C24" s="248"/>
      <c r="D24" s="114"/>
      <c r="E24" s="114"/>
      <c r="F24" s="208"/>
      <c r="G24" s="209"/>
      <c r="H24" s="209"/>
      <c r="I24" s="209"/>
      <c r="J24" s="209"/>
      <c r="K24" s="209"/>
      <c r="L24" s="209"/>
      <c r="M24" s="210"/>
      <c r="N24" s="114"/>
      <c r="O24" s="114"/>
      <c r="P24" s="26"/>
      <c r="Q24" s="84"/>
      <c r="R24" s="26"/>
      <c r="S24" s="26"/>
      <c r="T24" s="84"/>
      <c r="U24" s="26"/>
      <c r="V24" s="250"/>
      <c r="W24" s="122">
        <f>Y22*5+Y24*5+Y26*8</f>
        <v>0</v>
      </c>
      <c r="X24" s="126" t="s">
        <v>38</v>
      </c>
      <c r="Y24" s="139"/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52" t="s">
        <v>45</v>
      </c>
      <c r="C25" s="248"/>
      <c r="D25" s="114"/>
      <c r="E25" s="114"/>
      <c r="F25" s="208"/>
      <c r="G25" s="209"/>
      <c r="H25" s="209"/>
      <c r="I25" s="209"/>
      <c r="J25" s="209"/>
      <c r="K25" s="209"/>
      <c r="L25" s="209"/>
      <c r="M25" s="210"/>
      <c r="N25" s="114"/>
      <c r="O25" s="114"/>
      <c r="P25" s="26"/>
      <c r="Q25" s="84"/>
      <c r="R25" s="26"/>
      <c r="S25" s="26"/>
      <c r="T25" s="84"/>
      <c r="U25" s="26"/>
      <c r="V25" s="250"/>
      <c r="W25" s="125" t="s">
        <v>11</v>
      </c>
      <c r="X25" s="126" t="s">
        <v>39</v>
      </c>
      <c r="Y25" s="139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52"/>
      <c r="C26" s="248"/>
      <c r="D26" s="114"/>
      <c r="E26" s="114"/>
      <c r="F26" s="208"/>
      <c r="G26" s="209"/>
      <c r="H26" s="209"/>
      <c r="I26" s="209"/>
      <c r="J26" s="209"/>
      <c r="K26" s="209"/>
      <c r="L26" s="209"/>
      <c r="M26" s="210"/>
      <c r="N26" s="84"/>
      <c r="O26" s="26"/>
      <c r="P26" s="26"/>
      <c r="Q26" s="84"/>
      <c r="R26" s="26"/>
      <c r="S26" s="26"/>
      <c r="T26" s="84"/>
      <c r="U26" s="26"/>
      <c r="V26" s="250"/>
      <c r="W26" s="122">
        <v>26</v>
      </c>
      <c r="X26" s="127" t="s">
        <v>40</v>
      </c>
      <c r="Y26" s="139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30</v>
      </c>
      <c r="C27" s="95"/>
      <c r="D27" s="114"/>
      <c r="E27" s="114"/>
      <c r="F27" s="114"/>
      <c r="G27" s="26"/>
      <c r="H27" s="84"/>
      <c r="I27" s="26"/>
      <c r="J27" s="25"/>
      <c r="K27" s="30"/>
      <c r="L27" s="25"/>
      <c r="M27" s="26"/>
      <c r="N27" s="84"/>
      <c r="O27" s="26"/>
      <c r="P27" s="26"/>
      <c r="Q27" s="84"/>
      <c r="R27" s="26"/>
      <c r="S27" s="26"/>
      <c r="T27" s="84"/>
      <c r="U27" s="26"/>
      <c r="V27" s="250"/>
      <c r="W27" s="125" t="s">
        <v>12</v>
      </c>
      <c r="X27" s="128"/>
      <c r="Y27" s="139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>
      <c r="B28" s="116"/>
      <c r="C28" s="96"/>
      <c r="D28" s="114"/>
      <c r="E28" s="114"/>
      <c r="F28" s="114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1"/>
      <c r="W28" s="122">
        <f>W22*4+W24*9+W26*4</f>
        <v>104</v>
      </c>
      <c r="X28" s="133"/>
      <c r="Y28" s="141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7.95" customHeight="1">
      <c r="B29" s="77"/>
      <c r="C29" s="24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249"/>
      <c r="W29" s="119" t="s">
        <v>7</v>
      </c>
      <c r="X29" s="120" t="s">
        <v>35</v>
      </c>
      <c r="Y29" s="121"/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48"/>
      <c r="D30" s="114"/>
      <c r="E30" s="114"/>
      <c r="F30" s="114"/>
      <c r="G30" s="26"/>
      <c r="H30" s="114"/>
      <c r="I30" s="114"/>
      <c r="J30" s="26"/>
      <c r="K30" s="114"/>
      <c r="L30" s="114"/>
      <c r="M30" s="25"/>
      <c r="N30" s="113"/>
      <c r="O30" s="113"/>
      <c r="P30" s="26"/>
      <c r="Q30" s="26"/>
      <c r="R30" s="26"/>
      <c r="S30" s="114"/>
      <c r="T30" s="114"/>
      <c r="U30" s="114"/>
      <c r="V30" s="250"/>
      <c r="W30" s="122">
        <f>Y29*15+Y31*5+Y33*15+Y34*12</f>
        <v>0</v>
      </c>
      <c r="X30" s="123" t="s">
        <v>36</v>
      </c>
      <c r="Y30" s="124"/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>
      <c r="B31" s="80"/>
      <c r="C31" s="248"/>
      <c r="D31" s="114"/>
      <c r="E31" s="114"/>
      <c r="F31" s="114"/>
      <c r="G31" s="114"/>
      <c r="H31" s="113"/>
      <c r="I31" s="113"/>
      <c r="J31" s="114"/>
      <c r="K31" s="114"/>
      <c r="L31" s="114"/>
      <c r="M31" s="25"/>
      <c r="N31" s="113"/>
      <c r="O31" s="113"/>
      <c r="P31" s="26"/>
      <c r="Q31" s="26"/>
      <c r="R31" s="26"/>
      <c r="S31" s="114"/>
      <c r="T31" s="114"/>
      <c r="U31" s="114"/>
      <c r="V31" s="250"/>
      <c r="W31" s="125" t="s">
        <v>9</v>
      </c>
      <c r="X31" s="126" t="s">
        <v>37</v>
      </c>
      <c r="Y31" s="124"/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>
      <c r="B32" s="80" t="s">
        <v>10</v>
      </c>
      <c r="C32" s="248"/>
      <c r="D32" s="114"/>
      <c r="E32" s="114"/>
      <c r="F32" s="114"/>
      <c r="G32" s="153"/>
      <c r="H32" s="114"/>
      <c r="I32" s="114"/>
      <c r="J32" s="114"/>
      <c r="K32" s="114"/>
      <c r="L32" s="114"/>
      <c r="M32" s="162"/>
      <c r="N32" s="113"/>
      <c r="O32" s="113"/>
      <c r="P32" s="26"/>
      <c r="Q32" s="84"/>
      <c r="R32" s="26"/>
      <c r="S32" s="114"/>
      <c r="T32" s="114"/>
      <c r="U32" s="114"/>
      <c r="V32" s="250"/>
      <c r="W32" s="122">
        <f>Y30*5+Y32*5+Y34*8</f>
        <v>0</v>
      </c>
      <c r="X32" s="126" t="s">
        <v>38</v>
      </c>
      <c r="Y32" s="124"/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>
      <c r="B33" s="252" t="s">
        <v>46</v>
      </c>
      <c r="C33" s="248"/>
      <c r="D33" s="152"/>
      <c r="E33" s="149"/>
      <c r="F33" s="113"/>
      <c r="G33" s="153"/>
      <c r="H33" s="159"/>
      <c r="I33" s="160"/>
      <c r="J33" s="114"/>
      <c r="K33" s="114"/>
      <c r="L33" s="114"/>
      <c r="M33" s="25"/>
      <c r="N33" s="148"/>
      <c r="O33" s="113"/>
      <c r="P33" s="26"/>
      <c r="Q33" s="84"/>
      <c r="R33" s="26"/>
      <c r="S33" s="26"/>
      <c r="T33" s="26"/>
      <c r="U33" s="26"/>
      <c r="V33" s="250"/>
      <c r="W33" s="125" t="s">
        <v>11</v>
      </c>
      <c r="X33" s="126" t="s">
        <v>39</v>
      </c>
      <c r="Y33" s="124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52"/>
      <c r="C34" s="248"/>
      <c r="D34" s="152"/>
      <c r="E34" s="152"/>
      <c r="F34" s="113"/>
      <c r="G34" s="193"/>
      <c r="H34" s="151"/>
      <c r="I34" s="114"/>
      <c r="J34" s="114"/>
      <c r="K34" s="114"/>
      <c r="L34" s="114"/>
      <c r="M34" s="25"/>
      <c r="N34" s="161"/>
      <c r="O34" s="25"/>
      <c r="P34" s="26"/>
      <c r="Q34" s="84"/>
      <c r="R34" s="26"/>
      <c r="S34" s="26"/>
      <c r="T34" s="84"/>
      <c r="U34" s="26"/>
      <c r="V34" s="250"/>
      <c r="W34" s="122">
        <v>25</v>
      </c>
      <c r="X34" s="127" t="s">
        <v>40</v>
      </c>
      <c r="Y34" s="137"/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30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50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 thickBot="1">
      <c r="B36" s="115"/>
      <c r="C36" s="86"/>
      <c r="D36" s="84"/>
      <c r="E36" s="84"/>
      <c r="F36" s="26"/>
      <c r="G36" s="162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1"/>
      <c r="W36" s="132">
        <f>W30*4+W32*9+W34*4</f>
        <v>100</v>
      </c>
      <c r="X36" s="129"/>
      <c r="Y36" s="137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>
      <c r="B37" s="77"/>
      <c r="C37" s="248"/>
      <c r="D37" s="78" t="e">
        <f>'10月菜單'!#REF!</f>
        <v>#REF!</v>
      </c>
      <c r="E37" s="78" t="s">
        <v>18</v>
      </c>
      <c r="F37" s="78"/>
      <c r="G37" s="78" t="e">
        <f>'10月菜單'!#REF!</f>
        <v>#REF!</v>
      </c>
      <c r="H37" s="78" t="s">
        <v>17</v>
      </c>
      <c r="I37" s="78"/>
      <c r="J37" s="78" t="e">
        <f>'10月菜單'!#REF!</f>
        <v>#REF!</v>
      </c>
      <c r="K37" s="78" t="s">
        <v>165</v>
      </c>
      <c r="L37" s="78"/>
      <c r="M37" s="78" t="e">
        <f>'10月菜單'!#REF!</f>
        <v>#REF!</v>
      </c>
      <c r="N37" s="78" t="s">
        <v>59</v>
      </c>
      <c r="O37" s="78"/>
      <c r="P37" s="78" t="e">
        <f>'10月菜單'!#REF!</f>
        <v>#REF!</v>
      </c>
      <c r="Q37" s="78" t="s">
        <v>19</v>
      </c>
      <c r="R37" s="78"/>
      <c r="S37" s="78" t="e">
        <f>'10月菜單'!#REF!</f>
        <v>#REF!</v>
      </c>
      <c r="T37" s="78" t="s">
        <v>17</v>
      </c>
      <c r="U37" s="78"/>
      <c r="V37" s="249"/>
      <c r="W37" s="119" t="s">
        <v>7</v>
      </c>
      <c r="X37" s="120" t="s">
        <v>35</v>
      </c>
      <c r="Y37" s="142"/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48"/>
      <c r="D38" s="25"/>
      <c r="E38" s="25"/>
      <c r="F38" s="25"/>
      <c r="G38" s="113"/>
      <c r="H38" s="113"/>
      <c r="I38" s="113"/>
      <c r="J38" s="26"/>
      <c r="K38" s="26"/>
      <c r="L38" s="111"/>
      <c r="M38" s="25"/>
      <c r="N38" s="25"/>
      <c r="O38" s="25"/>
      <c r="P38" s="26"/>
      <c r="Q38" s="26"/>
      <c r="R38" s="26"/>
      <c r="S38" s="25"/>
      <c r="T38" s="25"/>
      <c r="U38" s="25"/>
      <c r="V38" s="250"/>
      <c r="W38" s="122">
        <v>95</v>
      </c>
      <c r="X38" s="123" t="s">
        <v>36</v>
      </c>
      <c r="Y38" s="131"/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/>
      <c r="C39" s="248"/>
      <c r="D39" s="25"/>
      <c r="E39" s="25"/>
      <c r="F39" s="26"/>
      <c r="G39" s="114"/>
      <c r="H39" s="114"/>
      <c r="I39" s="114"/>
      <c r="J39" s="26"/>
      <c r="K39" s="26"/>
      <c r="L39" s="111"/>
      <c r="M39" s="25"/>
      <c r="N39" s="25"/>
      <c r="O39" s="25"/>
      <c r="P39" s="26"/>
      <c r="Q39" s="26"/>
      <c r="R39" s="26"/>
      <c r="S39" s="25"/>
      <c r="T39" s="25"/>
      <c r="U39" s="25"/>
      <c r="V39" s="250"/>
      <c r="W39" s="125" t="s">
        <v>9</v>
      </c>
      <c r="X39" s="126" t="s">
        <v>37</v>
      </c>
      <c r="Y39" s="131"/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>
      <c r="B40" s="80" t="s">
        <v>10</v>
      </c>
      <c r="C40" s="248"/>
      <c r="D40" s="25"/>
      <c r="E40" s="30"/>
      <c r="F40" s="26"/>
      <c r="G40" s="114"/>
      <c r="H40" s="114"/>
      <c r="I40" s="114"/>
      <c r="J40" s="26"/>
      <c r="K40" s="84"/>
      <c r="L40" s="111"/>
      <c r="M40" s="162"/>
      <c r="N40" s="30"/>
      <c r="O40" s="26"/>
      <c r="P40" s="26"/>
      <c r="Q40" s="26"/>
      <c r="R40" s="26"/>
      <c r="S40" s="26"/>
      <c r="T40" s="26"/>
      <c r="U40" s="26"/>
      <c r="V40" s="250"/>
      <c r="W40" s="122">
        <f>Y38*5+Y40*5+Y42*8</f>
        <v>0</v>
      </c>
      <c r="X40" s="126" t="s">
        <v>38</v>
      </c>
      <c r="Y40" s="131"/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>
      <c r="B41" s="252" t="s">
        <v>47</v>
      </c>
      <c r="C41" s="248"/>
      <c r="D41" s="25"/>
      <c r="E41" s="155"/>
      <c r="F41" s="26"/>
      <c r="G41" s="113"/>
      <c r="H41" s="149"/>
      <c r="I41" s="113"/>
      <c r="J41" s="26"/>
      <c r="K41" s="26"/>
      <c r="L41" s="111"/>
      <c r="M41" s="26"/>
      <c r="N41" s="161"/>
      <c r="O41" s="26"/>
      <c r="P41" s="26"/>
      <c r="Q41" s="26"/>
      <c r="R41" s="26"/>
      <c r="S41" s="162"/>
      <c r="T41" s="84"/>
      <c r="U41" s="26"/>
      <c r="V41" s="250"/>
      <c r="W41" s="125" t="s">
        <v>11</v>
      </c>
      <c r="X41" s="126" t="s">
        <v>39</v>
      </c>
      <c r="Y41" s="131"/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52"/>
      <c r="C42" s="248"/>
      <c r="D42" s="25"/>
      <c r="E42" s="30"/>
      <c r="F42" s="26"/>
      <c r="G42" s="113"/>
      <c r="H42" s="149"/>
      <c r="I42" s="113"/>
      <c r="J42" s="26"/>
      <c r="K42" s="84"/>
      <c r="L42" s="111"/>
      <c r="M42" s="163"/>
      <c r="N42" s="84"/>
      <c r="O42" s="26"/>
      <c r="P42" s="26"/>
      <c r="Q42" s="84"/>
      <c r="R42" s="26"/>
      <c r="S42" s="162"/>
      <c r="T42" s="161"/>
      <c r="U42" s="26"/>
      <c r="V42" s="250"/>
      <c r="W42" s="122">
        <f>Y37*2+Y38*7+Y42*8</f>
        <v>0</v>
      </c>
      <c r="X42" s="127" t="s">
        <v>40</v>
      </c>
      <c r="Y42" s="131"/>
      <c r="Z42" s="61"/>
      <c r="AA42" s="62" t="s">
        <v>29</v>
      </c>
      <c r="AE42" s="62">
        <f>AB42*15</f>
        <v>0</v>
      </c>
    </row>
    <row r="43" spans="2:32" ht="27.95" customHeight="1">
      <c r="B43" s="31" t="s">
        <v>30</v>
      </c>
      <c r="C43" s="85"/>
      <c r="D43" s="167"/>
      <c r="E43" s="30"/>
      <c r="F43" s="25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50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1"/>
      <c r="W44" s="122">
        <f>W38*4+W40*9+W42*4</f>
        <v>380</v>
      </c>
      <c r="X44" s="133"/>
      <c r="Y44" s="143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103"/>
      <c r="AB45" s="89"/>
    </row>
    <row r="46" spans="2:32">
      <c r="B46" s="89"/>
      <c r="C46" s="94"/>
      <c r="D46" s="257"/>
      <c r="E46" s="257"/>
      <c r="F46" s="258"/>
      <c r="G46" s="258"/>
      <c r="H46" s="104"/>
      <c r="K46" s="104"/>
      <c r="N46" s="104"/>
      <c r="Q46" s="104"/>
      <c r="T46" s="104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3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2023-09-05T03:54:12Z</cp:lastPrinted>
  <dcterms:created xsi:type="dcterms:W3CDTF">2013-10-17T10:44:48Z</dcterms:created>
  <dcterms:modified xsi:type="dcterms:W3CDTF">2023-09-07T04:12:22Z</dcterms:modified>
</cp:coreProperties>
</file>