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L38" i="5" s="1"/>
  <c r="AN37" i="5"/>
  <c r="AN38" i="5" s="1"/>
  <c r="AM37" i="5"/>
  <c r="AL37" i="5"/>
  <c r="AD37" i="5"/>
  <c r="AD40" i="5" s="1"/>
  <c r="AC37" i="5"/>
  <c r="AC38" i="5" s="1"/>
  <c r="AB37" i="5"/>
  <c r="AA37" i="5"/>
  <c r="S37" i="5"/>
  <c r="S40" i="5" s="1"/>
  <c r="R37" i="5"/>
  <c r="R38" i="5" s="1"/>
  <c r="Q37" i="5"/>
  <c r="P37" i="5"/>
  <c r="H37" i="5"/>
  <c r="F38" i="5" s="1"/>
  <c r="G37" i="5"/>
  <c r="G38" i="5" s="1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E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O40" i="5"/>
  <c r="AA38" i="5"/>
  <c r="P38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I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BA31" i="5"/>
  <c r="I31" i="5"/>
  <c r="AB38" i="5" l="1"/>
  <c r="AD38" i="5" s="1"/>
  <c r="H40" i="5"/>
  <c r="AM38" i="5"/>
  <c r="AO38" i="5" s="1"/>
  <c r="BA25" i="5"/>
  <c r="BA7" i="5"/>
  <c r="AY38" i="5"/>
  <c r="BA6" i="5"/>
  <c r="BA20" i="5"/>
  <c r="AP30" i="5"/>
  <c r="T32" i="5"/>
  <c r="T16" i="5"/>
  <c r="AP18" i="5"/>
  <c r="I21" i="5"/>
  <c r="AP28" i="5"/>
  <c r="AE30" i="5"/>
  <c r="AX38" i="5"/>
  <c r="AP12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H38" i="5"/>
  <c r="S38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<sst xmlns="http://schemas.openxmlformats.org/spreadsheetml/2006/main" count="423" uniqueCount="163">
  <si>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</si>
  <si>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</si>
  <si>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</si>
  <si>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</si>
  <si>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</si>
  <si>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</si>
  <si>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</si>
  <si>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</si>
  <si>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</si>
  <si>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</si>
  <si>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</si>
  <si>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</si>
  <si>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</si>
  <si>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</si>
  <si>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</si>
  <si>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</si>
  <si>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</si>
  <si>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</si>
  <si>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</si>
  <si>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</si>
  <si>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</si>
  <si>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</si>
  <si>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</si>
  <si>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</si>
  <si>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</si>
  <si>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</si>
  <si>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</si>
  <si>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</si>
  <si>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</si>
  <si>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</si>
  <si>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</si>
  <si>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</si>
  <si>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</si>
  <si>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</si>
  <si>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</si>
  <si>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</si>
  <si>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</si>
  <si>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</si>
  <si>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</si>
  <si>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</si>
  <si>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</si>
  <si>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</si>
  <si>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</si>
  <si>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</si>
  <si>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</si>
  <si>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</si>
  <si>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</si>
  <si>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</si>
  <si>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</si>
  <si>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</si>
  <si>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</si>
  <si>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</si>
  <si>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</si>
  <si>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</si>
  <si>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</si>
  <si>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</si>
  <si>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</si>
  <si>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</si>
  <si>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</si>
  <si>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</si>
  <si>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</si>
  <si>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</si>
  <si>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</si>
  <si>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</si>
  <si>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</si>
  <si>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</si>
  <si>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</si>
  <si>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</si>
  <si>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</si>
  <si>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</si>
  <si>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</si>
  <si>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</si>
  <si>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</si>
  <si>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</si>
  <si>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</si>
  <si>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</si>
  <si>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</si>
  <si>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</si>
  <si>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</si>
  <si>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</si>
  <si>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</si>
  <si>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</si>
  <si>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</si>
  <si>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</si>
  <si>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</si>
  <si>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</si>
  <si>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</si>
  <si>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</si>
  <si>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</si>
  <si>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</si>
  <si>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</si>
  <si>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</si>
  <si>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</si>
  <si>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</si>
  <si>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</si>
  <si>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</si>
  <si>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</si>
  <si>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</si>
  <si>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</si>
  <si>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</si>
  <si>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</si>
  <si>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</si>
  <si>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</si>
  <si>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</si>
  <si>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</si>
  <si>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</si>
  <si>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</si>
  <si>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</si>
  <si>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</si>
  <si>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</si>
  <si>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</si>
  <si>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</si>
  <si>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</si>
  <si>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</si>
  <si>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</si>
  <si>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</si>
  <si>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</si>
  <si>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</si>
  <si>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</si>
  <si>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</si>
  <si>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</si>
  <si>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</si>
  <si>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</si>
  <si>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112學年度第2學期第3週素食菜單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</si>
  <si>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</si>
  <si>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</si>
  <si>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</si>
  <si>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</si>
  <si>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鐵板素菜捲</t>
  </si>
  <si>
    <t>脂肪：</t>
    <phoneticPr fontId="2" type="noConversion"/>
  </si>
  <si>
    <t>蛋白質：</t>
    <phoneticPr fontId="2" type="noConversion"/>
  </si>
  <si>
    <t>條</t>
  </si>
  <si>
    <t>非基改素肉燥(180g)</t>
  </si>
  <si>
    <t>包</t>
  </si>
  <si>
    <t>星期五</t>
    <phoneticPr fontId="2" type="noConversion"/>
  </si>
  <si>
    <t>香椿櫛瓜</t>
  </si>
  <si>
    <t>熱量：</t>
    <phoneticPr fontId="2" type="noConversion"/>
  </si>
  <si>
    <t>櫛瓜</t>
  </si>
  <si>
    <t>公斤</t>
  </si>
  <si>
    <t>香椿素肉燥(180g)</t>
  </si>
  <si>
    <t>白精靈菇(QR)</t>
  </si>
  <si>
    <t>醬煮南瓜</t>
  </si>
  <si>
    <t>南瓜(切大丁)</t>
  </si>
  <si>
    <t>鴻喜菇(QR)</t>
  </si>
  <si>
    <t>炒油菜</t>
  </si>
  <si>
    <t>油菜(切實重)</t>
  </si>
  <si>
    <t>薑母(一週量)</t>
  </si>
  <si>
    <t>海芽蛋花湯</t>
  </si>
  <si>
    <t>醣類：</t>
    <phoneticPr fontId="2" type="noConversion"/>
  </si>
  <si>
    <t>兩</t>
  </si>
  <si>
    <t>洗選蛋(QR)</t>
  </si>
  <si>
    <t>6.5份</t>
  </si>
  <si>
    <t>0.0份</t>
  </si>
  <si>
    <t>1.5份</t>
  </si>
  <si>
    <t>2.2份</t>
  </si>
  <si>
    <t>813大卡</t>
    <phoneticPr fontId="2" type="noConversion"/>
  </si>
  <si>
    <t>110.2 g</t>
    <phoneticPr fontId="2" type="noConversion"/>
  </si>
  <si>
    <t>23.8 g</t>
    <phoneticPr fontId="2" type="noConversion"/>
  </si>
  <si>
    <t>40.2 g</t>
    <phoneticPr fontId="2" type="noConversion"/>
  </si>
  <si>
    <t>素菜捲(40g)</t>
  </si>
  <si>
    <t>海帶芽(乾)兩</t>
  </si>
  <si>
    <t>素菜捲(40g)(備品)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</si>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</sst>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4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/>
      <c r="C4" s="335"/>
      <c r="D4" s="339"/>
      <c r="E4" s="323"/>
      <c r="F4" s="324"/>
      <c r="G4" s="325"/>
      <c r="H4" s="323"/>
      <c r="I4" s="324"/>
      <c r="J4" s="325"/>
      <c r="K4" s="323"/>
      <c r="L4" s="324"/>
      <c r="M4" s="325"/>
      <c r="N4" s="323"/>
      <c r="O4" s="324"/>
      <c r="P4" s="325"/>
      <c r="Q4" s="323"/>
      <c r="R4" s="324"/>
      <c r="S4" s="325"/>
      <c r="T4" s="320"/>
      <c r="U4" s="19"/>
      <c r="V4" s="120"/>
    </row>
    <row r="5" spans="2:22" s="5" customFormat="1" ht="19.5" customHeight="1" x14ac:dyDescent="0.4">
      <c r="B5" s="6" t="s">
        <v>5</v>
      </c>
      <c r="C5" s="336"/>
      <c r="D5" s="339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21"/>
      <c r="U5" s="20"/>
      <c r="V5" s="120"/>
    </row>
    <row r="6" spans="2:22" s="5" customFormat="1" ht="19.5" customHeight="1" x14ac:dyDescent="0.4">
      <c r="B6" s="6"/>
      <c r="C6" s="336"/>
      <c r="D6" s="339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21"/>
      <c r="U6" s="20"/>
      <c r="V6" s="120"/>
    </row>
    <row r="7" spans="2:22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1"/>
      <c r="U7" s="20"/>
      <c r="V7" s="120"/>
    </row>
    <row r="8" spans="2:22" s="5" customFormat="1" ht="19.5" customHeight="1" x14ac:dyDescent="0.4">
      <c r="B8" s="330"/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</row>
    <row r="9" spans="2:22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</row>
    <row r="10" spans="2:22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2" s="5" customFormat="1" ht="22.2" x14ac:dyDescent="0.4">
      <c r="B11" s="7"/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2" s="5" customFormat="1" ht="21" x14ac:dyDescent="0.4">
      <c r="B12" s="15"/>
      <c r="C12" s="9"/>
      <c r="D12" s="341"/>
      <c r="E12" s="332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2" s="5" customFormat="1" ht="22.2" x14ac:dyDescent="0.4">
      <c r="B13" s="6"/>
      <c r="C13" s="335"/>
      <c r="D13" s="338"/>
      <c r="E13" s="323"/>
      <c r="F13" s="324"/>
      <c r="G13" s="325"/>
      <c r="H13" s="323"/>
      <c r="I13" s="324"/>
      <c r="J13" s="325"/>
      <c r="K13" s="323"/>
      <c r="L13" s="324"/>
      <c r="M13" s="325"/>
      <c r="N13" s="323"/>
      <c r="O13" s="324"/>
      <c r="P13" s="325"/>
      <c r="Q13" s="323"/>
      <c r="R13" s="324"/>
      <c r="S13" s="325"/>
      <c r="T13" s="320"/>
      <c r="U13" s="19"/>
      <c r="V13" s="122"/>
    </row>
    <row r="14" spans="2:22" s="5" customFormat="1" ht="22.2" x14ac:dyDescent="0.4">
      <c r="B14" s="6" t="s">
        <v>3</v>
      </c>
      <c r="C14" s="336"/>
      <c r="D14" s="339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321"/>
      <c r="U14" s="20"/>
      <c r="V14" s="120"/>
    </row>
    <row r="15" spans="2:22" s="5" customFormat="1" ht="22.2" x14ac:dyDescent="0.4">
      <c r="B15" s="6"/>
      <c r="C15" s="336"/>
      <c r="D15" s="339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321"/>
      <c r="U15" s="20"/>
      <c r="V15" s="120"/>
    </row>
    <row r="16" spans="2:22" s="5" customFormat="1" ht="22.2" x14ac:dyDescent="0.4">
      <c r="B16" s="6" t="s">
        <v>4</v>
      </c>
      <c r="C16" s="336"/>
      <c r="D16" s="339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321"/>
      <c r="U16" s="20"/>
      <c r="V16" s="120"/>
    </row>
    <row r="17" spans="2:22" s="5" customFormat="1" ht="22.2" x14ac:dyDescent="0.4">
      <c r="B17" s="330"/>
      <c r="C17" s="336"/>
      <c r="D17" s="339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21"/>
      <c r="U17" s="20"/>
      <c r="V17" s="120"/>
    </row>
    <row r="18" spans="2:22" s="5" customFormat="1" ht="22.2" x14ac:dyDescent="0.4">
      <c r="B18" s="330"/>
      <c r="C18" s="337"/>
      <c r="D18" s="339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</row>
    <row r="19" spans="2:22" s="5" customFormat="1" ht="22.2" x14ac:dyDescent="0.4">
      <c r="B19" s="33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2" s="5" customFormat="1" ht="22.2" x14ac:dyDescent="0.4">
      <c r="B20" s="7"/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2" s="5" customFormat="1" ht="21" x14ac:dyDescent="0.4">
      <c r="B21" s="15"/>
      <c r="C21" s="9"/>
      <c r="D21" s="341"/>
      <c r="E21" s="332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2" s="5" customFormat="1" ht="22.2" x14ac:dyDescent="0.4">
      <c r="B22" s="6"/>
      <c r="C22" s="335"/>
      <c r="D22" s="338"/>
      <c r="E22" s="323"/>
      <c r="F22" s="324"/>
      <c r="G22" s="325"/>
      <c r="H22" s="323"/>
      <c r="I22" s="324"/>
      <c r="J22" s="325"/>
      <c r="K22" s="323"/>
      <c r="L22" s="324"/>
      <c r="M22" s="325"/>
      <c r="N22" s="323"/>
      <c r="O22" s="324"/>
      <c r="P22" s="325"/>
      <c r="Q22" s="323"/>
      <c r="R22" s="324"/>
      <c r="S22" s="325"/>
      <c r="T22" s="320"/>
      <c r="U22" s="19"/>
      <c r="V22" s="122"/>
    </row>
    <row r="23" spans="2:22" s="5" customFormat="1" ht="22.2" x14ac:dyDescent="0.4">
      <c r="B23" s="6" t="s">
        <v>3</v>
      </c>
      <c r="C23" s="336"/>
      <c r="D23" s="339"/>
      <c r="E23" s="110"/>
      <c r="F23" s="108"/>
      <c r="G23" s="111"/>
      <c r="H23" s="110"/>
      <c r="I23" s="108"/>
      <c r="J23" s="111"/>
      <c r="K23" s="110"/>
      <c r="L23" s="108"/>
      <c r="M23" s="111"/>
      <c r="N23" s="110"/>
      <c r="O23" s="108"/>
      <c r="P23" s="111"/>
      <c r="Q23" s="110"/>
      <c r="R23" s="108"/>
      <c r="S23" s="111"/>
      <c r="T23" s="321"/>
      <c r="U23" s="20"/>
      <c r="V23" s="120"/>
    </row>
    <row r="24" spans="2:22" s="5" customFormat="1" ht="22.2" x14ac:dyDescent="0.4">
      <c r="B24" s="6"/>
      <c r="C24" s="336"/>
      <c r="D24" s="339"/>
      <c r="E24" s="112"/>
      <c r="F24" s="113"/>
      <c r="G24" s="114"/>
      <c r="H24" s="112"/>
      <c r="I24" s="113"/>
      <c r="J24" s="114"/>
      <c r="K24" s="112"/>
      <c r="L24" s="113"/>
      <c r="M24" s="114"/>
      <c r="N24" s="112"/>
      <c r="O24" s="113"/>
      <c r="P24" s="114"/>
      <c r="Q24" s="112"/>
      <c r="R24" s="113"/>
      <c r="S24" s="114"/>
      <c r="T24" s="321"/>
      <c r="U24" s="20"/>
      <c r="V24" s="120"/>
    </row>
    <row r="25" spans="2:22" s="5" customFormat="1" ht="22.2" x14ac:dyDescent="0.4">
      <c r="B25" s="6" t="s">
        <v>4</v>
      </c>
      <c r="C25" s="336"/>
      <c r="D25" s="339"/>
      <c r="E25" s="112"/>
      <c r="F25" s="113"/>
      <c r="G25" s="114"/>
      <c r="H25" s="112"/>
      <c r="I25" s="113"/>
      <c r="J25" s="114"/>
      <c r="K25" s="112"/>
      <c r="L25" s="113"/>
      <c r="M25" s="114"/>
      <c r="N25" s="112"/>
      <c r="O25" s="113"/>
      <c r="P25" s="114"/>
      <c r="Q25" s="112"/>
      <c r="R25" s="113"/>
      <c r="S25" s="114"/>
      <c r="T25" s="321"/>
      <c r="U25" s="20"/>
      <c r="V25" s="120"/>
    </row>
    <row r="26" spans="2:22" s="5" customFormat="1" ht="22.2" x14ac:dyDescent="0.4">
      <c r="B26" s="330"/>
      <c r="C26" s="336"/>
      <c r="D26" s="339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21"/>
      <c r="U26" s="20"/>
      <c r="V26" s="120"/>
    </row>
    <row r="27" spans="2:22" s="5" customFormat="1" ht="22.2" x14ac:dyDescent="0.4">
      <c r="B27" s="33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</row>
    <row r="28" spans="2:22" s="5" customFormat="1" ht="22.2" x14ac:dyDescent="0.4">
      <c r="B28" s="33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2" s="5" customFormat="1" ht="22.2" x14ac:dyDescent="0.4">
      <c r="B29" s="7"/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2" s="5" customFormat="1" ht="21" x14ac:dyDescent="0.4">
      <c r="B30" s="15"/>
      <c r="C30" s="9"/>
      <c r="D30" s="341"/>
      <c r="E30" s="332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2" s="5" customFormat="1" ht="22.2" x14ac:dyDescent="0.4">
      <c r="B31" s="6"/>
      <c r="C31" s="335"/>
      <c r="D31" s="338"/>
      <c r="E31" s="323"/>
      <c r="F31" s="324"/>
      <c r="G31" s="325"/>
      <c r="H31" s="323"/>
      <c r="I31" s="324"/>
      <c r="J31" s="325"/>
      <c r="K31" s="323"/>
      <c r="L31" s="324"/>
      <c r="M31" s="325"/>
      <c r="N31" s="323"/>
      <c r="O31" s="324"/>
      <c r="P31" s="325"/>
      <c r="Q31" s="323"/>
      <c r="R31" s="324"/>
      <c r="S31" s="325"/>
      <c r="T31" s="320"/>
      <c r="U31" s="19"/>
      <c r="V31" s="122"/>
    </row>
    <row r="32" spans="2:22" ht="22.2" x14ac:dyDescent="0.3">
      <c r="B32" s="6" t="s">
        <v>3</v>
      </c>
      <c r="C32" s="336"/>
      <c r="D32" s="339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21"/>
      <c r="U32" s="20"/>
      <c r="V32" s="120"/>
    </row>
    <row r="33" spans="2:24" ht="22.2" x14ac:dyDescent="0.3">
      <c r="B33" s="6"/>
      <c r="C33" s="336"/>
      <c r="D33" s="339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21"/>
      <c r="U33" s="20"/>
      <c r="V33" s="120"/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21"/>
      <c r="U34" s="20"/>
      <c r="V34" s="120"/>
    </row>
    <row r="35" spans="2:24" ht="22.2" x14ac:dyDescent="0.3">
      <c r="B35" s="330"/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1"/>
      <c r="U35" s="20"/>
      <c r="V35" s="120"/>
    </row>
    <row r="36" spans="2:24" ht="22.2" x14ac:dyDescent="0.3">
      <c r="B36" s="33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</row>
    <row r="37" spans="2:24" ht="22.2" x14ac:dyDescent="0.3">
      <c r="B37" s="33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/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1" x14ac:dyDescent="0.3">
      <c r="B39" s="15"/>
      <c r="C39" s="9"/>
      <c r="D39" s="341"/>
      <c r="E39" s="345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3</v>
      </c>
      <c r="C40" s="335"/>
      <c r="D40" s="338" t="s">
        <v>126</v>
      </c>
      <c r="E40" s="323" t="s">
        <v>128</v>
      </c>
      <c r="F40" s="324"/>
      <c r="G40" s="325"/>
      <c r="H40" s="323" t="s">
        <v>135</v>
      </c>
      <c r="I40" s="324"/>
      <c r="J40" s="325"/>
      <c r="K40" s="323" t="s">
        <v>141</v>
      </c>
      <c r="L40" s="324"/>
      <c r="M40" s="325"/>
      <c r="N40" s="323" t="s">
        <v>144</v>
      </c>
      <c r="O40" s="324"/>
      <c r="P40" s="325"/>
      <c r="Q40" s="323" t="s">
        <v>147</v>
      </c>
      <c r="R40" s="324"/>
      <c r="S40" s="325"/>
      <c r="T40" s="320"/>
      <c r="U40" s="19" t="s">
        <v>136</v>
      </c>
      <c r="V40" s="122" t="s">
        <v>155</v>
      </c>
      <c r="W40" s="10" t="s">
        <v>37</v>
      </c>
      <c r="X40" s="10" t="s">
        <v>151</v>
      </c>
    </row>
    <row r="41" spans="2:24" ht="22.2" x14ac:dyDescent="0.3">
      <c r="B41" s="6" t="s">
        <v>3</v>
      </c>
      <c r="C41" s="336"/>
      <c r="D41" s="339"/>
      <c r="E41" s="110" t="s">
        <v>159</v>
      </c>
      <c r="F41" s="108">
        <v>22</v>
      </c>
      <c r="G41" s="111" t="s">
        <v>131</v>
      </c>
      <c r="H41" s="110" t="s">
        <v>137</v>
      </c>
      <c r="I41" s="108">
        <v>2</v>
      </c>
      <c r="J41" s="111" t="s">
        <v>138</v>
      </c>
      <c r="K41" s="110" t="s">
        <v>142</v>
      </c>
      <c r="L41" s="108">
        <v>2</v>
      </c>
      <c r="M41" s="111" t="s">
        <v>138</v>
      </c>
      <c r="N41" s="110" t="s">
        <v>145</v>
      </c>
      <c r="O41" s="108">
        <v>2</v>
      </c>
      <c r="P41" s="111" t="s">
        <v>138</v>
      </c>
      <c r="Q41" s="110" t="s">
        <v>160</v>
      </c>
      <c r="R41" s="108">
        <v>1</v>
      </c>
      <c r="S41" s="111" t="s">
        <v>149</v>
      </c>
      <c r="T41" s="321"/>
      <c r="U41" s="20" t="s">
        <v>148</v>
      </c>
      <c r="V41" s="120" t="s">
        <v>156</v>
      </c>
      <c r="W41" s="10" t="s">
        <v>39</v>
      </c>
      <c r="X41" s="10" t="s">
        <v>152</v>
      </c>
    </row>
    <row r="42" spans="2:24" ht="22.2" x14ac:dyDescent="0.3">
      <c r="B42" s="6">
        <v>1</v>
      </c>
      <c r="C42" s="336"/>
      <c r="D42" s="339"/>
      <c r="E42" s="112" t="s">
        <v>161</v>
      </c>
      <c r="F42" s="113">
        <v>5</v>
      </c>
      <c r="G42" s="114" t="s">
        <v>131</v>
      </c>
      <c r="H42" s="112" t="s">
        <v>139</v>
      </c>
      <c r="I42" s="113">
        <v>1</v>
      </c>
      <c r="J42" s="114" t="s">
        <v>133</v>
      </c>
      <c r="K42" s="112" t="s">
        <v>143</v>
      </c>
      <c r="L42" s="113">
        <v>0.3</v>
      </c>
      <c r="M42" s="114" t="s">
        <v>138</v>
      </c>
      <c r="N42" s="112" t="s">
        <v>146</v>
      </c>
      <c r="O42" s="113">
        <v>0.1</v>
      </c>
      <c r="P42" s="114" t="s">
        <v>138</v>
      </c>
      <c r="Q42" s="112" t="s">
        <v>150</v>
      </c>
      <c r="R42" s="113">
        <v>0.5</v>
      </c>
      <c r="S42" s="114" t="s">
        <v>138</v>
      </c>
      <c r="T42" s="321"/>
      <c r="U42" s="20" t="s">
        <v>129</v>
      </c>
      <c r="V42" s="120" t="s">
        <v>157</v>
      </c>
      <c r="W42" s="10" t="s">
        <v>41</v>
      </c>
      <c r="X42" s="10" t="s">
        <v>153</v>
      </c>
    </row>
    <row r="43" spans="2:24" ht="22.2" x14ac:dyDescent="0.3">
      <c r="B43" s="6" t="s">
        <v>4</v>
      </c>
      <c r="C43" s="336"/>
      <c r="D43" s="339"/>
      <c r="E43" s="112" t="s">
        <v>132</v>
      </c>
      <c r="F43" s="113">
        <v>1</v>
      </c>
      <c r="G43" s="114" t="s">
        <v>133</v>
      </c>
      <c r="H43" s="112" t="s">
        <v>140</v>
      </c>
      <c r="I43" s="113">
        <v>0.3</v>
      </c>
      <c r="J43" s="114" t="s">
        <v>138</v>
      </c>
      <c r="K43" s="112"/>
      <c r="L43" s="113"/>
      <c r="M43" s="114"/>
      <c r="N43" s="112"/>
      <c r="O43" s="113"/>
      <c r="P43" s="114"/>
      <c r="Q43" s="112"/>
      <c r="R43" s="113"/>
      <c r="S43" s="114"/>
      <c r="T43" s="321"/>
      <c r="U43" s="20" t="s">
        <v>130</v>
      </c>
      <c r="V43" s="120" t="s">
        <v>158</v>
      </c>
      <c r="W43" s="10" t="s">
        <v>43</v>
      </c>
      <c r="X43" s="10" t="s">
        <v>154</v>
      </c>
    </row>
    <row r="44" spans="2:24" ht="22.2" x14ac:dyDescent="0.3">
      <c r="B44" s="330" t="s">
        <v>134</v>
      </c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152</v>
      </c>
    </row>
    <row r="45" spans="2:24" ht="22.2" x14ac:dyDescent="0.3">
      <c r="B45" s="33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154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127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22</v>
      </c>
      <c r="C48" s="11"/>
      <c r="D48" s="340"/>
      <c r="E48" s="342" t="s">
        <v>162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45323.679325925928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112學年度第2學期第3週素食菜單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 t="str">
        <f>IF(午餐設計表!B4&lt;&gt;"",午餐設計表!B4,"")</f>
        <v/>
      </c>
      <c r="C6" s="366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 t="str">
        <f>IF(午餐設計表!B6&lt;&gt;"",午餐設計表!B6,"")</f>
        <v/>
      </c>
      <c r="C8" s="361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 t="str">
        <f>IF(午餐設計表!B13&lt;&gt;"",午餐設計表!B13,"")</f>
        <v/>
      </c>
      <c r="C13" s="360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 t="str">
        <f>IF(午餐設計表!B15&lt;&gt;"",午餐設計表!B15,"")</f>
        <v/>
      </c>
      <c r="C15" s="361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 t="str">
        <f>IF(午餐設計表!B22&lt;&gt;"",午餐設計表!B22,"")</f>
        <v/>
      </c>
      <c r="C20" s="360" t="str">
        <f>RIGHT(IF(午餐設計表!B26&lt;&gt;"",午餐設計表!B26,""),1)</f>
        <v/>
      </c>
      <c r="D20" s="32" t="str">
        <f>IF(午餐設計表!D22&gt;"",午餐設計表!D22,"")</f>
        <v/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/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 t="str">
        <f>IF(午餐設計表!B24&lt;&gt;"",午餐設計表!B24,"")</f>
        <v/>
      </c>
      <c r="C22" s="361"/>
      <c r="D22" s="25" t="str">
        <f>IF(午餐設計表!H22&gt;"",午餐設計表!H22,"")</f>
        <v/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/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/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/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 t="str">
        <f>IF(午餐設計表!B31&lt;&gt;"",午餐設計表!B31,"")</f>
        <v/>
      </c>
      <c r="C27" s="360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 t="str">
        <f>IF(午餐設計表!B33&lt;&gt;"",午餐設計表!B33,"")</f>
        <v/>
      </c>
      <c r="C29" s="361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鐵板素菜捲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1</v>
      </c>
      <c r="C36" s="361"/>
      <c r="D36" s="25" t="str">
        <f>IF(午餐設計表!H40&gt;"",午餐設計表!H40,"")</f>
        <v>香椿櫛瓜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醬煮南瓜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炒油菜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海芽蛋花湯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112學年度第2學期第3週素食菜單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69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69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69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34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>
        <f>午餐設計表!X13</f>
        <v>0</v>
      </c>
    </row>
    <row r="13" spans="1:23" ht="27.75" customHeight="1" x14ac:dyDescent="0.4">
      <c r="A13" s="57" t="s">
        <v>38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369"/>
      <c r="U13" s="62">
        <f>午餐設計表!V14</f>
        <v>0</v>
      </c>
      <c r="V13" s="63" t="s">
        <v>39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369"/>
      <c r="U14" s="65" t="s">
        <v>40</v>
      </c>
      <c r="V14" s="66" t="s">
        <v>41</v>
      </c>
      <c r="W14" s="64">
        <f>午餐設計表!X15</f>
        <v>0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>
        <f>午餐設計表!V15</f>
        <v>0</v>
      </c>
      <c r="V15" s="66" t="s">
        <v>43</v>
      </c>
      <c r="W15" s="64">
        <f>午餐設計表!X16</f>
        <v>0</v>
      </c>
    </row>
    <row r="16" spans="1:23" ht="27.75" customHeight="1" x14ac:dyDescent="0.4">
      <c r="A16" s="37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>
        <f>午餐設計表!X17</f>
        <v>0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>
        <f>午餐設計表!V16</f>
        <v>0</v>
      </c>
      <c r="V17" s="68" t="s">
        <v>47</v>
      </c>
      <c r="W17" s="64">
        <f>午餐設計表!X18</f>
        <v>0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0</v>
      </c>
      <c r="B20" s="53">
        <f>午餐設計表!D22</f>
        <v>0</v>
      </c>
      <c r="C20" s="53" t="s">
        <v>34</v>
      </c>
      <c r="D20" s="53"/>
      <c r="E20" s="53">
        <f>午餐設計表!E22</f>
        <v>0</v>
      </c>
      <c r="F20" s="53"/>
      <c r="G20" s="53"/>
      <c r="H20" s="53">
        <f>午餐設計表!H22</f>
        <v>0</v>
      </c>
      <c r="I20" s="53"/>
      <c r="J20" s="53"/>
      <c r="K20" s="53">
        <f>午餐設計表!K22</f>
        <v>0</v>
      </c>
      <c r="L20" s="53"/>
      <c r="M20" s="53"/>
      <c r="N20" s="53">
        <f>午餐設計表!N22</f>
        <v>0</v>
      </c>
      <c r="O20" s="53"/>
      <c r="P20" s="53"/>
      <c r="Q20" s="53">
        <f>午餐設計表!Q22</f>
        <v>0</v>
      </c>
      <c r="R20" s="53"/>
      <c r="S20" s="53"/>
      <c r="T20" s="368">
        <f>午餐設計表!T22</f>
        <v>0</v>
      </c>
      <c r="U20" s="54" t="s">
        <v>36</v>
      </c>
      <c r="V20" s="55" t="s">
        <v>37</v>
      </c>
      <c r="W20" s="56">
        <f>午餐設計表!X22</f>
        <v>0</v>
      </c>
    </row>
    <row r="21" spans="1:23" ht="27.75" customHeight="1" x14ac:dyDescent="0.4">
      <c r="A21" s="81" t="s">
        <v>38</v>
      </c>
      <c r="B21" s="60"/>
      <c r="C21" s="58"/>
      <c r="D21" s="60"/>
      <c r="E21" s="60">
        <f>午餐設計表!E23</f>
        <v>0</v>
      </c>
      <c r="F21" s="60"/>
      <c r="G21" s="61">
        <f>午餐設計表!F23</f>
        <v>0</v>
      </c>
      <c r="H21" s="60">
        <f>午餐設計表!H23</f>
        <v>0</v>
      </c>
      <c r="I21" s="58"/>
      <c r="J21" s="61">
        <f>午餐設計表!I23</f>
        <v>0</v>
      </c>
      <c r="K21" s="60">
        <f>午餐設計表!K23</f>
        <v>0</v>
      </c>
      <c r="L21" s="60"/>
      <c r="M21" s="61">
        <f>午餐設計表!L23</f>
        <v>0</v>
      </c>
      <c r="N21" s="60">
        <f>午餐設計表!N23</f>
        <v>0</v>
      </c>
      <c r="O21" s="60"/>
      <c r="P21" s="61">
        <f>午餐設計表!O23</f>
        <v>0</v>
      </c>
      <c r="Q21" s="60">
        <f>午餐設計表!Q23</f>
        <v>0</v>
      </c>
      <c r="R21" s="60"/>
      <c r="S21" s="61">
        <f>午餐設計表!R23</f>
        <v>0</v>
      </c>
      <c r="T21" s="369"/>
      <c r="U21" s="62">
        <f>午餐設計表!V23</f>
        <v>0</v>
      </c>
      <c r="V21" s="63" t="s">
        <v>39</v>
      </c>
      <c r="W21" s="64">
        <f>午餐設計表!X23</f>
        <v>0</v>
      </c>
    </row>
    <row r="22" spans="1:23" ht="27.75" customHeight="1" x14ac:dyDescent="0.4">
      <c r="A22" s="81">
        <f>午餐設計表!B24</f>
        <v>0</v>
      </c>
      <c r="B22" s="60"/>
      <c r="C22" s="58"/>
      <c r="D22" s="60"/>
      <c r="E22" s="60">
        <f>午餐設計表!E24</f>
        <v>0</v>
      </c>
      <c r="F22" s="60"/>
      <c r="G22" s="61">
        <f>午餐設計表!F24</f>
        <v>0</v>
      </c>
      <c r="H22" s="60">
        <f>午餐設計表!H24</f>
        <v>0</v>
      </c>
      <c r="I22" s="60"/>
      <c r="J22" s="61">
        <f>午餐設計表!I24</f>
        <v>0</v>
      </c>
      <c r="K22" s="60">
        <f>午餐設計表!K24</f>
        <v>0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>
        <f>午餐設計表!Q24</f>
        <v>0</v>
      </c>
      <c r="R22" s="60"/>
      <c r="S22" s="61">
        <f>午餐設計表!R24</f>
        <v>0</v>
      </c>
      <c r="T22" s="369"/>
      <c r="U22" s="65" t="s">
        <v>40</v>
      </c>
      <c r="V22" s="66" t="s">
        <v>41</v>
      </c>
      <c r="W22" s="64">
        <f>午餐設計表!X24</f>
        <v>0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69"/>
      <c r="U23" s="62">
        <f>午餐設計表!V24</f>
        <v>0</v>
      </c>
      <c r="V23" s="66" t="s">
        <v>43</v>
      </c>
      <c r="W23" s="64">
        <f>午餐設計表!X25</f>
        <v>0</v>
      </c>
    </row>
    <row r="24" spans="1:23" ht="27.75" customHeight="1" x14ac:dyDescent="0.4">
      <c r="A24" s="374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>
        <f>午餐設計表!X26</f>
        <v>0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>
        <f>午餐設計表!V25</f>
        <v>0</v>
      </c>
      <c r="V25" s="68" t="s">
        <v>47</v>
      </c>
      <c r="W25" s="64">
        <f>午餐設計表!X27</f>
        <v>0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>
        <f>午餐設計表!V22</f>
        <v>0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69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69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69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鐵板素菜捲</v>
      </c>
      <c r="F36" s="53"/>
      <c r="G36" s="53"/>
      <c r="H36" s="53" t="str">
        <f>午餐設計表!H40</f>
        <v>香椿櫛瓜</v>
      </c>
      <c r="I36" s="53"/>
      <c r="J36" s="53"/>
      <c r="K36" s="53" t="str">
        <f>午餐設計表!K40</f>
        <v>醬煮南瓜</v>
      </c>
      <c r="L36" s="53"/>
      <c r="M36" s="53"/>
      <c r="N36" s="53" t="str">
        <f>午餐設計表!N40</f>
        <v>炒油菜</v>
      </c>
      <c r="O36" s="53"/>
      <c r="P36" s="53"/>
      <c r="Q36" s="53" t="str">
        <f>午餐設計表!Q40</f>
        <v>海芽蛋花湯</v>
      </c>
      <c r="R36" s="53"/>
      <c r="S36" s="53"/>
      <c r="T36" s="368">
        <f>午餐設計表!T40</f>
        <v>0</v>
      </c>
      <c r="U36" s="54" t="s">
        <v>36</v>
      </c>
      <c r="V36" s="55" t="s">
        <v>37</v>
      </c>
      <c r="W36" s="56" t="str">
        <f>午餐設計表!X40</f>
        <v>6.5份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素菜捲(40g)</v>
      </c>
      <c r="F37" s="58"/>
      <c r="G37" s="61">
        <f>午餐設計表!F41</f>
        <v>22</v>
      </c>
      <c r="H37" s="58" t="str">
        <f>午餐設計表!H41</f>
        <v>櫛瓜</v>
      </c>
      <c r="I37" s="60"/>
      <c r="J37" s="59">
        <f>午餐設計表!I41</f>
        <v>2</v>
      </c>
      <c r="K37" s="60" t="str">
        <f>午餐設計表!K41</f>
        <v>南瓜(切大丁)</v>
      </c>
      <c r="L37" s="58"/>
      <c r="M37" s="61">
        <f>午餐設計表!L41</f>
        <v>2</v>
      </c>
      <c r="N37" s="60" t="str">
        <f>午餐設計表!N41</f>
        <v>油菜(切實重)</v>
      </c>
      <c r="O37" s="58"/>
      <c r="P37" s="61">
        <f>午餐設計表!O41</f>
        <v>2</v>
      </c>
      <c r="Q37" s="83" t="str">
        <f>午餐設計表!Q41</f>
        <v>海帶芽(乾)兩</v>
      </c>
      <c r="R37" s="60"/>
      <c r="S37" s="61">
        <f>午餐設計表!R41</f>
        <v>1</v>
      </c>
      <c r="T37" s="369"/>
      <c r="U37" s="62" t="str">
        <f>午餐設計表!V41</f>
        <v>110.2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</v>
      </c>
      <c r="B38" s="58"/>
      <c r="C38" s="58"/>
      <c r="D38" s="58"/>
      <c r="E38" s="60" t="str">
        <f>午餐設計表!E42</f>
        <v>素菜捲(40g)(備品)</v>
      </c>
      <c r="F38" s="58"/>
      <c r="G38" s="61">
        <f>午餐設計表!F42</f>
        <v>5</v>
      </c>
      <c r="H38" s="58" t="str">
        <f>午餐設計表!H42</f>
        <v>香椿素肉燥(180g)</v>
      </c>
      <c r="I38" s="60"/>
      <c r="J38" s="59">
        <f>午餐設計表!I42</f>
        <v>1</v>
      </c>
      <c r="K38" s="60" t="str">
        <f>午餐設計表!K42</f>
        <v>鴻喜菇(QR)</v>
      </c>
      <c r="L38" s="58"/>
      <c r="M38" s="84">
        <f>午餐設計表!L42</f>
        <v>0.3</v>
      </c>
      <c r="N38" s="60" t="str">
        <f>午餐設計表!N42</f>
        <v>薑母(一週量)</v>
      </c>
      <c r="O38" s="58"/>
      <c r="P38" s="84">
        <f>午餐設計表!O42</f>
        <v>0.1</v>
      </c>
      <c r="Q38" s="85" t="str">
        <f>午餐設計表!Q42</f>
        <v>洗選蛋(QR)</v>
      </c>
      <c r="R38" s="86"/>
      <c r="S38" s="61">
        <f>午餐設計表!R42</f>
        <v>0.5</v>
      </c>
      <c r="T38" s="369"/>
      <c r="U38" s="65" t="s">
        <v>40</v>
      </c>
      <c r="V38" s="66" t="s">
        <v>41</v>
      </c>
      <c r="W38" s="64" t="str">
        <f>午餐設計表!X42</f>
        <v>1.5份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 t="str">
        <f>午餐設計表!H43</f>
        <v>白精靈菇(QR)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69"/>
      <c r="U39" s="62" t="str">
        <f>午餐設計表!V42</f>
        <v>23.8 g</v>
      </c>
      <c r="V39" s="66" t="s">
        <v>43</v>
      </c>
      <c r="W39" s="64" t="str">
        <f>午餐設計表!X43</f>
        <v>2.2份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40.2 g</v>
      </c>
      <c r="V41" s="68" t="s">
        <v>47</v>
      </c>
      <c r="W41" s="64" t="str">
        <f>午餐設計表!X45</f>
        <v>2.2份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813大卡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112學年度第2學期第3週素食菜單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0</v>
      </c>
      <c r="O2" s="129" t="s">
        <v>3</v>
      </c>
      <c r="P2" s="129">
        <f>午餐設計表!B15</f>
        <v>0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0</v>
      </c>
      <c r="Z2" s="134" t="s">
        <v>61</v>
      </c>
      <c r="AA2" s="134">
        <f>午餐設計表!B24</f>
        <v>0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1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0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0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0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0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22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>
        <f>午餐設計表!D4</f>
        <v>0</v>
      </c>
      <c r="D4" s="384"/>
      <c r="E4" s="384"/>
      <c r="F4" s="384"/>
      <c r="G4" s="384"/>
      <c r="H4" s="389"/>
      <c r="I4" s="143">
        <f>午餐設計表!B12</f>
        <v>0</v>
      </c>
      <c r="J4" s="383"/>
      <c r="K4" s="384"/>
      <c r="L4" s="385"/>
      <c r="M4" s="141" t="s">
        <v>2</v>
      </c>
      <c r="N4" s="383">
        <f>午餐設計表!D13</f>
        <v>0</v>
      </c>
      <c r="O4" s="384"/>
      <c r="P4" s="384"/>
      <c r="Q4" s="384"/>
      <c r="R4" s="384"/>
      <c r="S4" s="389"/>
      <c r="T4" s="143">
        <f>午餐設計表!B21</f>
        <v>0</v>
      </c>
      <c r="U4" s="383"/>
      <c r="V4" s="384"/>
      <c r="W4" s="385"/>
      <c r="X4" s="141" t="s">
        <v>2</v>
      </c>
      <c r="Y4" s="383">
        <f>午餐設計表!D22</f>
        <v>0</v>
      </c>
      <c r="Z4" s="384"/>
      <c r="AA4" s="384"/>
      <c r="AB4" s="384"/>
      <c r="AC4" s="384"/>
      <c r="AD4" s="389"/>
      <c r="AE4" s="143">
        <f>午餐設計表!B30</f>
        <v>0</v>
      </c>
      <c r="AF4" s="383"/>
      <c r="AG4" s="384"/>
      <c r="AH4" s="385"/>
      <c r="AI4" s="141" t="s">
        <v>2</v>
      </c>
      <c r="AJ4" s="383">
        <f>午餐設計表!D31</f>
        <v>0</v>
      </c>
      <c r="AK4" s="384"/>
      <c r="AL4" s="384"/>
      <c r="AM4" s="384"/>
      <c r="AN4" s="384"/>
      <c r="AO4" s="389"/>
      <c r="AP4" s="144">
        <f>午餐設計表!B39</f>
        <v>0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22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>
        <f>午餐設計表!E4</f>
        <v>0</v>
      </c>
      <c r="C6" s="400">
        <f>午餐設計表!E5</f>
        <v>0</v>
      </c>
      <c r="D6" s="400"/>
      <c r="E6" s="400"/>
      <c r="F6" s="40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01">
        <f>午餐設計表!E13</f>
        <v>0</v>
      </c>
      <c r="N6" s="400">
        <f>午餐設計表!E14</f>
        <v>0</v>
      </c>
      <c r="O6" s="400"/>
      <c r="P6" s="400"/>
      <c r="Q6" s="400"/>
      <c r="R6" s="158">
        <f>午餐設計表!F14</f>
        <v>0</v>
      </c>
      <c r="S6" s="159">
        <f>午餐設計表!G14</f>
        <v>0</v>
      </c>
      <c r="T6" s="160" t="e">
        <f t="shared" ref="T6:T12" si="2">R6*1000/$T$4</f>
        <v>#DIV/0!</v>
      </c>
      <c r="U6" s="160"/>
      <c r="V6" s="161"/>
      <c r="W6" s="162">
        <f t="shared" ref="W6:W35" si="3">V6*R6</f>
        <v>0</v>
      </c>
      <c r="X6" s="401">
        <f>午餐設計表!E22</f>
        <v>0</v>
      </c>
      <c r="Y6" s="400">
        <f>午餐設計表!E23</f>
        <v>0</v>
      </c>
      <c r="Z6" s="400"/>
      <c r="AA6" s="400"/>
      <c r="AB6" s="400"/>
      <c r="AC6" s="163">
        <f>午餐設計表!F23</f>
        <v>0</v>
      </c>
      <c r="AD6" s="164">
        <f>午餐設計表!G23</f>
        <v>0</v>
      </c>
      <c r="AE6" s="165" t="e">
        <f t="shared" ref="AE6:AE12" si="4">AC6*1000/$AE$4</f>
        <v>#DIV/0!</v>
      </c>
      <c r="AF6" s="165"/>
      <c r="AG6" s="166"/>
      <c r="AH6" s="167">
        <f t="shared" ref="AH6:AH35" si="5">AG6*AC6</f>
        <v>0</v>
      </c>
      <c r="AI6" s="401">
        <f>午餐設計表!E31</f>
        <v>0</v>
      </c>
      <c r="AJ6" s="400">
        <f>午餐設計表!E32</f>
        <v>0</v>
      </c>
      <c r="AK6" s="400"/>
      <c r="AL6" s="400"/>
      <c r="AM6" s="400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7" t="str">
        <f>午餐設計表!E40</f>
        <v>鐵板素菜捲</v>
      </c>
      <c r="AU6" s="400" t="str">
        <f>午餐設計表!E41</f>
        <v>素菜捲(40g)</v>
      </c>
      <c r="AV6" s="400"/>
      <c r="AW6" s="400"/>
      <c r="AX6" s="400"/>
      <c r="AY6" s="172">
        <f>午餐設計表!F41</f>
        <v>22</v>
      </c>
      <c r="AZ6" s="159" t="str">
        <f>午餐設計表!G41</f>
        <v>條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>
        <f>午餐設計表!E6</f>
        <v>0</v>
      </c>
      <c r="D7" s="404"/>
      <c r="E7" s="404"/>
      <c r="F7" s="404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02"/>
      <c r="N7" s="404">
        <f>午餐設計表!E15</f>
        <v>0</v>
      </c>
      <c r="O7" s="404"/>
      <c r="P7" s="404"/>
      <c r="Q7" s="404"/>
      <c r="R7" s="179">
        <f>午餐設計表!F15</f>
        <v>0</v>
      </c>
      <c r="S7" s="180">
        <f>午餐設計表!G15</f>
        <v>0</v>
      </c>
      <c r="T7" s="181" t="e">
        <f t="shared" si="2"/>
        <v>#DIV/0!</v>
      </c>
      <c r="U7" s="181"/>
      <c r="V7" s="182"/>
      <c r="W7" s="183">
        <f t="shared" si="3"/>
        <v>0</v>
      </c>
      <c r="X7" s="402"/>
      <c r="Y7" s="404">
        <f>午餐設計表!E24</f>
        <v>0</v>
      </c>
      <c r="Z7" s="404"/>
      <c r="AA7" s="404"/>
      <c r="AB7" s="404"/>
      <c r="AC7" s="184">
        <f>午餐設計表!F24</f>
        <v>0</v>
      </c>
      <c r="AD7" s="185">
        <f>午餐設計表!G24</f>
        <v>0</v>
      </c>
      <c r="AE7" s="186" t="e">
        <f t="shared" si="4"/>
        <v>#DIV/0!</v>
      </c>
      <c r="AF7" s="186"/>
      <c r="AG7" s="187"/>
      <c r="AH7" s="188">
        <f t="shared" si="5"/>
        <v>0</v>
      </c>
      <c r="AI7" s="402"/>
      <c r="AJ7" s="404">
        <f>午餐設計表!E33</f>
        <v>0</v>
      </c>
      <c r="AK7" s="404"/>
      <c r="AL7" s="404"/>
      <c r="AM7" s="404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398"/>
      <c r="AU7" s="404" t="str">
        <f>午餐設計表!E42</f>
        <v>素菜捲(40g)(備品)</v>
      </c>
      <c r="AV7" s="404"/>
      <c r="AW7" s="404"/>
      <c r="AX7" s="404"/>
      <c r="AY7" s="193">
        <f>午餐設計表!F42</f>
        <v>5</v>
      </c>
      <c r="AZ7" s="180" t="str">
        <f>午餐設計表!G42</f>
        <v>條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>
        <f>午餐設計表!E7</f>
        <v>0</v>
      </c>
      <c r="D8" s="404"/>
      <c r="E8" s="404"/>
      <c r="F8" s="404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02"/>
      <c r="N8" s="404">
        <f>午餐設計表!E16</f>
        <v>0</v>
      </c>
      <c r="O8" s="404"/>
      <c r="P8" s="404"/>
      <c r="Q8" s="404"/>
      <c r="R8" s="179">
        <f>午餐設計表!F16</f>
        <v>0</v>
      </c>
      <c r="S8" s="180">
        <f>午餐設計表!G16</f>
        <v>0</v>
      </c>
      <c r="T8" s="181" t="e">
        <f t="shared" si="2"/>
        <v>#DIV/0!</v>
      </c>
      <c r="U8" s="181"/>
      <c r="V8" s="182"/>
      <c r="W8" s="183">
        <f t="shared" si="3"/>
        <v>0</v>
      </c>
      <c r="X8" s="402"/>
      <c r="Y8" s="404">
        <f>午餐設計表!E25</f>
        <v>0</v>
      </c>
      <c r="Z8" s="404"/>
      <c r="AA8" s="404"/>
      <c r="AB8" s="404"/>
      <c r="AC8" s="184">
        <f>午餐設計表!F25</f>
        <v>0</v>
      </c>
      <c r="AD8" s="185">
        <f>午餐設計表!G25</f>
        <v>0</v>
      </c>
      <c r="AE8" s="186" t="e">
        <f t="shared" si="4"/>
        <v>#DIV/0!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398"/>
      <c r="AU8" s="404" t="str">
        <f>午餐設計表!E43</f>
        <v>非基改素肉燥(180g)</v>
      </c>
      <c r="AV8" s="404"/>
      <c r="AW8" s="404"/>
      <c r="AX8" s="404"/>
      <c r="AY8" s="193">
        <f>午餐設計表!F43</f>
        <v>1</v>
      </c>
      <c r="AZ8" s="180" t="str">
        <f>午餐設計表!G43</f>
        <v>包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02"/>
      <c r="N9" s="404">
        <f>午餐設計表!E17</f>
        <v>0</v>
      </c>
      <c r="O9" s="404"/>
      <c r="P9" s="404"/>
      <c r="Q9" s="404"/>
      <c r="R9" s="179">
        <f>午餐設計表!F17</f>
        <v>0</v>
      </c>
      <c r="S9" s="180">
        <f>午餐設計表!G17</f>
        <v>0</v>
      </c>
      <c r="T9" s="181" t="e">
        <f t="shared" si="2"/>
        <v>#DIV/0!</v>
      </c>
      <c r="U9" s="181"/>
      <c r="V9" s="182"/>
      <c r="W9" s="183">
        <f t="shared" si="3"/>
        <v>0</v>
      </c>
      <c r="X9" s="402"/>
      <c r="Y9" s="404">
        <f>午餐設計表!E26</f>
        <v>0</v>
      </c>
      <c r="Z9" s="404"/>
      <c r="AA9" s="404"/>
      <c r="AB9" s="404"/>
      <c r="AC9" s="184">
        <f>午餐設計表!F26</f>
        <v>0</v>
      </c>
      <c r="AD9" s="185">
        <f>午餐設計表!G26</f>
        <v>0</v>
      </c>
      <c r="AE9" s="186" t="e">
        <f t="shared" si="4"/>
        <v>#DIV/0!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398"/>
      <c r="AU9" s="404">
        <f>午餐設計表!E44</f>
        <v>0</v>
      </c>
      <c r="AV9" s="404"/>
      <c r="AW9" s="404"/>
      <c r="AX9" s="404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 t="e">
        <f t="shared" si="2"/>
        <v>#DIV/0!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 t="e">
        <f t="shared" si="4"/>
        <v>#DIV/0!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398"/>
      <c r="AU10" s="404">
        <f>午餐設計表!E45</f>
        <v>0</v>
      </c>
      <c r="AV10" s="404"/>
      <c r="AW10" s="404"/>
      <c r="AX10" s="404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 t="e">
        <f t="shared" si="2"/>
        <v>#DIV/0!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 t="e">
        <f t="shared" si="4"/>
        <v>#DIV/0!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 t="e">
        <f t="shared" si="2"/>
        <v>#DIV/0!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 t="e">
        <f t="shared" si="4"/>
        <v>#DIV/0!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>
        <f>午餐設計表!H4</f>
        <v>0</v>
      </c>
      <c r="C15" s="400">
        <f>午餐設計表!H5</f>
        <v>0</v>
      </c>
      <c r="D15" s="400"/>
      <c r="E15" s="400"/>
      <c r="F15" s="40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09">
        <f>午餐設計表!H13</f>
        <v>0</v>
      </c>
      <c r="N15" s="400">
        <f>午餐設計表!H14</f>
        <v>0</v>
      </c>
      <c r="O15" s="400"/>
      <c r="P15" s="400"/>
      <c r="Q15" s="400"/>
      <c r="R15" s="158">
        <f>午餐設計表!I14</f>
        <v>0</v>
      </c>
      <c r="S15" s="159">
        <f>午餐設計表!J14</f>
        <v>0</v>
      </c>
      <c r="T15" s="160" t="e">
        <f t="shared" ref="T15:T21" si="11">R15*1000/$T$4</f>
        <v>#DIV/0!</v>
      </c>
      <c r="U15" s="160"/>
      <c r="V15" s="161"/>
      <c r="W15" s="162">
        <f t="shared" si="3"/>
        <v>0</v>
      </c>
      <c r="X15" s="409">
        <f>午餐設計表!H22</f>
        <v>0</v>
      </c>
      <c r="Y15" s="400">
        <f>午餐設計表!H23</f>
        <v>0</v>
      </c>
      <c r="Z15" s="400"/>
      <c r="AA15" s="400"/>
      <c r="AB15" s="400"/>
      <c r="AC15" s="158">
        <f>午餐設計表!I23</f>
        <v>0</v>
      </c>
      <c r="AD15" s="159">
        <f>午餐設計表!J23</f>
        <v>0</v>
      </c>
      <c r="AE15" s="165" t="e">
        <f t="shared" ref="AE15:AE21" si="12">AC15*1000/$AE$4</f>
        <v>#DIV/0!</v>
      </c>
      <c r="AF15" s="165"/>
      <c r="AG15" s="166"/>
      <c r="AH15" s="167">
        <f t="shared" si="5"/>
        <v>0</v>
      </c>
      <c r="AI15" s="409">
        <f>午餐設計表!H31</f>
        <v>0</v>
      </c>
      <c r="AJ15" s="400">
        <f>午餐設計表!H32</f>
        <v>0</v>
      </c>
      <c r="AK15" s="400"/>
      <c r="AL15" s="400"/>
      <c r="AM15" s="400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6" t="str">
        <f>午餐設計表!H40</f>
        <v>香椿櫛瓜</v>
      </c>
      <c r="AU15" s="400" t="str">
        <f>午餐設計表!H41</f>
        <v>櫛瓜</v>
      </c>
      <c r="AV15" s="400"/>
      <c r="AW15" s="400"/>
      <c r="AX15" s="400"/>
      <c r="AY15" s="172">
        <f>午餐設計表!I41</f>
        <v>2</v>
      </c>
      <c r="AZ15" s="230" t="str">
        <f>午餐設計表!J41</f>
        <v>公斤</v>
      </c>
      <c r="BA15" s="173">
        <f t="shared" ref="BA15:BA21" si="14">AY15*1000/$BA$4</f>
        <v>90.909090909090907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>
        <f>午餐設計表!H6</f>
        <v>0</v>
      </c>
      <c r="D16" s="404"/>
      <c r="E16" s="404"/>
      <c r="F16" s="404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0"/>
      <c r="N16" s="404">
        <f>午餐設計表!H15</f>
        <v>0</v>
      </c>
      <c r="O16" s="404"/>
      <c r="P16" s="404"/>
      <c r="Q16" s="404"/>
      <c r="R16" s="179">
        <f>午餐設計表!I15</f>
        <v>0</v>
      </c>
      <c r="S16" s="180">
        <f>午餐設計表!J15</f>
        <v>0</v>
      </c>
      <c r="T16" s="181" t="e">
        <f t="shared" si="11"/>
        <v>#DIV/0!</v>
      </c>
      <c r="U16" s="181"/>
      <c r="V16" s="182"/>
      <c r="W16" s="183">
        <f t="shared" si="3"/>
        <v>0</v>
      </c>
      <c r="X16" s="410"/>
      <c r="Y16" s="404">
        <f>午餐設計表!H24</f>
        <v>0</v>
      </c>
      <c r="Z16" s="404"/>
      <c r="AA16" s="404"/>
      <c r="AB16" s="404"/>
      <c r="AC16" s="179">
        <f>午餐設計表!I24</f>
        <v>0</v>
      </c>
      <c r="AD16" s="180">
        <f>午餐設計表!J24</f>
        <v>0</v>
      </c>
      <c r="AE16" s="186" t="e">
        <f t="shared" si="12"/>
        <v>#DIV/0!</v>
      </c>
      <c r="AF16" s="186"/>
      <c r="AG16" s="187"/>
      <c r="AH16" s="188">
        <f t="shared" si="5"/>
        <v>0</v>
      </c>
      <c r="AI16" s="410"/>
      <c r="AJ16" s="404">
        <f>午餐設計表!H33</f>
        <v>0</v>
      </c>
      <c r="AK16" s="404"/>
      <c r="AL16" s="404"/>
      <c r="AM16" s="404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7"/>
      <c r="AU16" s="404" t="str">
        <f>午餐設計表!H42</f>
        <v>香椿素肉燥(180g)</v>
      </c>
      <c r="AV16" s="404"/>
      <c r="AW16" s="404"/>
      <c r="AX16" s="404"/>
      <c r="AY16" s="193">
        <f>午餐設計表!I42</f>
        <v>1</v>
      </c>
      <c r="AZ16" s="234" t="str">
        <f>午餐設計表!J42</f>
        <v>包</v>
      </c>
      <c r="BA16" s="194">
        <f t="shared" si="14"/>
        <v>45.454545454545453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0"/>
      <c r="N17" s="404">
        <f>午餐設計表!H16</f>
        <v>0</v>
      </c>
      <c r="O17" s="404"/>
      <c r="P17" s="404"/>
      <c r="Q17" s="404"/>
      <c r="R17" s="179">
        <f>午餐設計表!I16</f>
        <v>0</v>
      </c>
      <c r="S17" s="180">
        <f>午餐設計表!J16</f>
        <v>0</v>
      </c>
      <c r="T17" s="181" t="e">
        <f t="shared" si="11"/>
        <v>#DIV/0!</v>
      </c>
      <c r="U17" s="181"/>
      <c r="V17" s="182"/>
      <c r="W17" s="183">
        <f t="shared" si="3"/>
        <v>0</v>
      </c>
      <c r="X17" s="410"/>
      <c r="Y17" s="404">
        <f>午餐設計表!H25</f>
        <v>0</v>
      </c>
      <c r="Z17" s="404"/>
      <c r="AA17" s="404"/>
      <c r="AB17" s="404"/>
      <c r="AC17" s="179">
        <f>午餐設計表!I25</f>
        <v>0</v>
      </c>
      <c r="AD17" s="180">
        <f>午餐設計表!J25</f>
        <v>0</v>
      </c>
      <c r="AE17" s="186" t="e">
        <f t="shared" si="12"/>
        <v>#DIV/0!</v>
      </c>
      <c r="AF17" s="186"/>
      <c r="AG17" s="187"/>
      <c r="AH17" s="188">
        <f t="shared" si="5"/>
        <v>0</v>
      </c>
      <c r="AI17" s="410"/>
      <c r="AJ17" s="404">
        <f>午餐設計表!H34</f>
        <v>0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7"/>
      <c r="AU17" s="404" t="str">
        <f>午餐設計表!H43</f>
        <v>白精靈菇(QR)</v>
      </c>
      <c r="AV17" s="404"/>
      <c r="AW17" s="404"/>
      <c r="AX17" s="404"/>
      <c r="AY17" s="193">
        <f>午餐設計表!I43</f>
        <v>0.3</v>
      </c>
      <c r="AZ17" s="234" t="str">
        <f>午餐設計表!J43</f>
        <v>公斤</v>
      </c>
      <c r="BA17" s="194">
        <f t="shared" si="14"/>
        <v>13.636363636363637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0"/>
      <c r="N18" s="404">
        <f>午餐設計表!H17</f>
        <v>0</v>
      </c>
      <c r="O18" s="404"/>
      <c r="P18" s="404"/>
      <c r="Q18" s="404"/>
      <c r="R18" s="179">
        <f>午餐設計表!I17</f>
        <v>0</v>
      </c>
      <c r="S18" s="180">
        <f>午餐設計表!J17</f>
        <v>0</v>
      </c>
      <c r="T18" s="181" t="e">
        <f t="shared" si="11"/>
        <v>#DIV/0!</v>
      </c>
      <c r="U18" s="181"/>
      <c r="V18" s="182"/>
      <c r="W18" s="183">
        <f t="shared" si="3"/>
        <v>0</v>
      </c>
      <c r="X18" s="410"/>
      <c r="Y18" s="404">
        <f>午餐設計表!H26</f>
        <v>0</v>
      </c>
      <c r="Z18" s="404"/>
      <c r="AA18" s="404"/>
      <c r="AB18" s="404"/>
      <c r="AC18" s="179">
        <f>午餐設計表!I26</f>
        <v>0</v>
      </c>
      <c r="AD18" s="180">
        <f>午餐設計表!J26</f>
        <v>0</v>
      </c>
      <c r="AE18" s="186" t="e">
        <f t="shared" si="12"/>
        <v>#DIV/0!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7"/>
      <c r="AU18" s="404">
        <f>午餐設計表!H44</f>
        <v>0</v>
      </c>
      <c r="AV18" s="404"/>
      <c r="AW18" s="404"/>
      <c r="AX18" s="404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0"/>
      <c r="N19" s="404">
        <f>午餐設計表!H18</f>
        <v>0</v>
      </c>
      <c r="O19" s="404"/>
      <c r="P19" s="404"/>
      <c r="Q19" s="404"/>
      <c r="R19" s="179">
        <f>午餐設計表!I18</f>
        <v>0</v>
      </c>
      <c r="S19" s="180">
        <f>午餐設計表!J18</f>
        <v>0</v>
      </c>
      <c r="T19" s="181" t="e">
        <f t="shared" si="11"/>
        <v>#DIV/0!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 t="e">
        <f t="shared" si="12"/>
        <v>#DIV/0!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7"/>
      <c r="AU19" s="404">
        <f>午餐設計表!H45</f>
        <v>0</v>
      </c>
      <c r="AV19" s="404"/>
      <c r="AW19" s="404"/>
      <c r="AX19" s="404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 t="e">
        <f t="shared" si="11"/>
        <v>#DIV/0!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 t="e">
        <f t="shared" si="12"/>
        <v>#DIV/0!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 t="e">
        <f t="shared" si="11"/>
        <v>#DIV/0!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 t="e">
        <f t="shared" si="12"/>
        <v>#DIV/0!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>
        <f>午餐設計表!K4</f>
        <v>0</v>
      </c>
      <c r="C23" s="400">
        <f>午餐設計表!K5</f>
        <v>0</v>
      </c>
      <c r="D23" s="400"/>
      <c r="E23" s="400"/>
      <c r="F23" s="40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09">
        <f>午餐設計表!K13</f>
        <v>0</v>
      </c>
      <c r="N23" s="400">
        <f>午餐設計表!K14</f>
        <v>0</v>
      </c>
      <c r="O23" s="400"/>
      <c r="P23" s="400"/>
      <c r="Q23" s="400"/>
      <c r="R23" s="158">
        <f>午餐設計表!L14</f>
        <v>0</v>
      </c>
      <c r="S23" s="159">
        <f>午餐設計表!M14</f>
        <v>0</v>
      </c>
      <c r="T23" s="160" t="e">
        <f t="shared" ref="T23:T34" si="16">R23*1000/$T$4</f>
        <v>#DIV/0!</v>
      </c>
      <c r="U23" s="160"/>
      <c r="V23" s="161"/>
      <c r="W23" s="162">
        <f t="shared" si="3"/>
        <v>0</v>
      </c>
      <c r="X23" s="409">
        <f>午餐設計表!K22</f>
        <v>0</v>
      </c>
      <c r="Y23" s="400">
        <f>午餐設計表!K23</f>
        <v>0</v>
      </c>
      <c r="Z23" s="400"/>
      <c r="AA23" s="400"/>
      <c r="AB23" s="400"/>
      <c r="AC23" s="163">
        <f>午餐設計表!L23</f>
        <v>0</v>
      </c>
      <c r="AD23" s="164">
        <f>午餐設計表!M23</f>
        <v>0</v>
      </c>
      <c r="AE23" s="165" t="e">
        <f t="shared" ref="AE23:AE34" si="17">AC23*1000/$AE$4</f>
        <v>#DIV/0!</v>
      </c>
      <c r="AF23" s="165"/>
      <c r="AG23" s="166"/>
      <c r="AH23" s="167">
        <f t="shared" si="5"/>
        <v>0</v>
      </c>
      <c r="AI23" s="409">
        <f>午餐設計表!K31</f>
        <v>0</v>
      </c>
      <c r="AJ23" s="400">
        <f>午餐設計表!K32</f>
        <v>0</v>
      </c>
      <c r="AK23" s="400"/>
      <c r="AL23" s="400"/>
      <c r="AM23" s="400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6" t="str">
        <f>午餐設計表!K40</f>
        <v>醬煮南瓜</v>
      </c>
      <c r="AU23" s="400" t="str">
        <f>午餐設計表!K41</f>
        <v>南瓜(切大丁)</v>
      </c>
      <c r="AV23" s="400"/>
      <c r="AW23" s="400"/>
      <c r="AX23" s="400"/>
      <c r="AY23" s="172">
        <f>午餐設計表!L41</f>
        <v>2</v>
      </c>
      <c r="AZ23" s="159" t="str">
        <f>午餐設計表!M41</f>
        <v>公斤</v>
      </c>
      <c r="BA23" s="173">
        <f t="shared" ref="BA23:BA34" si="19">AY23*1000/$BA$4</f>
        <v>90.909090909090907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>
        <f>午餐設計表!K6</f>
        <v>0</v>
      </c>
      <c r="D24" s="404"/>
      <c r="E24" s="404"/>
      <c r="F24" s="404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0"/>
      <c r="N24" s="404">
        <f>午餐設計表!K15</f>
        <v>0</v>
      </c>
      <c r="O24" s="404"/>
      <c r="P24" s="404"/>
      <c r="Q24" s="404"/>
      <c r="R24" s="179">
        <f>午餐設計表!L15</f>
        <v>0</v>
      </c>
      <c r="S24" s="180">
        <f>午餐設計表!M15</f>
        <v>0</v>
      </c>
      <c r="T24" s="181" t="e">
        <f t="shared" si="16"/>
        <v>#DIV/0!</v>
      </c>
      <c r="U24" s="181"/>
      <c r="V24" s="182"/>
      <c r="W24" s="183">
        <f t="shared" si="3"/>
        <v>0</v>
      </c>
      <c r="X24" s="410"/>
      <c r="Y24" s="404">
        <f>午餐設計表!K24</f>
        <v>0</v>
      </c>
      <c r="Z24" s="404"/>
      <c r="AA24" s="404"/>
      <c r="AB24" s="404"/>
      <c r="AC24" s="184">
        <f>午餐設計表!L24</f>
        <v>0</v>
      </c>
      <c r="AD24" s="185">
        <f>午餐設計表!M24</f>
        <v>0</v>
      </c>
      <c r="AE24" s="186" t="e">
        <f t="shared" si="17"/>
        <v>#DIV/0!</v>
      </c>
      <c r="AF24" s="186"/>
      <c r="AG24" s="187"/>
      <c r="AH24" s="188">
        <f t="shared" si="5"/>
        <v>0</v>
      </c>
      <c r="AI24" s="410"/>
      <c r="AJ24" s="404">
        <f>午餐設計表!K33</f>
        <v>0</v>
      </c>
      <c r="AK24" s="404"/>
      <c r="AL24" s="404"/>
      <c r="AM24" s="404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7"/>
      <c r="AU24" s="404" t="str">
        <f>午餐設計表!K42</f>
        <v>鴻喜菇(QR)</v>
      </c>
      <c r="AV24" s="404"/>
      <c r="AW24" s="404"/>
      <c r="AX24" s="404"/>
      <c r="AY24" s="193">
        <f>午餐設計表!L42</f>
        <v>0.3</v>
      </c>
      <c r="AZ24" s="180" t="str">
        <f>午餐設計表!M42</f>
        <v>公斤</v>
      </c>
      <c r="BA24" s="194">
        <f t="shared" si="19"/>
        <v>13.636363636363637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0"/>
      <c r="N25" s="404">
        <f>午餐設計表!K16</f>
        <v>0</v>
      </c>
      <c r="O25" s="404"/>
      <c r="P25" s="404"/>
      <c r="Q25" s="404"/>
      <c r="R25" s="179">
        <f>午餐設計表!L16</f>
        <v>0</v>
      </c>
      <c r="S25" s="180">
        <f>午餐設計表!M16</f>
        <v>0</v>
      </c>
      <c r="T25" s="181" t="e">
        <f t="shared" si="16"/>
        <v>#DIV/0!</v>
      </c>
      <c r="U25" s="181"/>
      <c r="V25" s="182"/>
      <c r="W25" s="183">
        <f t="shared" si="3"/>
        <v>0</v>
      </c>
      <c r="X25" s="410"/>
      <c r="Y25" s="404">
        <f>午餐設計表!K25</f>
        <v>0</v>
      </c>
      <c r="Z25" s="404"/>
      <c r="AA25" s="404"/>
      <c r="AB25" s="404"/>
      <c r="AC25" s="184">
        <f>午餐設計表!L25</f>
        <v>0</v>
      </c>
      <c r="AD25" s="185">
        <f>午餐設計表!M25</f>
        <v>0</v>
      </c>
      <c r="AE25" s="186" t="e">
        <f t="shared" si="17"/>
        <v>#DIV/0!</v>
      </c>
      <c r="AF25" s="186"/>
      <c r="AG25" s="187"/>
      <c r="AH25" s="188">
        <f t="shared" si="5"/>
        <v>0</v>
      </c>
      <c r="AI25" s="410"/>
      <c r="AJ25" s="404">
        <f>午餐設計表!K34</f>
        <v>0</v>
      </c>
      <c r="AK25" s="404"/>
      <c r="AL25" s="404"/>
      <c r="AM25" s="404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7"/>
      <c r="AU25" s="404">
        <f>午餐設計表!K43</f>
        <v>0</v>
      </c>
      <c r="AV25" s="404"/>
      <c r="AW25" s="404"/>
      <c r="AX25" s="404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0"/>
      <c r="N26" s="404">
        <f>午餐設計表!K17</f>
        <v>0</v>
      </c>
      <c r="O26" s="404"/>
      <c r="P26" s="404"/>
      <c r="Q26" s="404"/>
      <c r="R26" s="179">
        <f>午餐設計表!L17</f>
        <v>0</v>
      </c>
      <c r="S26" s="180">
        <f>午餐設計表!M17</f>
        <v>0</v>
      </c>
      <c r="T26" s="181" t="e">
        <f t="shared" si="16"/>
        <v>#DIV/0!</v>
      </c>
      <c r="U26" s="181"/>
      <c r="V26" s="182"/>
      <c r="W26" s="183">
        <f t="shared" si="3"/>
        <v>0</v>
      </c>
      <c r="X26" s="410"/>
      <c r="Y26" s="404">
        <f>午餐設計表!K26</f>
        <v>0</v>
      </c>
      <c r="Z26" s="404"/>
      <c r="AA26" s="404"/>
      <c r="AB26" s="404"/>
      <c r="AC26" s="184">
        <f>午餐設計表!L26</f>
        <v>0</v>
      </c>
      <c r="AD26" s="185">
        <f>午餐設計表!M26</f>
        <v>0</v>
      </c>
      <c r="AE26" s="186" t="e">
        <f t="shared" si="17"/>
        <v>#DIV/0!</v>
      </c>
      <c r="AF26" s="186"/>
      <c r="AG26" s="187"/>
      <c r="AH26" s="188">
        <f t="shared" si="5"/>
        <v>0</v>
      </c>
      <c r="AI26" s="410"/>
      <c r="AJ26" s="404">
        <f>午餐設計表!K35</f>
        <v>0</v>
      </c>
      <c r="AK26" s="404"/>
      <c r="AL26" s="404"/>
      <c r="AM26" s="404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7"/>
      <c r="AU26" s="404">
        <f>午餐設計表!K44</f>
        <v>0</v>
      </c>
      <c r="AV26" s="404"/>
      <c r="AW26" s="404"/>
      <c r="AX26" s="404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 t="e">
        <f t="shared" si="16"/>
        <v>#DIV/0!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 t="e">
        <f t="shared" si="17"/>
        <v>#DIV/0!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>
        <f>午餐設計表!Q4</f>
        <v>0</v>
      </c>
      <c r="C28" s="416">
        <f>午餐設計表!Q5</f>
        <v>0</v>
      </c>
      <c r="D28" s="416"/>
      <c r="E28" s="416"/>
      <c r="F28" s="416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17">
        <f>午餐設計表!Q13</f>
        <v>0</v>
      </c>
      <c r="N28" s="416">
        <f>午餐設計表!Q14</f>
        <v>0</v>
      </c>
      <c r="O28" s="416"/>
      <c r="P28" s="416"/>
      <c r="Q28" s="416"/>
      <c r="R28" s="243">
        <f>午餐設計表!R14</f>
        <v>0</v>
      </c>
      <c r="S28" s="244">
        <f>午餐設計表!S14</f>
        <v>0</v>
      </c>
      <c r="T28" s="160" t="e">
        <f t="shared" si="16"/>
        <v>#DIV/0!</v>
      </c>
      <c r="U28" s="160"/>
      <c r="V28" s="161"/>
      <c r="W28" s="162">
        <f t="shared" si="3"/>
        <v>0</v>
      </c>
      <c r="X28" s="417">
        <f>午餐設計表!Q22</f>
        <v>0</v>
      </c>
      <c r="Y28" s="416">
        <f>午餐設計表!Q23</f>
        <v>0</v>
      </c>
      <c r="Z28" s="416"/>
      <c r="AA28" s="416"/>
      <c r="AB28" s="416"/>
      <c r="AC28" s="245">
        <f>午餐設計表!R23</f>
        <v>0</v>
      </c>
      <c r="AD28" s="246">
        <f>午餐設計表!S23</f>
        <v>0</v>
      </c>
      <c r="AE28" s="165" t="e">
        <f t="shared" si="17"/>
        <v>#DIV/0!</v>
      </c>
      <c r="AF28" s="165"/>
      <c r="AG28" s="166"/>
      <c r="AH28" s="167">
        <f t="shared" si="5"/>
        <v>0</v>
      </c>
      <c r="AI28" s="417">
        <f>午餐設計表!Q31</f>
        <v>0</v>
      </c>
      <c r="AJ28" s="416">
        <f>午餐設計表!Q32</f>
        <v>0</v>
      </c>
      <c r="AK28" s="416"/>
      <c r="AL28" s="416"/>
      <c r="AM28" s="416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4" t="str">
        <f>午餐設計表!Q40</f>
        <v>海芽蛋花湯</v>
      </c>
      <c r="AU28" s="416" t="str">
        <f>午餐設計表!Q41</f>
        <v>海帶芽(乾)兩</v>
      </c>
      <c r="AV28" s="416"/>
      <c r="AW28" s="416"/>
      <c r="AX28" s="416"/>
      <c r="AY28" s="248">
        <f>午餐設計表!R41</f>
        <v>1</v>
      </c>
      <c r="AZ28" s="249" t="str">
        <f>午餐設計表!S41</f>
        <v>兩</v>
      </c>
      <c r="BA28" s="173">
        <f t="shared" si="19"/>
        <v>45.454545454545453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>
        <f>午餐設計表!Q6</f>
        <v>0</v>
      </c>
      <c r="D29" s="404"/>
      <c r="E29" s="404"/>
      <c r="F29" s="404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0"/>
      <c r="N29" s="404">
        <f>午餐設計表!Q15</f>
        <v>0</v>
      </c>
      <c r="O29" s="404"/>
      <c r="P29" s="404"/>
      <c r="Q29" s="404"/>
      <c r="R29" s="179">
        <f>午餐設計表!R15</f>
        <v>0</v>
      </c>
      <c r="S29" s="180">
        <f>午餐設計表!S15</f>
        <v>0</v>
      </c>
      <c r="T29" s="181" t="e">
        <f t="shared" si="16"/>
        <v>#DIV/0!</v>
      </c>
      <c r="U29" s="181"/>
      <c r="V29" s="182"/>
      <c r="W29" s="183">
        <f t="shared" si="3"/>
        <v>0</v>
      </c>
      <c r="X29" s="410"/>
      <c r="Y29" s="404">
        <f>午餐設計表!Q24</f>
        <v>0</v>
      </c>
      <c r="Z29" s="404"/>
      <c r="AA29" s="404"/>
      <c r="AB29" s="404"/>
      <c r="AC29" s="184">
        <f>午餐設計表!R24</f>
        <v>0</v>
      </c>
      <c r="AD29" s="185">
        <f>午餐設計表!S24</f>
        <v>0</v>
      </c>
      <c r="AE29" s="186" t="e">
        <f t="shared" si="17"/>
        <v>#DIV/0!</v>
      </c>
      <c r="AF29" s="186"/>
      <c r="AG29" s="187"/>
      <c r="AH29" s="188">
        <f t="shared" si="5"/>
        <v>0</v>
      </c>
      <c r="AI29" s="410"/>
      <c r="AJ29" s="404">
        <f>午餐設計表!Q33</f>
        <v>0</v>
      </c>
      <c r="AK29" s="404"/>
      <c r="AL29" s="404"/>
      <c r="AM29" s="404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7"/>
      <c r="AU29" s="404" t="str">
        <f>午餐設計表!Q42</f>
        <v>洗選蛋(QR)</v>
      </c>
      <c r="AV29" s="404"/>
      <c r="AW29" s="404"/>
      <c r="AX29" s="404"/>
      <c r="AY29" s="193">
        <f>午餐設計表!R42</f>
        <v>0.5</v>
      </c>
      <c r="AZ29" s="250" t="str">
        <f>午餐設計表!S42</f>
        <v>公斤</v>
      </c>
      <c r="BA29" s="194">
        <f t="shared" si="19"/>
        <v>22.727272727272727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>
        <f>午餐設計表!Q7</f>
        <v>0</v>
      </c>
      <c r="D30" s="404"/>
      <c r="E30" s="404"/>
      <c r="F30" s="404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0"/>
      <c r="N30" s="404">
        <f>午餐設計表!Q16</f>
        <v>0</v>
      </c>
      <c r="O30" s="404"/>
      <c r="P30" s="404"/>
      <c r="Q30" s="404"/>
      <c r="R30" s="179">
        <f>午餐設計表!R16</f>
        <v>0</v>
      </c>
      <c r="S30" s="180">
        <f>午餐設計表!S16</f>
        <v>0</v>
      </c>
      <c r="T30" s="181" t="e">
        <f t="shared" si="16"/>
        <v>#DIV/0!</v>
      </c>
      <c r="U30" s="181"/>
      <c r="V30" s="182"/>
      <c r="W30" s="183">
        <f t="shared" si="3"/>
        <v>0</v>
      </c>
      <c r="X30" s="410"/>
      <c r="Y30" s="404">
        <f>午餐設計表!Q25</f>
        <v>0</v>
      </c>
      <c r="Z30" s="404"/>
      <c r="AA30" s="404"/>
      <c r="AB30" s="404"/>
      <c r="AC30" s="184">
        <f>午餐設計表!R25</f>
        <v>0</v>
      </c>
      <c r="AD30" s="185">
        <f>午餐設計表!S25</f>
        <v>0</v>
      </c>
      <c r="AE30" s="186" t="e">
        <f t="shared" si="17"/>
        <v>#DIV/0!</v>
      </c>
      <c r="AF30" s="186"/>
      <c r="AG30" s="187"/>
      <c r="AH30" s="188">
        <f t="shared" si="5"/>
        <v>0</v>
      </c>
      <c r="AI30" s="410"/>
      <c r="AJ30" s="404">
        <f>午餐設計表!Q34</f>
        <v>0</v>
      </c>
      <c r="AK30" s="404"/>
      <c r="AL30" s="404"/>
      <c r="AM30" s="404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7"/>
      <c r="AU30" s="404">
        <f>午餐設計表!Q43</f>
        <v>0</v>
      </c>
      <c r="AV30" s="404"/>
      <c r="AW30" s="404"/>
      <c r="AX30" s="404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 t="e">
        <f t="shared" si="16"/>
        <v>#DIV/0!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 t="e">
        <f t="shared" si="17"/>
        <v>#DIV/0!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 t="e">
        <f t="shared" si="16"/>
        <v>#DIV/0!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 t="e">
        <f t="shared" si="17"/>
        <v>#DIV/0!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 t="e">
        <f t="shared" si="16"/>
        <v>#DIV/0!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 t="e">
        <f t="shared" si="17"/>
        <v>#DIV/0!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 t="e">
        <f t="shared" si="16"/>
        <v>#DIV/0!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 t="e">
        <f t="shared" si="17"/>
        <v>#DIV/0!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>
        <f>午餐設計表!T22</f>
        <v>0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>
        <f>午餐設計表!T31</f>
        <v>0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>
        <f>午餐設計表!T40</f>
        <v>0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e">
        <f>MID(午餐設計表!V7,1,LEN(午餐設計表!V7)-2)</f>
        <v>#VALUE!</v>
      </c>
      <c r="F37" s="268" t="e">
        <f>MID(午餐設計表!V6,1,LEN(午餐設計表!V6)-2)</f>
        <v>#VALUE!</v>
      </c>
      <c r="G37" s="268" t="e">
        <f>MID(午餐設計表!V5,1,LEN(午餐設計表!V5)-2)</f>
        <v>#VALUE!</v>
      </c>
      <c r="H37" s="269" t="e">
        <f>MID(午餐設計表!V4,1,LEN(午餐設計表!V4)-2)</f>
        <v>#VALUE!</v>
      </c>
      <c r="I37" s="270"/>
      <c r="J37" s="455"/>
      <c r="K37" s="455"/>
      <c r="L37" s="456"/>
      <c r="M37" s="438"/>
      <c r="N37" s="439"/>
      <c r="O37" s="440"/>
      <c r="P37" s="268" t="e">
        <f>MID(午餐設計表!V16,1,LEN(午餐設計表!V16)-2)</f>
        <v>#VALUE!</v>
      </c>
      <c r="Q37" s="268" t="e">
        <f>MID(午餐設計表!V15,1,LEN(午餐設計表!V15)-2)</f>
        <v>#VALUE!</v>
      </c>
      <c r="R37" s="269" t="e">
        <f>MID(午餐設計表!V14,1,LEN(午餐設計表!V14)-2)</f>
        <v>#VALUE!</v>
      </c>
      <c r="S37" s="269" t="e">
        <f>MID(午餐設計表!V13,1,LEN(午餐設計表!V13)-2)</f>
        <v>#VALUE!</v>
      </c>
      <c r="T37" s="270"/>
      <c r="U37" s="462"/>
      <c r="V37" s="463"/>
      <c r="W37" s="464"/>
      <c r="X37" s="438"/>
      <c r="Y37" s="439"/>
      <c r="Z37" s="440"/>
      <c r="AA37" s="268" t="e">
        <f>MID(午餐設計表!V25,1,LEN(午餐設計表!V25)-2)</f>
        <v>#VALUE!</v>
      </c>
      <c r="AB37" s="268" t="e">
        <f>MID(午餐設計表!V24,1,LEN(午餐設計表!V24)-2)</f>
        <v>#VALUE!</v>
      </c>
      <c r="AC37" s="269" t="e">
        <f>MID(午餐設計表!V23,1,LEN(午餐設計表!V23)-2)</f>
        <v>#VALUE!</v>
      </c>
      <c r="AD37" s="269" t="e">
        <f>MID(午餐設計表!V22,1,LEN(午餐設計表!V22)-2)</f>
        <v>#VALUE!</v>
      </c>
      <c r="AE37" s="271"/>
      <c r="AF37" s="463"/>
      <c r="AG37" s="463"/>
      <c r="AH37" s="464"/>
      <c r="AI37" s="438"/>
      <c r="AJ37" s="439"/>
      <c r="AK37" s="440"/>
      <c r="AL37" s="268" t="e">
        <f>MID(午餐設計表!V34,1,LEN(午餐設計表!V34)-2)</f>
        <v>#VALUE!</v>
      </c>
      <c r="AM37" s="268" t="e">
        <f>MID(午餐設計表!V33,1,LEN(午餐設計表!V33)-2)</f>
        <v>#VALUE!</v>
      </c>
      <c r="AN37" s="269" t="e">
        <f>MID(午餐設計表!V32,1,LEN(午餐設計表!V32)-2)</f>
        <v>#VALUE!</v>
      </c>
      <c r="AO37" s="269" t="e">
        <f>MID(午餐設計表!V31,1,LEN(午餐設計表!V31)-2)</f>
        <v>#VALUE!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40.2</v>
      </c>
      <c r="AX37" s="268" t="str">
        <f>MID(午餐設計表!V42,1,LEN(午餐設計表!V42)-2)</f>
        <v>23.8</v>
      </c>
      <c r="AY37" s="269" t="str">
        <f>MID(午餐設計表!V41,1,LEN(午餐設計表!V41)-2)</f>
        <v>110.2</v>
      </c>
      <c r="AZ37" s="269" t="str">
        <f>MID(午餐設計表!V40,1,LEN(午餐設計表!V40)-2)</f>
        <v>813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57"/>
      <c r="K38" s="457"/>
      <c r="L38" s="458"/>
      <c r="M38" s="441" t="s">
        <v>110</v>
      </c>
      <c r="N38" s="442"/>
      <c r="O38" s="443"/>
      <c r="P38" s="274" t="e">
        <f>(P37*4)/S37</f>
        <v>#VALUE!</v>
      </c>
      <c r="Q38" s="274" t="e">
        <f>(Q37*9)/S37</f>
        <v>#VALUE!</v>
      </c>
      <c r="R38" s="274" t="e">
        <f>(R37*4)/S37</f>
        <v>#VALUE!</v>
      </c>
      <c r="S38" s="274" t="e">
        <f>P38+Q38+R38</f>
        <v>#VALUE!</v>
      </c>
      <c r="T38" s="276"/>
      <c r="U38" s="465"/>
      <c r="V38" s="466"/>
      <c r="W38" s="467"/>
      <c r="X38" s="441" t="s">
        <v>110</v>
      </c>
      <c r="Y38" s="442"/>
      <c r="Z38" s="443"/>
      <c r="AA38" s="274" t="e">
        <f>(AA37*4)/AD37</f>
        <v>#VALUE!</v>
      </c>
      <c r="AB38" s="274" t="e">
        <f>(AB37*9)/AD37</f>
        <v>#VALUE!</v>
      </c>
      <c r="AC38" s="274" t="e">
        <f>(AC37*4)/AD37</f>
        <v>#VALUE!</v>
      </c>
      <c r="AD38" s="274" t="e">
        <f>AA38+AB38+AC38</f>
        <v>#VALUE!</v>
      </c>
      <c r="AE38" s="277"/>
      <c r="AF38" s="466"/>
      <c r="AG38" s="466"/>
      <c r="AH38" s="467"/>
      <c r="AI38" s="441" t="s">
        <v>110</v>
      </c>
      <c r="AJ38" s="442"/>
      <c r="AK38" s="443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0.19778597785977861</v>
      </c>
      <c r="AX38" s="274">
        <f>(AX37*9)/AZ37</f>
        <v>0.2634686346863469</v>
      </c>
      <c r="AY38" s="274">
        <f>(AY37*4)/AZ37</f>
        <v>0.54218942189421893</v>
      </c>
      <c r="AZ38" s="274">
        <f>AW38+AX38+AY38</f>
        <v>1.0034440344403444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e">
        <f>MID(午餐設計表!X13,1,LEN(午餐設計表!X13)-1)</f>
        <v>#VALUE!</v>
      </c>
      <c r="O40" s="283" t="e">
        <f>MID(午餐設計表!X15,1,LEN(午餐設計表!X15)-1)</f>
        <v>#VALUE!</v>
      </c>
      <c r="P40" s="284" t="e">
        <f>MID(午餐設計表!X16,1,LEN(午餐設計表!X16)-1)</f>
        <v>#VALUE!</v>
      </c>
      <c r="Q40" s="284" t="e">
        <f>MID(午餐設計表!X17,1,LEN(午餐設計表!X17)-1)</f>
        <v>#VALUE!</v>
      </c>
      <c r="R40" s="285" t="e">
        <f>MID(午餐設計表!X18,1,LEN(午餐設計表!X18)-1)</f>
        <v>#VALUE!</v>
      </c>
      <c r="S40" s="286" t="e">
        <f>S37</f>
        <v>#VALUE!</v>
      </c>
      <c r="T40" s="287" t="e">
        <f>MID(午餐設計表!X14,1,LEN(午餐設計表!X14)-1)</f>
        <v>#VALUE!</v>
      </c>
      <c r="U40" s="288"/>
      <c r="V40" s="288"/>
      <c r="W40" s="288"/>
      <c r="X40" s="282" t="s">
        <v>112</v>
      </c>
      <c r="Y40" s="283" t="e">
        <f>MID(午餐設計表!X22,1,LEN(午餐設計表!X22)-1)</f>
        <v>#VALUE!</v>
      </c>
      <c r="Z40" s="283" t="e">
        <f>MID(午餐設計表!X24,1,LEN(午餐設計表!X24)-1)</f>
        <v>#VALUE!</v>
      </c>
      <c r="AA40" s="284" t="e">
        <f>MID(午餐設計表!X25,1,LEN(午餐設計表!X25)-1)</f>
        <v>#VALUE!</v>
      </c>
      <c r="AB40" s="284" t="e">
        <f>MID(午餐設計表!X26,1,LEN(午餐設計表!X26)-1)</f>
        <v>#VALUE!</v>
      </c>
      <c r="AC40" s="285" t="e">
        <f>MID(午餐設計表!X27,1,LEN(午餐設計表!X27)-1)</f>
        <v>#VALUE!</v>
      </c>
      <c r="AD40" s="286" t="e">
        <f>AD37</f>
        <v>#VALUE!</v>
      </c>
      <c r="AE40" s="287" t="e">
        <f>MID(午餐設計表!X23,1,LEN(午餐設計表!X23)-1)</f>
        <v>#VALUE!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6.5</v>
      </c>
      <c r="AV40" s="283" t="str">
        <f>MID(午餐設計表!X42,1,LEN(午餐設計表!X42)-1)</f>
        <v>1.5</v>
      </c>
      <c r="AW40" s="284" t="str">
        <f>MID(午餐設計表!X43,1,LEN(午餐設計表!X43)-1)</f>
        <v>2.2</v>
      </c>
      <c r="AX40" s="284" t="str">
        <f>MID(午餐設計表!X44,1,LEN(午餐設計表!X44)-1)</f>
        <v>0.0</v>
      </c>
      <c r="AY40" s="285" t="str">
        <f>MID(午餐設計表!X45,1,LEN(午餐設計表!X45)-1)</f>
        <v>2.2</v>
      </c>
      <c r="AZ40" s="286" t="str">
        <f>AZ37</f>
        <v>813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112學年度第2學期第3週素食菜單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0</v>
      </c>
      <c r="C4" s="335">
        <f>午餐設計表!C4</f>
        <v>0</v>
      </c>
      <c r="D4" s="339">
        <f>午餐設計表!D4</f>
        <v>0</v>
      </c>
      <c r="E4" s="323">
        <f>午餐設計表!E4</f>
        <v>0</v>
      </c>
      <c r="F4" s="324"/>
      <c r="G4" s="325"/>
      <c r="H4" s="323">
        <f>午餐設計表!H4</f>
        <v>0</v>
      </c>
      <c r="I4" s="324"/>
      <c r="J4" s="325"/>
      <c r="K4" s="323">
        <f>午餐設計表!K4</f>
        <v>0</v>
      </c>
      <c r="L4" s="324"/>
      <c r="M4" s="325"/>
      <c r="N4" s="323">
        <f>午餐設計表!N4</f>
        <v>0</v>
      </c>
      <c r="O4" s="324"/>
      <c r="P4" s="325"/>
      <c r="Q4" s="323">
        <f>午餐設計表!Q4</f>
        <v>0</v>
      </c>
      <c r="R4" s="324"/>
      <c r="S4" s="325"/>
      <c r="T4" s="320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21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36"/>
      <c r="D6" s="339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21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1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30">
        <f>午餐設計表!B8</f>
        <v>0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41"/>
      <c r="E12" s="332">
        <f>午餐設計表!E12</f>
        <v>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0</v>
      </c>
      <c r="C13" s="335">
        <f>午餐設計表!C13</f>
        <v>0</v>
      </c>
      <c r="D13" s="338">
        <f>午餐設計表!D13</f>
        <v>0</v>
      </c>
      <c r="E13" s="323">
        <f>午餐設計表!E13</f>
        <v>0</v>
      </c>
      <c r="F13" s="324"/>
      <c r="G13" s="325"/>
      <c r="H13" s="323">
        <f>午餐設計表!H13</f>
        <v>0</v>
      </c>
      <c r="I13" s="324"/>
      <c r="J13" s="325"/>
      <c r="K13" s="323">
        <f>午餐設計表!K13</f>
        <v>0</v>
      </c>
      <c r="L13" s="324"/>
      <c r="M13" s="325"/>
      <c r="N13" s="323">
        <f>午餐設計表!N13</f>
        <v>0</v>
      </c>
      <c r="O13" s="324"/>
      <c r="P13" s="325"/>
      <c r="Q13" s="323">
        <f>午餐設計表!Q13</f>
        <v>0</v>
      </c>
      <c r="R13" s="324"/>
      <c r="S13" s="325"/>
      <c r="T13" s="320">
        <f>午餐設計表!T13</f>
        <v>0</v>
      </c>
      <c r="U13" s="19">
        <f>午餐設計表!U13</f>
        <v>0</v>
      </c>
      <c r="V13" s="122">
        <f>午餐設計表!V13</f>
        <v>0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>
        <f>午餐設計表!E14</f>
        <v>0</v>
      </c>
      <c r="F14" s="108">
        <f>午餐設計表!F14</f>
        <v>0</v>
      </c>
      <c r="G14" s="111">
        <f>午餐設計表!G14</f>
        <v>0</v>
      </c>
      <c r="H14" s="110">
        <f>午餐設計表!H14</f>
        <v>0</v>
      </c>
      <c r="I14" s="108">
        <f>午餐設計表!I14</f>
        <v>0</v>
      </c>
      <c r="J14" s="111">
        <f>午餐設計表!J14</f>
        <v>0</v>
      </c>
      <c r="K14" s="110">
        <f>午餐設計表!K14</f>
        <v>0</v>
      </c>
      <c r="L14" s="108">
        <f>午餐設計表!L14</f>
        <v>0</v>
      </c>
      <c r="M14" s="111">
        <f>午餐設計表!M14</f>
        <v>0</v>
      </c>
      <c r="N14" s="110">
        <f>午餐設計表!N14</f>
        <v>0</v>
      </c>
      <c r="O14" s="108">
        <f>午餐設計表!O14</f>
        <v>0</v>
      </c>
      <c r="P14" s="111">
        <f>午餐設計表!P14</f>
        <v>0</v>
      </c>
      <c r="Q14" s="110">
        <f>午餐設計表!Q14</f>
        <v>0</v>
      </c>
      <c r="R14" s="108">
        <f>午餐設計表!R14</f>
        <v>0</v>
      </c>
      <c r="S14" s="111">
        <f>午餐設計表!S14</f>
        <v>0</v>
      </c>
      <c r="T14" s="321"/>
      <c r="U14" s="20">
        <f>午餐設計表!U14</f>
        <v>0</v>
      </c>
      <c r="V14" s="120">
        <f>午餐設計表!V14</f>
        <v>0</v>
      </c>
    </row>
    <row r="15" spans="2:22" s="5" customFormat="1" ht="22.2" x14ac:dyDescent="0.4">
      <c r="B15" s="6">
        <f>午餐設計表!B15</f>
        <v>0</v>
      </c>
      <c r="C15" s="336"/>
      <c r="D15" s="339"/>
      <c r="E15" s="112">
        <f>午餐設計表!E15</f>
        <v>0</v>
      </c>
      <c r="F15" s="113">
        <f>午餐設計表!F15</f>
        <v>0</v>
      </c>
      <c r="G15" s="114">
        <f>午餐設計表!G15</f>
        <v>0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>
        <f>午餐設計表!K15</f>
        <v>0</v>
      </c>
      <c r="L15" s="113">
        <f>午餐設計表!L15</f>
        <v>0</v>
      </c>
      <c r="M15" s="114">
        <f>午餐設計表!M15</f>
        <v>0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>
        <f>午餐設計表!Q15</f>
        <v>0</v>
      </c>
      <c r="R15" s="113">
        <f>午餐設計表!R15</f>
        <v>0</v>
      </c>
      <c r="S15" s="114">
        <f>午餐設計表!S15</f>
        <v>0</v>
      </c>
      <c r="T15" s="321"/>
      <c r="U15" s="20">
        <f>午餐設計表!U15</f>
        <v>0</v>
      </c>
      <c r="V15" s="120">
        <f>午餐設計表!V15</f>
        <v>0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>
        <f>午餐設計表!U16</f>
        <v>0</v>
      </c>
      <c r="V16" s="120">
        <f>午餐設計表!V16</f>
        <v>0</v>
      </c>
    </row>
    <row r="17" spans="2:22" s="5" customFormat="1" ht="22.2" x14ac:dyDescent="0.4">
      <c r="B17" s="330">
        <f>午餐設計表!B17</f>
        <v>0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>
        <f>午餐設計表!B20</f>
        <v>0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0</v>
      </c>
      <c r="C21" s="9">
        <f>午餐設計表!C21</f>
        <v>0</v>
      </c>
      <c r="D21" s="341"/>
      <c r="E21" s="332">
        <f>午餐設計表!E21</f>
        <v>0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0</v>
      </c>
      <c r="C22" s="335">
        <f>午餐設計表!C22</f>
        <v>0</v>
      </c>
      <c r="D22" s="338">
        <f>午餐設計表!D22</f>
        <v>0</v>
      </c>
      <c r="E22" s="323">
        <f>午餐設計表!E22</f>
        <v>0</v>
      </c>
      <c r="F22" s="324"/>
      <c r="G22" s="325"/>
      <c r="H22" s="323">
        <f>午餐設計表!H22</f>
        <v>0</v>
      </c>
      <c r="I22" s="324"/>
      <c r="J22" s="325"/>
      <c r="K22" s="323">
        <f>午餐設計表!K22</f>
        <v>0</v>
      </c>
      <c r="L22" s="324"/>
      <c r="M22" s="325"/>
      <c r="N22" s="323">
        <f>午餐設計表!N22</f>
        <v>0</v>
      </c>
      <c r="O22" s="324"/>
      <c r="P22" s="325"/>
      <c r="Q22" s="323">
        <f>午餐設計表!Q22</f>
        <v>0</v>
      </c>
      <c r="R22" s="324"/>
      <c r="S22" s="325"/>
      <c r="T22" s="320">
        <f>午餐設計表!T22</f>
        <v>0</v>
      </c>
      <c r="U22" s="19">
        <f>午餐設計表!U22</f>
        <v>0</v>
      </c>
      <c r="V22" s="122">
        <f>午餐設計表!V22</f>
        <v>0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>
        <f>午餐設計表!E23</f>
        <v>0</v>
      </c>
      <c r="F23" s="108">
        <f>午餐設計表!F23</f>
        <v>0</v>
      </c>
      <c r="G23" s="111">
        <f>午餐設計表!G23</f>
        <v>0</v>
      </c>
      <c r="H23" s="110">
        <f>午餐設計表!H23</f>
        <v>0</v>
      </c>
      <c r="I23" s="108">
        <f>午餐設計表!I23</f>
        <v>0</v>
      </c>
      <c r="J23" s="111">
        <f>午餐設計表!J23</f>
        <v>0</v>
      </c>
      <c r="K23" s="110">
        <f>午餐設計表!K23</f>
        <v>0</v>
      </c>
      <c r="L23" s="108">
        <f>午餐設計表!L23</f>
        <v>0</v>
      </c>
      <c r="M23" s="111">
        <f>午餐設計表!M23</f>
        <v>0</v>
      </c>
      <c r="N23" s="110">
        <f>午餐設計表!N23</f>
        <v>0</v>
      </c>
      <c r="O23" s="108">
        <f>午餐設計表!O23</f>
        <v>0</v>
      </c>
      <c r="P23" s="111">
        <f>午餐設計表!P23</f>
        <v>0</v>
      </c>
      <c r="Q23" s="110">
        <f>午餐設計表!Q23</f>
        <v>0</v>
      </c>
      <c r="R23" s="108">
        <f>午餐設計表!R23</f>
        <v>0</v>
      </c>
      <c r="S23" s="111">
        <f>午餐設計表!S23</f>
        <v>0</v>
      </c>
      <c r="T23" s="321"/>
      <c r="U23" s="20">
        <f>午餐設計表!U23</f>
        <v>0</v>
      </c>
      <c r="V23" s="120">
        <f>午餐設計表!V23</f>
        <v>0</v>
      </c>
    </row>
    <row r="24" spans="2:22" s="5" customFormat="1" ht="22.2" x14ac:dyDescent="0.4">
      <c r="B24" s="6">
        <f>午餐設計表!B24</f>
        <v>0</v>
      </c>
      <c r="C24" s="336"/>
      <c r="D24" s="339"/>
      <c r="E24" s="112">
        <f>午餐設計表!E24</f>
        <v>0</v>
      </c>
      <c r="F24" s="113">
        <f>午餐設計表!F24</f>
        <v>0</v>
      </c>
      <c r="G24" s="114">
        <f>午餐設計表!G24</f>
        <v>0</v>
      </c>
      <c r="H24" s="112">
        <f>午餐設計表!H24</f>
        <v>0</v>
      </c>
      <c r="I24" s="113">
        <f>午餐設計表!I24</f>
        <v>0</v>
      </c>
      <c r="J24" s="114">
        <f>午餐設計表!J24</f>
        <v>0</v>
      </c>
      <c r="K24" s="112">
        <f>午餐設計表!K24</f>
        <v>0</v>
      </c>
      <c r="L24" s="113">
        <f>午餐設計表!L24</f>
        <v>0</v>
      </c>
      <c r="M24" s="114">
        <f>午餐設計表!M24</f>
        <v>0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>
        <f>午餐設計表!Q24</f>
        <v>0</v>
      </c>
      <c r="R24" s="113">
        <f>午餐設計表!R24</f>
        <v>0</v>
      </c>
      <c r="S24" s="114">
        <f>午餐設計表!S24</f>
        <v>0</v>
      </c>
      <c r="T24" s="321"/>
      <c r="U24" s="20">
        <f>午餐設計表!U24</f>
        <v>0</v>
      </c>
      <c r="V24" s="120">
        <f>午餐設計表!V24</f>
        <v>0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1"/>
      <c r="U25" s="20">
        <f>午餐設計表!U25</f>
        <v>0</v>
      </c>
      <c r="V25" s="120">
        <f>午餐設計表!V25</f>
        <v>0</v>
      </c>
    </row>
    <row r="26" spans="2:22" s="5" customFormat="1" ht="22.2" x14ac:dyDescent="0.4">
      <c r="B26" s="330">
        <f>午餐設計表!B26</f>
        <v>0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>
        <f>午餐設計表!B29</f>
        <v>0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0</v>
      </c>
      <c r="C30" s="9">
        <f>午餐設計表!C30</f>
        <v>0</v>
      </c>
      <c r="D30" s="341"/>
      <c r="E30" s="332">
        <f>午餐設計表!E30</f>
        <v>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5">
        <f>午餐設計表!C31</f>
        <v>0</v>
      </c>
      <c r="D31" s="338">
        <f>午餐設計表!D31</f>
        <v>0</v>
      </c>
      <c r="E31" s="323">
        <f>午餐設計表!E31</f>
        <v>0</v>
      </c>
      <c r="F31" s="324"/>
      <c r="G31" s="325"/>
      <c r="H31" s="323">
        <f>午餐設計表!H31</f>
        <v>0</v>
      </c>
      <c r="I31" s="324"/>
      <c r="J31" s="325"/>
      <c r="K31" s="323">
        <f>午餐設計表!K31</f>
        <v>0</v>
      </c>
      <c r="L31" s="324"/>
      <c r="M31" s="325"/>
      <c r="N31" s="323">
        <f>午餐設計表!N31</f>
        <v>0</v>
      </c>
      <c r="O31" s="324"/>
      <c r="P31" s="325"/>
      <c r="Q31" s="323">
        <f>午餐設計表!Q31</f>
        <v>0</v>
      </c>
      <c r="R31" s="324"/>
      <c r="S31" s="325"/>
      <c r="T31" s="320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36"/>
      <c r="D32" s="339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21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36"/>
      <c r="D33" s="339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21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1"/>
      <c r="U34" s="20">
        <f>午餐設計表!U34</f>
        <v>0</v>
      </c>
      <c r="V34" s="120">
        <f>午餐設計表!V34</f>
        <v>0</v>
      </c>
    </row>
    <row r="35" spans="2:22" ht="22.2" x14ac:dyDescent="0.3">
      <c r="B35" s="330">
        <f>午餐設計表!B35</f>
        <v>0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41"/>
      <c r="E39" s="345">
        <f>午餐設計表!E39</f>
        <v>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5">
        <f>午餐設計表!C40</f>
        <v>0</v>
      </c>
      <c r="D40" s="338" t="str">
        <f>午餐設計表!D40</f>
        <v>白米飯</v>
      </c>
      <c r="E40" s="323" t="str">
        <f>午餐設計表!E40</f>
        <v>鐵板素菜捲</v>
      </c>
      <c r="F40" s="324"/>
      <c r="G40" s="325"/>
      <c r="H40" s="323" t="str">
        <f>午餐設計表!H40</f>
        <v>香椿櫛瓜</v>
      </c>
      <c r="I40" s="324"/>
      <c r="J40" s="325"/>
      <c r="K40" s="323" t="str">
        <f>午餐設計表!K40</f>
        <v>醬煮南瓜</v>
      </c>
      <c r="L40" s="324"/>
      <c r="M40" s="325"/>
      <c r="N40" s="323" t="str">
        <f>午餐設計表!N40</f>
        <v>炒油菜</v>
      </c>
      <c r="O40" s="324"/>
      <c r="P40" s="325"/>
      <c r="Q40" s="323" t="str">
        <f>午餐設計表!Q40</f>
        <v>海芽蛋花湯</v>
      </c>
      <c r="R40" s="324"/>
      <c r="S40" s="325"/>
      <c r="T40" s="320">
        <f>午餐設計表!T40</f>
        <v>0</v>
      </c>
      <c r="U40" s="19" t="str">
        <f>午餐設計表!U40</f>
        <v>熱量：</v>
      </c>
      <c r="V40" s="122" t="str">
        <f>午餐設計表!V40</f>
        <v>813大卡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素菜捲(40g)</v>
      </c>
      <c r="F41" s="108">
        <f>午餐設計表!F41</f>
        <v>22</v>
      </c>
      <c r="G41" s="111" t="str">
        <f>午餐設計表!G41</f>
        <v>條</v>
      </c>
      <c r="H41" s="110" t="str">
        <f>午餐設計表!H41</f>
        <v>櫛瓜</v>
      </c>
      <c r="I41" s="108">
        <f>午餐設計表!I41</f>
        <v>2</v>
      </c>
      <c r="J41" s="111" t="str">
        <f>午餐設計表!J41</f>
        <v>公斤</v>
      </c>
      <c r="K41" s="110" t="str">
        <f>午餐設計表!K41</f>
        <v>南瓜(切大丁)</v>
      </c>
      <c r="L41" s="108">
        <f>午餐設計表!L41</f>
        <v>2</v>
      </c>
      <c r="M41" s="111" t="str">
        <f>午餐設計表!M41</f>
        <v>公斤</v>
      </c>
      <c r="N41" s="110" t="str">
        <f>午餐設計表!N41</f>
        <v>油菜(切實重)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海帶芽(乾)兩</v>
      </c>
      <c r="R41" s="108">
        <f>午餐設計表!R41</f>
        <v>1</v>
      </c>
      <c r="S41" s="111" t="str">
        <f>午餐設計表!S41</f>
        <v>兩</v>
      </c>
      <c r="T41" s="321"/>
      <c r="U41" s="20" t="str">
        <f>午餐設計表!U41</f>
        <v>醣類：</v>
      </c>
      <c r="V41" s="120" t="str">
        <f>午餐設計表!V41</f>
        <v>110.2 g</v>
      </c>
    </row>
    <row r="42" spans="2:22" ht="22.2" x14ac:dyDescent="0.3">
      <c r="B42" s="6">
        <f>午餐設計表!B42</f>
        <v>1</v>
      </c>
      <c r="C42" s="336"/>
      <c r="D42" s="339"/>
      <c r="E42" s="112" t="str">
        <f>午餐設計表!E42</f>
        <v>素菜捲(40g)(備品)</v>
      </c>
      <c r="F42" s="113">
        <f>午餐設計表!F42</f>
        <v>5</v>
      </c>
      <c r="G42" s="114" t="str">
        <f>午餐設計表!G42</f>
        <v>條</v>
      </c>
      <c r="H42" s="112" t="str">
        <f>午餐設計表!H42</f>
        <v>香椿素肉燥(180g)</v>
      </c>
      <c r="I42" s="113">
        <f>午餐設計表!I42</f>
        <v>1</v>
      </c>
      <c r="J42" s="114" t="str">
        <f>午餐設計表!J42</f>
        <v>包</v>
      </c>
      <c r="K42" s="112" t="str">
        <f>午餐設計表!K42</f>
        <v>鴻喜菇(QR)</v>
      </c>
      <c r="L42" s="113">
        <f>午餐設計表!L42</f>
        <v>0.3</v>
      </c>
      <c r="M42" s="114" t="str">
        <f>午餐設計表!M42</f>
        <v>公斤</v>
      </c>
      <c r="N42" s="112" t="str">
        <f>午餐設計表!N42</f>
        <v>薑母(一週量)</v>
      </c>
      <c r="O42" s="113">
        <f>午餐設計表!O42</f>
        <v>0.1</v>
      </c>
      <c r="P42" s="114" t="str">
        <f>午餐設計表!P42</f>
        <v>公斤</v>
      </c>
      <c r="Q42" s="112" t="str">
        <f>午餐設計表!Q42</f>
        <v>洗選蛋(QR)</v>
      </c>
      <c r="R42" s="113">
        <f>午餐設計表!R42</f>
        <v>0.5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23.8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非基改素肉燥(180g)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白精靈菇(QR)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1"/>
      <c r="U43" s="20" t="str">
        <f>午餐設計表!U43</f>
        <v>蛋白質：</v>
      </c>
      <c r="V43" s="120" t="str">
        <f>午餐設計表!V43</f>
        <v>40.2 g</v>
      </c>
    </row>
    <row r="44" spans="2:22" ht="22.2" x14ac:dyDescent="0.3">
      <c r="B44" s="33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0"/>
      <c r="E48" s="342" t="str">
        <f>午餐設計表!E48</f>
        <v>全穀雜糧類:6.5份 乳品類:0.0份 豆魚蛋肉類:3.1份 蔬菜類:1.9份 水果類:0.0份 油脂與堅果種子類:2.4份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45323.679325925928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2024-02-01T08:18:15Z</cp:lastPrinted>
  <dcterms:created xsi:type="dcterms:W3CDTF">2003-03-13T12:56:25Z</dcterms:created>
  <dcterms:modified xsi:type="dcterms:W3CDTF">2024-02-01T08:18:16Z</dcterms:modified>
</cp:coreProperties>
</file>